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C4521C60-BAC9-4853-AC5A-B81A53CD9A3F}" xr6:coauthVersionLast="47" xr6:coauthVersionMax="47" xr10:uidLastSave="{00000000-0000-0000-0000-000000000000}"/>
  <bookViews>
    <workbookView xWindow="28680" yWindow="-120" windowWidth="29040" windowHeight="15720" firstSheet="7" activeTab="15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2" sheetId="12" r:id="rId7"/>
    <sheet name="BTP-U298STK2" sheetId="8" r:id="rId8"/>
    <sheet name="U298OLD1" sheetId="6" r:id="rId9"/>
    <sheet name="U298STK2" sheetId="11" r:id="rId10"/>
    <sheet name="BTP-U298STK1" sheetId="9" r:id="rId11"/>
    <sheet name="U298STK1" sheetId="10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0" hidden="1">#REF!</definedName>
    <definedName name="__123Graph_A" localSheetId="7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0" hidden="1">#REF!</definedName>
    <definedName name="__123Graph_ACurrent" localSheetId="7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0" hidden="1">#REF!</definedName>
    <definedName name="__123Graph_B" localSheetId="7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0" hidden="1">#REF!</definedName>
    <definedName name="__123Graph_BCurrent" localSheetId="7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0" hidden="1">#REF!</definedName>
    <definedName name="__123Graph_D" localSheetId="7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0" hidden="1">#REF!</definedName>
    <definedName name="__123Graph_E" localSheetId="7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0" hidden="1">#REF!</definedName>
    <definedName name="__123Graph_LBL_A" localSheetId="7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0" hidden="1">#REF!</definedName>
    <definedName name="__123Graph_LBL_B" localSheetId="7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0" hidden="1">#REF!</definedName>
    <definedName name="__123Graph_X" localSheetId="7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0" hidden="1">#REF!</definedName>
    <definedName name="__123Graph_XCurrent" localSheetId="7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0" hidden="1">#REF!</definedName>
    <definedName name="_Fill" localSheetId="7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'BTP-U298OLD1'!$C$29:$AK$148</definedName>
    <definedName name="_xlnm._FilterDatabase" localSheetId="4" hidden="1">'BTP-U298OLD2'!$C$29:$AK$148</definedName>
    <definedName name="_xlnm._FilterDatabase" localSheetId="2" hidden="1">'BTP-U298SCR1'!$C$29:$AS$552</definedName>
    <definedName name="_xlnm._FilterDatabase" localSheetId="1" hidden="1">'BTP-U298SCR2'!$C$29:$AK$552</definedName>
    <definedName name="_xlnm._FilterDatabase" localSheetId="10" hidden="1">'BTP-U298STK1'!$C$29:$AK$454</definedName>
    <definedName name="_xlnm._FilterDatabase" localSheetId="7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8" hidden="1">U298OLD1!$A$9:$BC$136</definedName>
    <definedName name="_xlnm._FilterDatabase" localSheetId="6" hidden="1">U298OLD2!$A$9:$BC$136</definedName>
    <definedName name="_xlnm._FilterDatabase" localSheetId="3" hidden="1">U298SCR1!$A$9:$BO$611</definedName>
    <definedName name="_xlnm._FilterDatabase" localSheetId="11" hidden="1">U298STK1!$A$9:$CJ$554</definedName>
    <definedName name="_xlnm._FilterDatabase" localSheetId="9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0" hidden="1">#REF!</definedName>
    <definedName name="_Key1" localSheetId="7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0" hidden="1">#REF!</definedName>
    <definedName name="_Key2" localSheetId="7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0" hidden="1">#REF!</definedName>
    <definedName name="_Sort" localSheetId="7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0" hidden="1">#REF!</definedName>
    <definedName name="ABC" localSheetId="7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0" hidden="1">#REF!</definedName>
    <definedName name="CO" localSheetId="7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0" hidden="1">#REF!</definedName>
    <definedName name="iv2dt" localSheetId="7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0" hidden="1">#REF!</definedName>
    <definedName name="ivdt" localSheetId="7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0" hidden="1">#REF!</definedName>
    <definedName name="KABOLINE" localSheetId="7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0" hidden="1">#REF!</definedName>
    <definedName name="Q" localSheetId="7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0" hidden="1">#REF!</definedName>
    <definedName name="weki_9701.xls" localSheetId="7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0" hidden="1">#REF!</definedName>
    <definedName name="wekir9701.xls" localSheetId="7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0" hidden="1">#REF!</definedName>
    <definedName name="X" localSheetId="7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0" hidden="1">#REF!</definedName>
    <definedName name="Y" localSheetId="7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0" hidden="1">#REF!</definedName>
    <definedName name="Z" localSheetId="7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0" hidden="1">#REF!</definedName>
    <definedName name="ㄴㅇㄹㅇㄹ" localSheetId="7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0" hidden="1">#REF!</definedName>
    <definedName name="ㅊㅌㅍㅊㅍㅊㅌㅍㅊㅌㅍㅊㅌㅍㅊㅌㅍㅊㅌㅍ" localSheetId="7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0" hidden="1">#REF!</definedName>
    <definedName name="ㅊㅌㅍㅊㅍㅌㅋㅊㅍㅌㅊㅍ" localSheetId="7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0" hidden="1">#REF!</definedName>
    <definedName name="ㅊㅌㅍㅋㅊㅍㅌㅊㅍㅌㅊㅍ" localSheetId="7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0" hidden="1">#REF!</definedName>
    <definedName name="ㅊㅌㅍㅌㅊㅍㅊㅌㅍㅌㅊㅍㅌㅊㅍ" localSheetId="7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0" hidden="1">#REF!</definedName>
    <definedName name="ㅋ" localSheetId="7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0" hidden="1">#REF!</definedName>
    <definedName name="ㅋㅋㅋㅋ" localSheetId="7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0" hidden="1">#REF!</definedName>
    <definedName name="ㅋㅋㅋㅋㅋㅋ" localSheetId="7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0" hidden="1">#REF!</definedName>
    <definedName name="ㅋㅋㅋㅋㅋㅋㅋㅋㅋ" localSheetId="7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0" hidden="1">#REF!</definedName>
    <definedName name="ㅌㅊㅍㅌㅊㅍㅌㅋㅊㅍㅌ" localSheetId="7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64" i="16" l="1"/>
  <c r="T263" i="16"/>
  <c r="T261" i="16"/>
  <c r="T260" i="16"/>
  <c r="T258" i="16"/>
  <c r="T257" i="16"/>
  <c r="T255" i="16"/>
  <c r="T254" i="16"/>
  <c r="T252" i="16"/>
  <c r="T251" i="16"/>
  <c r="T249" i="16"/>
  <c r="T248" i="16"/>
  <c r="T246" i="16"/>
  <c r="T245" i="16"/>
  <c r="T243" i="16"/>
  <c r="T242" i="16"/>
  <c r="T240" i="16"/>
  <c r="T239" i="16"/>
  <c r="T237" i="16"/>
  <c r="T236" i="16"/>
  <c r="T234" i="16"/>
  <c r="T233" i="16"/>
  <c r="T231" i="16"/>
  <c r="T230" i="16"/>
  <c r="T228" i="16"/>
  <c r="T227" i="16"/>
  <c r="T225" i="16"/>
  <c r="T224" i="16"/>
  <c r="T222" i="16"/>
  <c r="T221" i="16"/>
  <c r="T219" i="16"/>
  <c r="T218" i="16"/>
  <c r="T216" i="16"/>
  <c r="T215" i="16"/>
  <c r="T213" i="16"/>
  <c r="T212" i="16"/>
  <c r="T210" i="16"/>
  <c r="T209" i="16"/>
  <c r="T207" i="16"/>
  <c r="T206" i="16"/>
  <c r="T204" i="16"/>
  <c r="T203" i="16"/>
  <c r="T201" i="16"/>
  <c r="T200" i="16"/>
  <c r="T198" i="16"/>
  <c r="T197" i="16"/>
  <c r="T195" i="16"/>
  <c r="T194" i="16"/>
  <c r="T192" i="16"/>
  <c r="T191" i="16"/>
  <c r="T189" i="16"/>
  <c r="T188" i="16"/>
  <c r="T186" i="16"/>
  <c r="T185" i="16"/>
  <c r="T183" i="16"/>
  <c r="T182" i="16"/>
  <c r="T180" i="16"/>
  <c r="T179" i="16"/>
  <c r="T177" i="16"/>
  <c r="T176" i="16"/>
  <c r="T174" i="16"/>
  <c r="W173" i="16"/>
  <c r="T172" i="16"/>
  <c r="T171" i="16"/>
  <c r="T169" i="16"/>
  <c r="W168" i="16"/>
  <c r="T167" i="16"/>
  <c r="W166" i="16"/>
  <c r="T165" i="16"/>
  <c r="W164" i="16"/>
  <c r="T163" i="16"/>
  <c r="W162" i="16"/>
  <c r="T161" i="16"/>
  <c r="W160" i="16"/>
  <c r="T159" i="16"/>
  <c r="W158" i="16"/>
  <c r="T157" i="16"/>
  <c r="W156" i="16"/>
  <c r="T155" i="16"/>
  <c r="W154" i="16"/>
  <c r="T153" i="16"/>
  <c r="W152" i="16"/>
  <c r="T151" i="16"/>
  <c r="W150" i="16"/>
  <c r="T149" i="16"/>
  <c r="W148" i="16"/>
  <c r="T147" i="16"/>
  <c r="W146" i="16"/>
  <c r="T145" i="16"/>
  <c r="W144" i="16"/>
  <c r="T143" i="16"/>
  <c r="W142" i="16"/>
  <c r="T141" i="16"/>
  <c r="W140" i="16"/>
  <c r="T139" i="16"/>
  <c r="W138" i="16"/>
  <c r="T137" i="16"/>
  <c r="W136" i="16"/>
  <c r="T135" i="16"/>
  <c r="W134" i="16"/>
  <c r="T133" i="16"/>
  <c r="W132" i="16"/>
  <c r="T131" i="16"/>
  <c r="W130" i="16"/>
  <c r="T129" i="16"/>
  <c r="W128" i="16"/>
  <c r="T127" i="16"/>
  <c r="W126" i="16"/>
  <c r="T125" i="16"/>
  <c r="W124" i="16"/>
  <c r="T123" i="16"/>
  <c r="W122" i="16"/>
  <c r="T121" i="16"/>
  <c r="W120" i="16"/>
  <c r="T119" i="16"/>
  <c r="W118" i="16"/>
  <c r="T117" i="16"/>
  <c r="W116" i="16"/>
  <c r="T115" i="16"/>
  <c r="W114" i="16"/>
  <c r="T113" i="16"/>
  <c r="W112" i="16"/>
  <c r="T111" i="16"/>
  <c r="W110" i="16"/>
  <c r="T109" i="16"/>
  <c r="W108" i="16"/>
  <c r="T107" i="16"/>
  <c r="W106" i="16"/>
  <c r="T105" i="16"/>
  <c r="W104" i="16"/>
  <c r="T103" i="16"/>
  <c r="W102" i="16"/>
  <c r="T101" i="16"/>
  <c r="W100" i="16"/>
  <c r="T99" i="16"/>
  <c r="W98" i="16"/>
  <c r="T97" i="16"/>
  <c r="W96" i="16"/>
  <c r="T95" i="16"/>
  <c r="W94" i="16"/>
  <c r="T93" i="16"/>
  <c r="W92" i="16"/>
  <c r="T91" i="16"/>
  <c r="W90" i="16"/>
  <c r="T89" i="16"/>
  <c r="W88" i="16"/>
  <c r="T87" i="16"/>
  <c r="W86" i="16"/>
  <c r="T85" i="16"/>
  <c r="W84" i="16"/>
  <c r="T83" i="16"/>
  <c r="W82" i="16"/>
  <c r="T81" i="16"/>
  <c r="W80" i="16"/>
  <c r="T79" i="16"/>
  <c r="W78" i="16"/>
  <c r="T77" i="16"/>
  <c r="W76" i="16"/>
  <c r="T75" i="16"/>
  <c r="W74" i="16"/>
  <c r="T73" i="16"/>
  <c r="W72" i="16"/>
  <c r="T71" i="16"/>
  <c r="W70" i="16"/>
  <c r="T69" i="16"/>
  <c r="W68" i="16"/>
  <c r="T67" i="16"/>
  <c r="W66" i="16"/>
  <c r="T65" i="16"/>
  <c r="W64" i="16"/>
  <c r="T63" i="16"/>
  <c r="W62" i="16"/>
  <c r="T61" i="16"/>
  <c r="W60" i="16"/>
  <c r="T59" i="16"/>
  <c r="W58" i="16"/>
  <c r="T57" i="16"/>
  <c r="W56" i="16"/>
  <c r="T55" i="16"/>
  <c r="W54" i="16"/>
  <c r="T53" i="16"/>
  <c r="W52" i="16"/>
  <c r="T51" i="16"/>
  <c r="W50" i="16"/>
  <c r="T49" i="16"/>
  <c r="W48" i="16"/>
  <c r="T47" i="16"/>
  <c r="W46" i="16"/>
  <c r="T45" i="16"/>
  <c r="W44" i="16"/>
  <c r="T43" i="16"/>
  <c r="W42" i="16"/>
  <c r="T41" i="16"/>
  <c r="W40" i="16"/>
  <c r="T39" i="16"/>
  <c r="W38" i="16"/>
  <c r="T37" i="16"/>
  <c r="W36" i="16"/>
  <c r="T35" i="16"/>
  <c r="W34" i="16"/>
  <c r="T33" i="16"/>
  <c r="W32" i="16"/>
  <c r="T31" i="16"/>
  <c r="W30" i="16"/>
  <c r="T29" i="16"/>
  <c r="T28" i="16"/>
  <c r="T27" i="16"/>
  <c r="T26" i="16"/>
  <c r="T25" i="16"/>
  <c r="T24" i="16"/>
  <c r="T23" i="16"/>
  <c r="T22" i="16"/>
  <c r="T21" i="16"/>
  <c r="T19" i="16"/>
  <c r="T18" i="16"/>
  <c r="T17" i="16"/>
  <c r="T16" i="16"/>
  <c r="T15" i="16"/>
  <c r="T14" i="16"/>
  <c r="T13" i="16"/>
  <c r="T12" i="16"/>
  <c r="T11" i="16"/>
  <c r="T264" i="13"/>
  <c r="T263" i="13"/>
  <c r="T261" i="13"/>
  <c r="T260" i="13"/>
  <c r="T258" i="13"/>
  <c r="T257" i="13"/>
  <c r="T255" i="13"/>
  <c r="T254" i="13"/>
  <c r="T252" i="13"/>
  <c r="T251" i="13"/>
  <c r="T249" i="13"/>
  <c r="T248" i="13"/>
  <c r="T246" i="13"/>
  <c r="T245" i="13"/>
  <c r="T243" i="13"/>
  <c r="T242" i="13"/>
  <c r="T240" i="13"/>
  <c r="T239" i="13"/>
  <c r="T237" i="13"/>
  <c r="T236" i="13"/>
  <c r="T234" i="13"/>
  <c r="T233" i="13"/>
  <c r="T231" i="13"/>
  <c r="T230" i="13"/>
  <c r="T228" i="13"/>
  <c r="T227" i="13"/>
  <c r="T225" i="13"/>
  <c r="T224" i="13"/>
  <c r="T222" i="13"/>
  <c r="T221" i="13"/>
  <c r="T219" i="13"/>
  <c r="T218" i="13"/>
  <c r="T216" i="13"/>
  <c r="T215" i="13"/>
  <c r="T213" i="13"/>
  <c r="T212" i="13"/>
  <c r="T210" i="13"/>
  <c r="T209" i="13"/>
  <c r="T207" i="13"/>
  <c r="T206" i="13"/>
  <c r="T204" i="13"/>
  <c r="T203" i="13"/>
  <c r="T201" i="13"/>
  <c r="T200" i="13"/>
  <c r="T198" i="13"/>
  <c r="T197" i="13"/>
  <c r="T195" i="13"/>
  <c r="T194" i="13"/>
  <c r="T192" i="13"/>
  <c r="T191" i="13"/>
  <c r="T189" i="13"/>
  <c r="T188" i="13"/>
  <c r="T186" i="13"/>
  <c r="T185" i="13"/>
  <c r="T183" i="13"/>
  <c r="T182" i="13"/>
  <c r="T180" i="13"/>
  <c r="T179" i="13"/>
  <c r="T177" i="13"/>
  <c r="T176" i="13"/>
  <c r="T174" i="13"/>
  <c r="T172" i="13"/>
  <c r="T171" i="13"/>
  <c r="T169" i="13"/>
  <c r="T167" i="13"/>
  <c r="T165" i="13"/>
  <c r="T163" i="13"/>
  <c r="T161" i="13"/>
  <c r="T159" i="13"/>
  <c r="T157" i="13"/>
  <c r="T155" i="13"/>
  <c r="T153" i="13"/>
  <c r="T151" i="13"/>
  <c r="T149" i="13"/>
  <c r="T147" i="13"/>
  <c r="T145" i="13"/>
  <c r="T143" i="13"/>
  <c r="T141" i="13"/>
  <c r="T139" i="13"/>
  <c r="T137" i="13"/>
  <c r="T135" i="13"/>
  <c r="T133" i="13"/>
  <c r="T131" i="13"/>
  <c r="T129" i="13"/>
  <c r="T127" i="13"/>
  <c r="T125" i="13"/>
  <c r="T123" i="13"/>
  <c r="T121" i="13"/>
  <c r="T119" i="13"/>
  <c r="T117" i="13"/>
  <c r="T115" i="13"/>
  <c r="T113" i="13"/>
  <c r="T111" i="13"/>
  <c r="T109" i="13"/>
  <c r="T107" i="13"/>
  <c r="T105" i="13"/>
  <c r="T103" i="13"/>
  <c r="T101" i="13"/>
  <c r="T99" i="13"/>
  <c r="T97" i="13"/>
  <c r="T95" i="13"/>
  <c r="T93" i="13"/>
  <c r="T91" i="13"/>
  <c r="T89" i="13"/>
  <c r="T87" i="13"/>
  <c r="T85" i="13"/>
  <c r="T83" i="13"/>
  <c r="T81" i="13"/>
  <c r="T79" i="13"/>
  <c r="T77" i="13"/>
  <c r="T75" i="13"/>
  <c r="T73" i="13"/>
  <c r="T71" i="13"/>
  <c r="T69" i="13"/>
  <c r="T67" i="13"/>
  <c r="T65" i="13"/>
  <c r="T63" i="13"/>
  <c r="T61" i="13"/>
  <c r="T59" i="13"/>
  <c r="T57" i="13"/>
  <c r="T55" i="13"/>
  <c r="T53" i="13"/>
  <c r="T51" i="13"/>
  <c r="T49" i="13"/>
  <c r="T47" i="13"/>
  <c r="T45" i="13"/>
  <c r="T43" i="13"/>
  <c r="T41" i="13"/>
  <c r="T39" i="13"/>
  <c r="T37" i="13"/>
  <c r="T35" i="13"/>
  <c r="T33" i="13"/>
  <c r="T31" i="13"/>
  <c r="T29" i="13"/>
  <c r="T28" i="13"/>
  <c r="T27" i="13"/>
  <c r="T26" i="13"/>
  <c r="T25" i="13"/>
  <c r="T24" i="13"/>
  <c r="T23" i="13"/>
  <c r="T22" i="13"/>
  <c r="T21" i="13"/>
  <c r="T19" i="13"/>
  <c r="T18" i="13"/>
  <c r="T17" i="13"/>
  <c r="T16" i="13"/>
  <c r="T15" i="13"/>
  <c r="T14" i="13"/>
  <c r="T13" i="13"/>
  <c r="T12" i="13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T11" i="13"/>
  <c r="AC180" i="15"/>
  <c r="AB180" i="15"/>
  <c r="Z180" i="15"/>
  <c r="L180" i="15"/>
  <c r="M180" i="15" s="1"/>
  <c r="AC179" i="15"/>
  <c r="AB179" i="15"/>
  <c r="Z179" i="15"/>
  <c r="L179" i="15"/>
  <c r="M179" i="15" s="1"/>
  <c r="AC178" i="15"/>
  <c r="AB178" i="15"/>
  <c r="Z178" i="15"/>
  <c r="L178" i="15"/>
  <c r="M178" i="15" s="1"/>
  <c r="AC177" i="15"/>
  <c r="AB177" i="15"/>
  <c r="Z177" i="15"/>
  <c r="L177" i="15"/>
  <c r="M177" i="15" s="1"/>
  <c r="AC176" i="15"/>
  <c r="AB176" i="15"/>
  <c r="Z176" i="15"/>
  <c r="L176" i="15"/>
  <c r="M176" i="15" s="1"/>
  <c r="AC175" i="15"/>
  <c r="AB175" i="15"/>
  <c r="Z175" i="15"/>
  <c r="L175" i="15"/>
  <c r="M175" i="15" s="1"/>
  <c r="AC174" i="15"/>
  <c r="AB174" i="15"/>
  <c r="Z174" i="15"/>
  <c r="L174" i="15"/>
  <c r="M174" i="15" s="1"/>
  <c r="AC173" i="15"/>
  <c r="AB173" i="15"/>
  <c r="Z173" i="15"/>
  <c r="L173" i="15"/>
  <c r="M173" i="15" s="1"/>
  <c r="AC172" i="15"/>
  <c r="AB172" i="15"/>
  <c r="Z172" i="15"/>
  <c r="L172" i="15"/>
  <c r="M172" i="15" s="1"/>
  <c r="AC171" i="15"/>
  <c r="AB171" i="15"/>
  <c r="Z171" i="15"/>
  <c r="L171" i="15"/>
  <c r="M171" i="15" s="1"/>
  <c r="AC170" i="15"/>
  <c r="AB170" i="15"/>
  <c r="Z170" i="15"/>
  <c r="L170" i="15"/>
  <c r="M170" i="15" s="1"/>
  <c r="AC169" i="15"/>
  <c r="AB169" i="15"/>
  <c r="Z169" i="15"/>
  <c r="L169" i="15"/>
  <c r="M169" i="15" s="1"/>
  <c r="AC168" i="15"/>
  <c r="AB168" i="15"/>
  <c r="Z168" i="15"/>
  <c r="L168" i="15"/>
  <c r="M168" i="15" s="1"/>
  <c r="AC167" i="15"/>
  <c r="AB167" i="15"/>
  <c r="Z167" i="15"/>
  <c r="L167" i="15"/>
  <c r="M167" i="15" s="1"/>
  <c r="AC166" i="15"/>
  <c r="AB166" i="15"/>
  <c r="Z166" i="15"/>
  <c r="L166" i="15"/>
  <c r="M166" i="15" s="1"/>
  <c r="AC165" i="15"/>
  <c r="AB165" i="15"/>
  <c r="Z165" i="15"/>
  <c r="L165" i="15"/>
  <c r="M165" i="15" s="1"/>
  <c r="AC164" i="15"/>
  <c r="AB164" i="15"/>
  <c r="Z164" i="15"/>
  <c r="L164" i="15"/>
  <c r="M164" i="15" s="1"/>
  <c r="AC163" i="15"/>
  <c r="AB163" i="15"/>
  <c r="Z163" i="15"/>
  <c r="L163" i="15"/>
  <c r="M163" i="15" s="1"/>
  <c r="AC162" i="15"/>
  <c r="AB162" i="15"/>
  <c r="Z162" i="15"/>
  <c r="L162" i="15"/>
  <c r="M162" i="15" s="1"/>
  <c r="AC161" i="15"/>
  <c r="AB161" i="15"/>
  <c r="Z161" i="15"/>
  <c r="L161" i="15"/>
  <c r="M161" i="15" s="1"/>
  <c r="AC160" i="15"/>
  <c r="AB160" i="15"/>
  <c r="Z160" i="15"/>
  <c r="L160" i="15"/>
  <c r="M160" i="15" s="1"/>
  <c r="AC159" i="15"/>
  <c r="AB159" i="15"/>
  <c r="Z159" i="15"/>
  <c r="L159" i="15"/>
  <c r="M159" i="15" s="1"/>
  <c r="AC158" i="15"/>
  <c r="AB158" i="15"/>
  <c r="Z158" i="15"/>
  <c r="L158" i="15"/>
  <c r="M158" i="15" s="1"/>
  <c r="AC157" i="15"/>
  <c r="AB157" i="15"/>
  <c r="Z157" i="15"/>
  <c r="L157" i="15"/>
  <c r="M157" i="15" s="1"/>
  <c r="AC156" i="15"/>
  <c r="AB156" i="15"/>
  <c r="Z156" i="15"/>
  <c r="L156" i="15"/>
  <c r="M156" i="15" s="1"/>
  <c r="AC155" i="15"/>
  <c r="AB155" i="15"/>
  <c r="Z155" i="15"/>
  <c r="L155" i="15"/>
  <c r="M155" i="15" s="1"/>
  <c r="AC154" i="15"/>
  <c r="AB154" i="15"/>
  <c r="Z154" i="15"/>
  <c r="L154" i="15"/>
  <c r="M154" i="15" s="1"/>
  <c r="AC153" i="15"/>
  <c r="AB153" i="15"/>
  <c r="Z153" i="15"/>
  <c r="L153" i="15"/>
  <c r="M153" i="15" s="1"/>
  <c r="AC152" i="15"/>
  <c r="AB152" i="15"/>
  <c r="Z152" i="15"/>
  <c r="L152" i="15"/>
  <c r="M152" i="15" s="1"/>
  <c r="AC151" i="15"/>
  <c r="AB151" i="15"/>
  <c r="Z151" i="15"/>
  <c r="L151" i="15"/>
  <c r="M151" i="15" s="1"/>
  <c r="AC150" i="15"/>
  <c r="AB150" i="15"/>
  <c r="Z150" i="15"/>
  <c r="L150" i="15"/>
  <c r="M150" i="15" s="1"/>
  <c r="AC149" i="15"/>
  <c r="AB149" i="15"/>
  <c r="Z149" i="15"/>
  <c r="L149" i="15"/>
  <c r="M149" i="15" s="1"/>
  <c r="AC148" i="15"/>
  <c r="AB148" i="15"/>
  <c r="Z148" i="15"/>
  <c r="L148" i="15"/>
  <c r="M148" i="15" s="1"/>
  <c r="AC147" i="15"/>
  <c r="AB147" i="15"/>
  <c r="Z147" i="15"/>
  <c r="L147" i="15"/>
  <c r="M147" i="15" s="1"/>
  <c r="AC146" i="15"/>
  <c r="AB146" i="15"/>
  <c r="Z146" i="15"/>
  <c r="L146" i="15"/>
  <c r="M146" i="15" s="1"/>
  <c r="AC145" i="15"/>
  <c r="AB145" i="15"/>
  <c r="Z145" i="15"/>
  <c r="L145" i="15"/>
  <c r="M145" i="15" s="1"/>
  <c r="AC144" i="15"/>
  <c r="AB144" i="15"/>
  <c r="Z144" i="15"/>
  <c r="L144" i="15"/>
  <c r="M144" i="15" s="1"/>
  <c r="AC143" i="15"/>
  <c r="AB143" i="15"/>
  <c r="Z143" i="15"/>
  <c r="L143" i="15"/>
  <c r="M143" i="15" s="1"/>
  <c r="AC142" i="15"/>
  <c r="AB142" i="15"/>
  <c r="Z142" i="15"/>
  <c r="L142" i="15"/>
  <c r="M142" i="15" s="1"/>
  <c r="AC141" i="15"/>
  <c r="AB141" i="15"/>
  <c r="Z141" i="15"/>
  <c r="L141" i="15"/>
  <c r="M141" i="15" s="1"/>
  <c r="AC140" i="15"/>
  <c r="AB140" i="15"/>
  <c r="Z140" i="15"/>
  <c r="L140" i="15"/>
  <c r="M140" i="15" s="1"/>
  <c r="AC139" i="15"/>
  <c r="AB139" i="15"/>
  <c r="Z139" i="15"/>
  <c r="L139" i="15"/>
  <c r="M139" i="15" s="1"/>
  <c r="AC138" i="15"/>
  <c r="AB138" i="15"/>
  <c r="Z138" i="15"/>
  <c r="L138" i="15"/>
  <c r="M138" i="15" s="1"/>
  <c r="AC137" i="15"/>
  <c r="AB137" i="15"/>
  <c r="Z137" i="15"/>
  <c r="L137" i="15"/>
  <c r="M137" i="15" s="1"/>
  <c r="AC136" i="15"/>
  <c r="AB136" i="15"/>
  <c r="Z136" i="15"/>
  <c r="L136" i="15"/>
  <c r="M136" i="15" s="1"/>
  <c r="AC135" i="15"/>
  <c r="AB135" i="15"/>
  <c r="Z135" i="15"/>
  <c r="L135" i="15"/>
  <c r="M135" i="15" s="1"/>
  <c r="AC134" i="15"/>
  <c r="AB134" i="15"/>
  <c r="Z134" i="15"/>
  <c r="L134" i="15"/>
  <c r="M134" i="15" s="1"/>
  <c r="AC133" i="15"/>
  <c r="AB133" i="15"/>
  <c r="Z133" i="15"/>
  <c r="L133" i="15"/>
  <c r="M133" i="15" s="1"/>
  <c r="AC132" i="15"/>
  <c r="AB132" i="15"/>
  <c r="Z132" i="15"/>
  <c r="L132" i="15"/>
  <c r="M132" i="15" s="1"/>
  <c r="AC131" i="15"/>
  <c r="AB131" i="15"/>
  <c r="Z131" i="15"/>
  <c r="L131" i="15"/>
  <c r="M131" i="15" s="1"/>
  <c r="AC130" i="15"/>
  <c r="AB130" i="15"/>
  <c r="Z130" i="15"/>
  <c r="L130" i="15"/>
  <c r="M130" i="15" s="1"/>
  <c r="AC129" i="15"/>
  <c r="AB129" i="15"/>
  <c r="Z129" i="15"/>
  <c r="L129" i="15"/>
  <c r="M129" i="15" s="1"/>
  <c r="AC128" i="15"/>
  <c r="AB128" i="15"/>
  <c r="Z128" i="15"/>
  <c r="L128" i="15"/>
  <c r="M128" i="15" s="1"/>
  <c r="AC127" i="15"/>
  <c r="AB127" i="15"/>
  <c r="Z127" i="15"/>
  <c r="L127" i="15"/>
  <c r="M127" i="15" s="1"/>
  <c r="AC126" i="15"/>
  <c r="AB126" i="15"/>
  <c r="Z126" i="15"/>
  <c r="L126" i="15"/>
  <c r="M126" i="15" s="1"/>
  <c r="AC125" i="15"/>
  <c r="AB125" i="15"/>
  <c r="Z125" i="15"/>
  <c r="L125" i="15"/>
  <c r="M125" i="15" s="1"/>
  <c r="AC124" i="15"/>
  <c r="AB124" i="15"/>
  <c r="Z124" i="15"/>
  <c r="L124" i="15"/>
  <c r="M124" i="15" s="1"/>
  <c r="AC123" i="15"/>
  <c r="AB123" i="15"/>
  <c r="Z123" i="15"/>
  <c r="L123" i="15"/>
  <c r="M123" i="15" s="1"/>
  <c r="AC122" i="15"/>
  <c r="AB122" i="15"/>
  <c r="Z122" i="15"/>
  <c r="L122" i="15"/>
  <c r="M122" i="15" s="1"/>
  <c r="AC121" i="15"/>
  <c r="AB121" i="15"/>
  <c r="Z121" i="15"/>
  <c r="L121" i="15"/>
  <c r="M121" i="15" s="1"/>
  <c r="AC120" i="15"/>
  <c r="AB120" i="15"/>
  <c r="Z120" i="15"/>
  <c r="L120" i="15"/>
  <c r="M120" i="15" s="1"/>
  <c r="AC119" i="15"/>
  <c r="AB119" i="15"/>
  <c r="Z119" i="15"/>
  <c r="L119" i="15"/>
  <c r="M119" i="15" s="1"/>
  <c r="AC118" i="15"/>
  <c r="AB118" i="15"/>
  <c r="Z118" i="15"/>
  <c r="L118" i="15"/>
  <c r="M118" i="15" s="1"/>
  <c r="AC117" i="15"/>
  <c r="AB117" i="15"/>
  <c r="Z117" i="15"/>
  <c r="L117" i="15"/>
  <c r="M117" i="15" s="1"/>
  <c r="AC116" i="15"/>
  <c r="AB116" i="15"/>
  <c r="Z116" i="15"/>
  <c r="L116" i="15"/>
  <c r="M116" i="15" s="1"/>
  <c r="AC115" i="15"/>
  <c r="AB115" i="15"/>
  <c r="Z115" i="15"/>
  <c r="L115" i="15"/>
  <c r="M115" i="15" s="1"/>
  <c r="AC114" i="15"/>
  <c r="AB114" i="15"/>
  <c r="Z114" i="15"/>
  <c r="L114" i="15"/>
  <c r="M114" i="15" s="1"/>
  <c r="AC113" i="15"/>
  <c r="AB113" i="15"/>
  <c r="Z113" i="15"/>
  <c r="L113" i="15"/>
  <c r="M113" i="15" s="1"/>
  <c r="AC112" i="15"/>
  <c r="AB112" i="15"/>
  <c r="Z112" i="15"/>
  <c r="L112" i="15"/>
  <c r="M112" i="15" s="1"/>
  <c r="AC111" i="15"/>
  <c r="AB111" i="15"/>
  <c r="Z111" i="15"/>
  <c r="L111" i="15"/>
  <c r="M111" i="15" s="1"/>
  <c r="AC110" i="15"/>
  <c r="AB110" i="15"/>
  <c r="Z110" i="15"/>
  <c r="L110" i="15"/>
  <c r="M110" i="15" s="1"/>
  <c r="AC109" i="15"/>
  <c r="AB109" i="15"/>
  <c r="Z109" i="15"/>
  <c r="L109" i="15"/>
  <c r="M109" i="15" s="1"/>
  <c r="AC108" i="15"/>
  <c r="AB108" i="15"/>
  <c r="Z108" i="15"/>
  <c r="L108" i="15"/>
  <c r="M108" i="15" s="1"/>
  <c r="AC107" i="15"/>
  <c r="AB107" i="15"/>
  <c r="Z107" i="15"/>
  <c r="L107" i="15"/>
  <c r="M107" i="15" s="1"/>
  <c r="AC106" i="15"/>
  <c r="AB106" i="15"/>
  <c r="Z106" i="15"/>
  <c r="L106" i="15"/>
  <c r="M106" i="15" s="1"/>
  <c r="AC105" i="15"/>
  <c r="AB105" i="15"/>
  <c r="Z105" i="15"/>
  <c r="L105" i="15"/>
  <c r="M105" i="15" s="1"/>
  <c r="AC104" i="15"/>
  <c r="AB104" i="15"/>
  <c r="Z104" i="15"/>
  <c r="L104" i="15"/>
  <c r="M104" i="15" s="1"/>
  <c r="AC103" i="15"/>
  <c r="AB103" i="15"/>
  <c r="Z103" i="15"/>
  <c r="L103" i="15"/>
  <c r="M103" i="15" s="1"/>
  <c r="AC102" i="15"/>
  <c r="AB102" i="15"/>
  <c r="Z102" i="15"/>
  <c r="L102" i="15"/>
  <c r="M102" i="15" s="1"/>
  <c r="AC101" i="15"/>
  <c r="AB101" i="15"/>
  <c r="Z101" i="15"/>
  <c r="L101" i="15"/>
  <c r="M101" i="15" s="1"/>
  <c r="AC100" i="15"/>
  <c r="AB100" i="15"/>
  <c r="Z100" i="15"/>
  <c r="L100" i="15"/>
  <c r="M100" i="15" s="1"/>
  <c r="AC99" i="15"/>
  <c r="AB99" i="15"/>
  <c r="Z99" i="15"/>
  <c r="L99" i="15"/>
  <c r="M99" i="15" s="1"/>
  <c r="AC98" i="15"/>
  <c r="AB98" i="15"/>
  <c r="Z98" i="15"/>
  <c r="L98" i="15"/>
  <c r="M98" i="15" s="1"/>
  <c r="AC97" i="15"/>
  <c r="AB97" i="15"/>
  <c r="Z97" i="15"/>
  <c r="L97" i="15"/>
  <c r="M97" i="15" s="1"/>
  <c r="AC96" i="15"/>
  <c r="AB96" i="15"/>
  <c r="Z96" i="15"/>
  <c r="L96" i="15"/>
  <c r="M96" i="15" s="1"/>
  <c r="AC95" i="15"/>
  <c r="AB95" i="15"/>
  <c r="Z95" i="15"/>
  <c r="L95" i="15"/>
  <c r="M95" i="15" s="1"/>
  <c r="AC94" i="15"/>
  <c r="AB94" i="15"/>
  <c r="Z94" i="15"/>
  <c r="L94" i="15"/>
  <c r="M94" i="15" s="1"/>
  <c r="AC93" i="15"/>
  <c r="AB93" i="15"/>
  <c r="Z93" i="15"/>
  <c r="L93" i="15"/>
  <c r="M93" i="15" s="1"/>
  <c r="AC92" i="15"/>
  <c r="AB92" i="15"/>
  <c r="Z92" i="15"/>
  <c r="L92" i="15"/>
  <c r="M92" i="15" s="1"/>
  <c r="AC91" i="15"/>
  <c r="AB91" i="15"/>
  <c r="Z91" i="15"/>
  <c r="L91" i="15"/>
  <c r="M91" i="15" s="1"/>
  <c r="AC90" i="15"/>
  <c r="AB90" i="15"/>
  <c r="Z90" i="15"/>
  <c r="L90" i="15"/>
  <c r="M90" i="15" s="1"/>
  <c r="AC89" i="15"/>
  <c r="AB89" i="15"/>
  <c r="Z89" i="15"/>
  <c r="L89" i="15"/>
  <c r="M89" i="15" s="1"/>
  <c r="AC88" i="15"/>
  <c r="AB88" i="15"/>
  <c r="Z88" i="15"/>
  <c r="L88" i="15"/>
  <c r="M88" i="15" s="1"/>
  <c r="AC87" i="15"/>
  <c r="AB87" i="15"/>
  <c r="Z87" i="15"/>
  <c r="L87" i="15"/>
  <c r="M87" i="15" s="1"/>
  <c r="AC86" i="15"/>
  <c r="AB86" i="15"/>
  <c r="Z86" i="15"/>
  <c r="L86" i="15"/>
  <c r="M86" i="15" s="1"/>
  <c r="AC85" i="15"/>
  <c r="AB85" i="15"/>
  <c r="Z85" i="15"/>
  <c r="M85" i="15"/>
  <c r="L85" i="15"/>
  <c r="AC84" i="15"/>
  <c r="AB84" i="15"/>
  <c r="Z84" i="15"/>
  <c r="L84" i="15"/>
  <c r="M84" i="15" s="1"/>
  <c r="AC83" i="15"/>
  <c r="AB83" i="15"/>
  <c r="Z83" i="15"/>
  <c r="L83" i="15"/>
  <c r="M83" i="15" s="1"/>
  <c r="AC82" i="15"/>
  <c r="AB82" i="15"/>
  <c r="Z82" i="15"/>
  <c r="L82" i="15"/>
  <c r="M82" i="15" s="1"/>
  <c r="AC81" i="15"/>
  <c r="AB81" i="15"/>
  <c r="Z81" i="15"/>
  <c r="L81" i="15"/>
  <c r="M81" i="15" s="1"/>
  <c r="AC80" i="15"/>
  <c r="AB80" i="15"/>
  <c r="Z80" i="15"/>
  <c r="L80" i="15"/>
  <c r="M80" i="15" s="1"/>
  <c r="AC79" i="15"/>
  <c r="AB79" i="15"/>
  <c r="Z79" i="15"/>
  <c r="L79" i="15"/>
  <c r="M79" i="15" s="1"/>
  <c r="AC78" i="15"/>
  <c r="AB78" i="15"/>
  <c r="Z78" i="15"/>
  <c r="L78" i="15"/>
  <c r="M78" i="15" s="1"/>
  <c r="AC77" i="15"/>
  <c r="AB77" i="15"/>
  <c r="Z77" i="15"/>
  <c r="L77" i="15"/>
  <c r="M77" i="15" s="1"/>
  <c r="AC76" i="15"/>
  <c r="AB76" i="15"/>
  <c r="Z76" i="15"/>
  <c r="L76" i="15"/>
  <c r="M76" i="15" s="1"/>
  <c r="AC75" i="15"/>
  <c r="AB75" i="15"/>
  <c r="Z75" i="15"/>
  <c r="L75" i="15"/>
  <c r="M75" i="15" s="1"/>
  <c r="AC74" i="15"/>
  <c r="AB74" i="15"/>
  <c r="Z74" i="15"/>
  <c r="L74" i="15"/>
  <c r="M74" i="15" s="1"/>
  <c r="AC73" i="15"/>
  <c r="AB73" i="15"/>
  <c r="Z73" i="15"/>
  <c r="L73" i="15"/>
  <c r="M73" i="15" s="1"/>
  <c r="AC72" i="15"/>
  <c r="AB72" i="15"/>
  <c r="Z72" i="15"/>
  <c r="L72" i="15"/>
  <c r="M72" i="15" s="1"/>
  <c r="AC71" i="15"/>
  <c r="AB71" i="15"/>
  <c r="Z71" i="15"/>
  <c r="L71" i="15"/>
  <c r="M71" i="15" s="1"/>
  <c r="AC70" i="15"/>
  <c r="AB70" i="15"/>
  <c r="Z70" i="15"/>
  <c r="L70" i="15"/>
  <c r="M70" i="15" s="1"/>
  <c r="AC69" i="15"/>
  <c r="AB69" i="15"/>
  <c r="Z69" i="15"/>
  <c r="L69" i="15"/>
  <c r="M69" i="15" s="1"/>
  <c r="AC68" i="15"/>
  <c r="AB68" i="15"/>
  <c r="Z68" i="15"/>
  <c r="L68" i="15"/>
  <c r="M68" i="15" s="1"/>
  <c r="AC67" i="15"/>
  <c r="AB67" i="15"/>
  <c r="Z67" i="15"/>
  <c r="L67" i="15"/>
  <c r="M67" i="15" s="1"/>
  <c r="AC66" i="15"/>
  <c r="AB66" i="15"/>
  <c r="Z66" i="15"/>
  <c r="L66" i="15"/>
  <c r="M66" i="15" s="1"/>
  <c r="AC65" i="15"/>
  <c r="AB65" i="15"/>
  <c r="Z65" i="15"/>
  <c r="L65" i="15"/>
  <c r="M65" i="15" s="1"/>
  <c r="AC64" i="15"/>
  <c r="AB64" i="15"/>
  <c r="Z64" i="15"/>
  <c r="L64" i="15"/>
  <c r="M64" i="15" s="1"/>
  <c r="AC63" i="15"/>
  <c r="AB63" i="15"/>
  <c r="Z63" i="15"/>
  <c r="L63" i="15"/>
  <c r="M63" i="15" s="1"/>
  <c r="AC62" i="15"/>
  <c r="AB62" i="15"/>
  <c r="Z62" i="15"/>
  <c r="L62" i="15"/>
  <c r="M62" i="15" s="1"/>
  <c r="AC61" i="15"/>
  <c r="AB61" i="15"/>
  <c r="Z61" i="15"/>
  <c r="L61" i="15"/>
  <c r="M61" i="15" s="1"/>
  <c r="AC60" i="15"/>
  <c r="AB60" i="15"/>
  <c r="Z60" i="15"/>
  <c r="L60" i="15"/>
  <c r="M60" i="15" s="1"/>
  <c r="AC59" i="15"/>
  <c r="AB59" i="15"/>
  <c r="Z59" i="15"/>
  <c r="L59" i="15"/>
  <c r="M59" i="15" s="1"/>
  <c r="AC58" i="15"/>
  <c r="AB58" i="15"/>
  <c r="Z58" i="15"/>
  <c r="L58" i="15"/>
  <c r="M58" i="15" s="1"/>
  <c r="AC57" i="15"/>
  <c r="AB57" i="15"/>
  <c r="Z57" i="15"/>
  <c r="L57" i="15"/>
  <c r="M57" i="15" s="1"/>
  <c r="AC56" i="15"/>
  <c r="AB56" i="15"/>
  <c r="Z56" i="15"/>
  <c r="L56" i="15"/>
  <c r="M56" i="15" s="1"/>
  <c r="AC55" i="15"/>
  <c r="AB55" i="15"/>
  <c r="Z55" i="15"/>
  <c r="L55" i="15"/>
  <c r="M55" i="15" s="1"/>
  <c r="AC54" i="15"/>
  <c r="AB54" i="15"/>
  <c r="Z54" i="15"/>
  <c r="L54" i="15"/>
  <c r="M54" i="15" s="1"/>
  <c r="AC53" i="15"/>
  <c r="AB53" i="15"/>
  <c r="Z53" i="15"/>
  <c r="L53" i="15"/>
  <c r="M53" i="15" s="1"/>
  <c r="AC52" i="15"/>
  <c r="AB52" i="15"/>
  <c r="Z52" i="15"/>
  <c r="L52" i="15"/>
  <c r="M52" i="15" s="1"/>
  <c r="AC51" i="15"/>
  <c r="AB51" i="15"/>
  <c r="Z51" i="15"/>
  <c r="L51" i="15"/>
  <c r="M51" i="15" s="1"/>
  <c r="AC50" i="15"/>
  <c r="AB50" i="15"/>
  <c r="Z50" i="15"/>
  <c r="L50" i="15"/>
  <c r="M50" i="15" s="1"/>
  <c r="AC49" i="15"/>
  <c r="AB49" i="15"/>
  <c r="Z49" i="15"/>
  <c r="L49" i="15"/>
  <c r="M49" i="15" s="1"/>
  <c r="AC48" i="15"/>
  <c r="AB48" i="15"/>
  <c r="Z48" i="15"/>
  <c r="L48" i="15"/>
  <c r="M48" i="15" s="1"/>
  <c r="AC47" i="15"/>
  <c r="AB47" i="15"/>
  <c r="Z47" i="15"/>
  <c r="L47" i="15"/>
  <c r="M47" i="15" s="1"/>
  <c r="AC46" i="15"/>
  <c r="AB46" i="15"/>
  <c r="Z46" i="15"/>
  <c r="L46" i="15"/>
  <c r="M46" i="15" s="1"/>
  <c r="AC45" i="15"/>
  <c r="AB45" i="15"/>
  <c r="Z45" i="15"/>
  <c r="L45" i="15"/>
  <c r="M45" i="15" s="1"/>
  <c r="AC44" i="15"/>
  <c r="AB44" i="15"/>
  <c r="Z44" i="15"/>
  <c r="L44" i="15"/>
  <c r="M44" i="15" s="1"/>
  <c r="AC43" i="15"/>
  <c r="AB43" i="15"/>
  <c r="Z43" i="15"/>
  <c r="L43" i="15"/>
  <c r="M43" i="15" s="1"/>
  <c r="AC42" i="15"/>
  <c r="AB42" i="15"/>
  <c r="Z42" i="15"/>
  <c r="L42" i="15"/>
  <c r="M42" i="15" s="1"/>
  <c r="AC41" i="15"/>
  <c r="AB41" i="15"/>
  <c r="Z41" i="15"/>
  <c r="L41" i="15"/>
  <c r="M41" i="15" s="1"/>
  <c r="AC40" i="15"/>
  <c r="AB40" i="15"/>
  <c r="Z40" i="15"/>
  <c r="L40" i="15"/>
  <c r="M40" i="15" s="1"/>
  <c r="AC39" i="15"/>
  <c r="AB39" i="15"/>
  <c r="Z39" i="15"/>
  <c r="L39" i="15"/>
  <c r="M39" i="15" s="1"/>
  <c r="AC38" i="15"/>
  <c r="AB38" i="15"/>
  <c r="Z38" i="15"/>
  <c r="L38" i="15"/>
  <c r="M38" i="15" s="1"/>
  <c r="AC37" i="15"/>
  <c r="AB37" i="15"/>
  <c r="Z37" i="15"/>
  <c r="L37" i="15"/>
  <c r="M37" i="15" s="1"/>
  <c r="AC36" i="15"/>
  <c r="AB36" i="15"/>
  <c r="Z36" i="15"/>
  <c r="L36" i="15"/>
  <c r="M36" i="15" s="1"/>
  <c r="AC35" i="15"/>
  <c r="AB35" i="15"/>
  <c r="Z35" i="15"/>
  <c r="L35" i="15"/>
  <c r="M35" i="15" s="1"/>
  <c r="AC34" i="15"/>
  <c r="AB34" i="15"/>
  <c r="Z34" i="15"/>
  <c r="L34" i="15"/>
  <c r="M34" i="15" s="1"/>
  <c r="AC33" i="15"/>
  <c r="AB33" i="15"/>
  <c r="Z33" i="15"/>
  <c r="L33" i="15"/>
  <c r="M33" i="15" s="1"/>
  <c r="AC32" i="15"/>
  <c r="AB32" i="15"/>
  <c r="Z32" i="15"/>
  <c r="L32" i="15"/>
  <c r="M32" i="15" s="1"/>
  <c r="AC31" i="15"/>
  <c r="AB31" i="15"/>
  <c r="Z31" i="15"/>
  <c r="L31" i="15"/>
  <c r="M31" i="15" s="1"/>
  <c r="AC30" i="15"/>
  <c r="AB30" i="15"/>
  <c r="Z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5" i="15" a="1"/>
  <c r="Q15" i="15" a="1"/>
  <c r="P15" i="15" a="1"/>
  <c r="O15" i="15" a="1"/>
  <c r="N15" i="15" a="1"/>
  <c r="M15" i="15" a="1"/>
  <c r="L15" i="15" a="1"/>
  <c r="K15" i="15" a="1"/>
  <c r="J15" i="15" a="1"/>
  <c r="I15" i="15" a="1"/>
  <c r="H15" i="15" a="1"/>
  <c r="G15" i="15" a="1"/>
  <c r="R14" i="15" a="1"/>
  <c r="Q14" i="15" a="1"/>
  <c r="P14" i="15" a="1"/>
  <c r="O14" i="15" a="1"/>
  <c r="N14" i="15" a="1"/>
  <c r="M14" i="15" a="1"/>
  <c r="L14" i="15" a="1"/>
  <c r="K14" i="15" a="1"/>
  <c r="J14" i="15" a="1"/>
  <c r="I14" i="15" a="1"/>
  <c r="H14" i="15" a="1"/>
  <c r="G14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H7" i="15" a="1"/>
  <c r="G7" i="15" a="1"/>
  <c r="F7" i="15"/>
  <c r="E7" i="15"/>
  <c r="H6" i="15" a="1"/>
  <c r="G6" i="15" a="1"/>
  <c r="F6" i="15"/>
  <c r="E6" i="15"/>
  <c r="R5" i="15" a="1"/>
  <c r="H5" i="15" a="1"/>
  <c r="H8" i="15" s="1"/>
  <c r="N5" i="15" s="1"/>
  <c r="G5" i="15" a="1"/>
  <c r="G8" i="15" s="1"/>
  <c r="M5" i="15" s="1"/>
  <c r="F5" i="15"/>
  <c r="F8" i="15" s="1"/>
  <c r="E5" i="15"/>
  <c r="E8" i="15" s="1"/>
  <c r="AC180" i="14"/>
  <c r="AB180" i="14"/>
  <c r="Z180" i="14"/>
  <c r="L180" i="14"/>
  <c r="M180" i="14" s="1"/>
  <c r="AC179" i="14"/>
  <c r="AB179" i="14"/>
  <c r="Z179" i="14"/>
  <c r="L179" i="14"/>
  <c r="M179" i="14" s="1"/>
  <c r="AC178" i="14"/>
  <c r="AB178" i="14"/>
  <c r="Z178" i="14"/>
  <c r="L178" i="14"/>
  <c r="M178" i="14" s="1"/>
  <c r="AC177" i="14"/>
  <c r="AB177" i="14"/>
  <c r="Z177" i="14"/>
  <c r="L177" i="14"/>
  <c r="M177" i="14" s="1"/>
  <c r="AC176" i="14"/>
  <c r="AB176" i="14"/>
  <c r="Z176" i="14"/>
  <c r="L176" i="14"/>
  <c r="M176" i="14" s="1"/>
  <c r="AC175" i="14"/>
  <c r="AB175" i="14"/>
  <c r="Z175" i="14"/>
  <c r="L175" i="14"/>
  <c r="M175" i="14" s="1"/>
  <c r="AC174" i="14"/>
  <c r="AB174" i="14"/>
  <c r="Z174" i="14"/>
  <c r="L174" i="14"/>
  <c r="M174" i="14" s="1"/>
  <c r="AC173" i="14"/>
  <c r="AB173" i="14"/>
  <c r="Z173" i="14"/>
  <c r="L173" i="14"/>
  <c r="M173" i="14" s="1"/>
  <c r="AC172" i="14"/>
  <c r="AB172" i="14"/>
  <c r="Z172" i="14"/>
  <c r="L172" i="14"/>
  <c r="M172" i="14" s="1"/>
  <c r="AC171" i="14"/>
  <c r="AB171" i="14"/>
  <c r="Z171" i="14"/>
  <c r="L171" i="14"/>
  <c r="M171" i="14" s="1"/>
  <c r="AC170" i="14"/>
  <c r="AB170" i="14"/>
  <c r="Z170" i="14"/>
  <c r="L170" i="14"/>
  <c r="M170" i="14" s="1"/>
  <c r="AC169" i="14"/>
  <c r="AB169" i="14"/>
  <c r="Z169" i="14"/>
  <c r="L169" i="14"/>
  <c r="M169" i="14" s="1"/>
  <c r="AC168" i="14"/>
  <c r="AB168" i="14"/>
  <c r="Z168" i="14"/>
  <c r="L168" i="14"/>
  <c r="M168" i="14" s="1"/>
  <c r="AC167" i="14"/>
  <c r="AB167" i="14"/>
  <c r="Z167" i="14"/>
  <c r="L167" i="14"/>
  <c r="M167" i="14" s="1"/>
  <c r="AC166" i="14"/>
  <c r="AB166" i="14"/>
  <c r="Z166" i="14"/>
  <c r="L166" i="14"/>
  <c r="M166" i="14" s="1"/>
  <c r="AC165" i="14"/>
  <c r="AB165" i="14"/>
  <c r="Z165" i="14"/>
  <c r="L165" i="14"/>
  <c r="M165" i="14" s="1"/>
  <c r="AC164" i="14"/>
  <c r="AB164" i="14"/>
  <c r="Z164" i="14"/>
  <c r="L164" i="14"/>
  <c r="M164" i="14" s="1"/>
  <c r="AC163" i="14"/>
  <c r="AB163" i="14"/>
  <c r="Z163" i="14"/>
  <c r="L163" i="14"/>
  <c r="M163" i="14" s="1"/>
  <c r="AC162" i="14"/>
  <c r="AB162" i="14"/>
  <c r="Z162" i="14"/>
  <c r="L162" i="14"/>
  <c r="M162" i="14" s="1"/>
  <c r="AC161" i="14"/>
  <c r="AB161" i="14"/>
  <c r="Z161" i="14"/>
  <c r="L161" i="14"/>
  <c r="M161" i="14" s="1"/>
  <c r="AC160" i="14"/>
  <c r="AB160" i="14"/>
  <c r="Z160" i="14"/>
  <c r="L160" i="14"/>
  <c r="M160" i="14" s="1"/>
  <c r="AC159" i="14"/>
  <c r="AB159" i="14"/>
  <c r="Z159" i="14"/>
  <c r="L159" i="14"/>
  <c r="M159" i="14" s="1"/>
  <c r="AC158" i="14"/>
  <c r="AB158" i="14"/>
  <c r="Z158" i="14"/>
  <c r="L158" i="14"/>
  <c r="M158" i="14" s="1"/>
  <c r="AC157" i="14"/>
  <c r="AB157" i="14"/>
  <c r="Z157" i="14"/>
  <c r="L157" i="14"/>
  <c r="M157" i="14" s="1"/>
  <c r="AC156" i="14"/>
  <c r="AB156" i="14"/>
  <c r="Z156" i="14"/>
  <c r="L156" i="14"/>
  <c r="M156" i="14" s="1"/>
  <c r="AC155" i="14"/>
  <c r="AB155" i="14"/>
  <c r="Z155" i="14"/>
  <c r="L155" i="14"/>
  <c r="M155" i="14" s="1"/>
  <c r="AC154" i="14"/>
  <c r="AB154" i="14"/>
  <c r="Z154" i="14"/>
  <c r="L154" i="14"/>
  <c r="M154" i="14" s="1"/>
  <c r="AC153" i="14"/>
  <c r="AB153" i="14"/>
  <c r="Z153" i="14"/>
  <c r="L153" i="14"/>
  <c r="M153" i="14" s="1"/>
  <c r="AC152" i="14"/>
  <c r="AB152" i="14"/>
  <c r="Z152" i="14"/>
  <c r="L152" i="14"/>
  <c r="M152" i="14" s="1"/>
  <c r="AC151" i="14"/>
  <c r="AB151" i="14"/>
  <c r="Z151" i="14"/>
  <c r="L151" i="14"/>
  <c r="M151" i="14" s="1"/>
  <c r="AC150" i="14"/>
  <c r="AB150" i="14"/>
  <c r="Z150" i="14"/>
  <c r="L150" i="14"/>
  <c r="M150" i="14" s="1"/>
  <c r="AC149" i="14"/>
  <c r="AB149" i="14"/>
  <c r="Z149" i="14"/>
  <c r="L149" i="14"/>
  <c r="M149" i="14" s="1"/>
  <c r="AC148" i="14"/>
  <c r="AB148" i="14"/>
  <c r="Z148" i="14"/>
  <c r="L148" i="14"/>
  <c r="M148" i="14" s="1"/>
  <c r="AC147" i="14"/>
  <c r="AB147" i="14"/>
  <c r="Z147" i="14"/>
  <c r="L147" i="14"/>
  <c r="M147" i="14" s="1"/>
  <c r="AC146" i="14"/>
  <c r="AB146" i="14"/>
  <c r="Z146" i="14"/>
  <c r="L146" i="14"/>
  <c r="M146" i="14" s="1"/>
  <c r="AC145" i="14"/>
  <c r="AB145" i="14"/>
  <c r="Z145" i="14"/>
  <c r="L145" i="14"/>
  <c r="M145" i="14" s="1"/>
  <c r="AC144" i="14"/>
  <c r="AB144" i="14"/>
  <c r="Z144" i="14"/>
  <c r="L144" i="14"/>
  <c r="M144" i="14" s="1"/>
  <c r="AC143" i="14"/>
  <c r="AB143" i="14"/>
  <c r="Z143" i="14"/>
  <c r="L143" i="14"/>
  <c r="M143" i="14" s="1"/>
  <c r="AC142" i="14"/>
  <c r="AB142" i="14"/>
  <c r="Z142" i="14"/>
  <c r="L142" i="14"/>
  <c r="M142" i="14" s="1"/>
  <c r="AC141" i="14"/>
  <c r="AB141" i="14"/>
  <c r="Z141" i="14"/>
  <c r="L141" i="14"/>
  <c r="M141" i="14" s="1"/>
  <c r="AC140" i="14"/>
  <c r="AB140" i="14"/>
  <c r="Z140" i="14"/>
  <c r="L140" i="14"/>
  <c r="M140" i="14" s="1"/>
  <c r="AC139" i="14"/>
  <c r="AB139" i="14"/>
  <c r="Z139" i="14"/>
  <c r="L139" i="14"/>
  <c r="M139" i="14" s="1"/>
  <c r="AC138" i="14"/>
  <c r="AB138" i="14"/>
  <c r="Z138" i="14"/>
  <c r="L138" i="14"/>
  <c r="M138" i="14" s="1"/>
  <c r="AC137" i="14"/>
  <c r="AB137" i="14"/>
  <c r="Z137" i="14"/>
  <c r="L137" i="14"/>
  <c r="M137" i="14" s="1"/>
  <c r="AC136" i="14"/>
  <c r="AB136" i="14"/>
  <c r="Z136" i="14"/>
  <c r="L136" i="14"/>
  <c r="M136" i="14" s="1"/>
  <c r="AC135" i="14"/>
  <c r="AB135" i="14"/>
  <c r="Z135" i="14"/>
  <c r="L135" i="14"/>
  <c r="M135" i="14" s="1"/>
  <c r="AC134" i="14"/>
  <c r="AB134" i="14"/>
  <c r="Z134" i="14"/>
  <c r="L134" i="14"/>
  <c r="M134" i="14" s="1"/>
  <c r="AC133" i="14"/>
  <c r="AB133" i="14"/>
  <c r="Z133" i="14"/>
  <c r="L133" i="14"/>
  <c r="M133" i="14" s="1"/>
  <c r="AC132" i="14"/>
  <c r="AB132" i="14"/>
  <c r="Z132" i="14"/>
  <c r="L132" i="14"/>
  <c r="M132" i="14" s="1"/>
  <c r="AC131" i="14"/>
  <c r="AB131" i="14"/>
  <c r="Z131" i="14"/>
  <c r="L131" i="14"/>
  <c r="M131" i="14" s="1"/>
  <c r="AC130" i="14"/>
  <c r="AB130" i="14"/>
  <c r="Z130" i="14"/>
  <c r="L130" i="14"/>
  <c r="M130" i="14" s="1"/>
  <c r="AC129" i="14"/>
  <c r="AB129" i="14"/>
  <c r="Z129" i="14"/>
  <c r="L129" i="14"/>
  <c r="M129" i="14" s="1"/>
  <c r="AC128" i="14"/>
  <c r="AB128" i="14"/>
  <c r="Z128" i="14"/>
  <c r="L128" i="14"/>
  <c r="M128" i="14" s="1"/>
  <c r="AC127" i="14"/>
  <c r="AB127" i="14"/>
  <c r="Z127" i="14"/>
  <c r="L127" i="14"/>
  <c r="M127" i="14" s="1"/>
  <c r="AC126" i="14"/>
  <c r="AB126" i="14"/>
  <c r="Z126" i="14"/>
  <c r="L126" i="14"/>
  <c r="M126" i="14" s="1"/>
  <c r="AC125" i="14"/>
  <c r="AB125" i="14"/>
  <c r="Z125" i="14"/>
  <c r="L125" i="14"/>
  <c r="M125" i="14" s="1"/>
  <c r="AC124" i="14"/>
  <c r="AB124" i="14"/>
  <c r="Z124" i="14"/>
  <c r="L124" i="14"/>
  <c r="M124" i="14" s="1"/>
  <c r="AC123" i="14"/>
  <c r="AB123" i="14"/>
  <c r="Z123" i="14"/>
  <c r="L123" i="14"/>
  <c r="M123" i="14" s="1"/>
  <c r="AC122" i="14"/>
  <c r="AB122" i="14"/>
  <c r="Z122" i="14"/>
  <c r="L122" i="14"/>
  <c r="M122" i="14" s="1"/>
  <c r="AC121" i="14"/>
  <c r="AB121" i="14"/>
  <c r="Z121" i="14"/>
  <c r="L121" i="14"/>
  <c r="M121" i="14" s="1"/>
  <c r="AC120" i="14"/>
  <c r="AB120" i="14"/>
  <c r="Z120" i="14"/>
  <c r="L120" i="14"/>
  <c r="M120" i="14" s="1"/>
  <c r="AC119" i="14"/>
  <c r="AB119" i="14"/>
  <c r="Z119" i="14"/>
  <c r="L119" i="14"/>
  <c r="M119" i="14" s="1"/>
  <c r="AC118" i="14"/>
  <c r="AB118" i="14"/>
  <c r="Z118" i="14"/>
  <c r="L118" i="14"/>
  <c r="M118" i="14" s="1"/>
  <c r="AC117" i="14"/>
  <c r="AB117" i="14"/>
  <c r="Z117" i="14"/>
  <c r="L117" i="14"/>
  <c r="M117" i="14" s="1"/>
  <c r="AC116" i="14"/>
  <c r="AB116" i="14"/>
  <c r="Z116" i="14"/>
  <c r="L116" i="14"/>
  <c r="M116" i="14" s="1"/>
  <c r="AC115" i="14"/>
  <c r="AB115" i="14"/>
  <c r="Z115" i="14"/>
  <c r="L115" i="14"/>
  <c r="M115" i="14" s="1"/>
  <c r="AC114" i="14"/>
  <c r="AB114" i="14"/>
  <c r="Z114" i="14"/>
  <c r="L114" i="14"/>
  <c r="M114" i="14" s="1"/>
  <c r="AC113" i="14"/>
  <c r="AB113" i="14"/>
  <c r="Z113" i="14"/>
  <c r="L113" i="14"/>
  <c r="M113" i="14" s="1"/>
  <c r="AC112" i="14"/>
  <c r="AB112" i="14"/>
  <c r="Z112" i="14"/>
  <c r="L112" i="14"/>
  <c r="M112" i="14" s="1"/>
  <c r="AC111" i="14"/>
  <c r="AB111" i="14"/>
  <c r="Z111" i="14"/>
  <c r="L111" i="14"/>
  <c r="M111" i="14" s="1"/>
  <c r="AC110" i="14"/>
  <c r="AB110" i="14"/>
  <c r="Z110" i="14"/>
  <c r="L110" i="14"/>
  <c r="M110" i="14" s="1"/>
  <c r="AC109" i="14"/>
  <c r="AB109" i="14"/>
  <c r="Z109" i="14"/>
  <c r="L109" i="14"/>
  <c r="M109" i="14" s="1"/>
  <c r="AC108" i="14"/>
  <c r="AB108" i="14"/>
  <c r="Z108" i="14"/>
  <c r="L108" i="14"/>
  <c r="M108" i="14" s="1"/>
  <c r="AC107" i="14"/>
  <c r="AB107" i="14"/>
  <c r="Z107" i="14"/>
  <c r="L107" i="14"/>
  <c r="M107" i="14" s="1"/>
  <c r="AC106" i="14"/>
  <c r="AB106" i="14"/>
  <c r="Z106" i="14"/>
  <c r="L106" i="14"/>
  <c r="M106" i="14" s="1"/>
  <c r="AC105" i="14"/>
  <c r="AB105" i="14"/>
  <c r="Z105" i="14"/>
  <c r="L105" i="14"/>
  <c r="M105" i="14" s="1"/>
  <c r="AC104" i="14"/>
  <c r="AB104" i="14"/>
  <c r="Z104" i="14"/>
  <c r="L104" i="14"/>
  <c r="M104" i="14" s="1"/>
  <c r="AC103" i="14"/>
  <c r="AB103" i="14"/>
  <c r="Z103" i="14"/>
  <c r="L103" i="14"/>
  <c r="M103" i="14" s="1"/>
  <c r="AC102" i="14"/>
  <c r="AB102" i="14"/>
  <c r="Z102" i="14"/>
  <c r="L102" i="14"/>
  <c r="M102" i="14" s="1"/>
  <c r="AC101" i="14"/>
  <c r="AB101" i="14"/>
  <c r="Z101" i="14"/>
  <c r="L101" i="14"/>
  <c r="M101" i="14" s="1"/>
  <c r="AC100" i="14"/>
  <c r="AB100" i="14"/>
  <c r="Z100" i="14"/>
  <c r="L100" i="14"/>
  <c r="M100" i="14" s="1"/>
  <c r="AC99" i="14"/>
  <c r="AB99" i="14"/>
  <c r="Z99" i="14"/>
  <c r="L99" i="14"/>
  <c r="M99" i="14" s="1"/>
  <c r="AC98" i="14"/>
  <c r="AB98" i="14"/>
  <c r="Z98" i="14"/>
  <c r="L98" i="14"/>
  <c r="M98" i="14" s="1"/>
  <c r="AC97" i="14"/>
  <c r="AB97" i="14"/>
  <c r="Z97" i="14"/>
  <c r="L97" i="14"/>
  <c r="M97" i="14" s="1"/>
  <c r="AC96" i="14"/>
  <c r="AB96" i="14"/>
  <c r="Z96" i="14"/>
  <c r="L96" i="14"/>
  <c r="M96" i="14" s="1"/>
  <c r="AC95" i="14"/>
  <c r="AB95" i="14"/>
  <c r="Z95" i="14"/>
  <c r="L95" i="14"/>
  <c r="M95" i="14" s="1"/>
  <c r="AC94" i="14"/>
  <c r="AB94" i="14"/>
  <c r="Z94" i="14"/>
  <c r="L94" i="14"/>
  <c r="M94" i="14" s="1"/>
  <c r="AC93" i="14"/>
  <c r="AB93" i="14"/>
  <c r="Z93" i="14"/>
  <c r="L93" i="14"/>
  <c r="M93" i="14" s="1"/>
  <c r="AC92" i="14"/>
  <c r="AB92" i="14"/>
  <c r="Z92" i="14"/>
  <c r="L92" i="14"/>
  <c r="M92" i="14" s="1"/>
  <c r="AC91" i="14"/>
  <c r="AB91" i="14"/>
  <c r="Z91" i="14"/>
  <c r="L91" i="14"/>
  <c r="M91" i="14" s="1"/>
  <c r="AC90" i="14"/>
  <c r="AB90" i="14"/>
  <c r="Z90" i="14"/>
  <c r="L90" i="14"/>
  <c r="M90" i="14" s="1"/>
  <c r="AC89" i="14"/>
  <c r="AB89" i="14"/>
  <c r="Z89" i="14"/>
  <c r="L89" i="14"/>
  <c r="M89" i="14" s="1"/>
  <c r="AC88" i="14"/>
  <c r="AB88" i="14"/>
  <c r="Z88" i="14"/>
  <c r="L88" i="14"/>
  <c r="M88" i="14" s="1"/>
  <c r="AC87" i="14"/>
  <c r="AB87" i="14"/>
  <c r="Z87" i="14"/>
  <c r="L87" i="14"/>
  <c r="M87" i="14" s="1"/>
  <c r="AC86" i="14"/>
  <c r="AB86" i="14"/>
  <c r="Z86" i="14"/>
  <c r="L86" i="14"/>
  <c r="M86" i="14" s="1"/>
  <c r="AC85" i="14"/>
  <c r="AB85" i="14"/>
  <c r="Z85" i="14"/>
  <c r="L85" i="14"/>
  <c r="M85" i="14" s="1"/>
  <c r="AC84" i="14"/>
  <c r="AB84" i="14"/>
  <c r="Z84" i="14"/>
  <c r="L84" i="14"/>
  <c r="M84" i="14" s="1"/>
  <c r="AC83" i="14"/>
  <c r="AB83" i="14"/>
  <c r="Z83" i="14"/>
  <c r="L83" i="14"/>
  <c r="M83" i="14" s="1"/>
  <c r="AC82" i="14"/>
  <c r="AB82" i="14"/>
  <c r="Z82" i="14"/>
  <c r="L82" i="14"/>
  <c r="M82" i="14" s="1"/>
  <c r="AC81" i="14"/>
  <c r="AB81" i="14"/>
  <c r="Z81" i="14"/>
  <c r="L81" i="14"/>
  <c r="M81" i="14" s="1"/>
  <c r="AC80" i="14"/>
  <c r="AB80" i="14"/>
  <c r="Z80" i="14"/>
  <c r="L80" i="14"/>
  <c r="M80" i="14" s="1"/>
  <c r="AC79" i="14"/>
  <c r="AB79" i="14"/>
  <c r="Z79" i="14"/>
  <c r="L79" i="14"/>
  <c r="M79" i="14" s="1"/>
  <c r="AC78" i="14"/>
  <c r="AB78" i="14"/>
  <c r="Z78" i="14"/>
  <c r="L78" i="14"/>
  <c r="M78" i="14" s="1"/>
  <c r="AC77" i="14"/>
  <c r="AB77" i="14"/>
  <c r="Z77" i="14"/>
  <c r="L77" i="14"/>
  <c r="M77" i="14" s="1"/>
  <c r="AC76" i="14"/>
  <c r="AB76" i="14"/>
  <c r="Z76" i="14"/>
  <c r="L76" i="14"/>
  <c r="M76" i="14" s="1"/>
  <c r="AC75" i="14"/>
  <c r="AB75" i="14"/>
  <c r="Z75" i="14"/>
  <c r="L75" i="14"/>
  <c r="M75" i="14" s="1"/>
  <c r="AC74" i="14"/>
  <c r="AB74" i="14"/>
  <c r="Z74" i="14"/>
  <c r="L74" i="14"/>
  <c r="M74" i="14" s="1"/>
  <c r="AC73" i="14"/>
  <c r="AB73" i="14"/>
  <c r="Z73" i="14"/>
  <c r="L73" i="14"/>
  <c r="M73" i="14" s="1"/>
  <c r="AC72" i="14"/>
  <c r="AB72" i="14"/>
  <c r="Z72" i="14"/>
  <c r="L72" i="14"/>
  <c r="M72" i="14" s="1"/>
  <c r="AC71" i="14"/>
  <c r="AB71" i="14"/>
  <c r="Z71" i="14"/>
  <c r="L71" i="14"/>
  <c r="M71" i="14" s="1"/>
  <c r="AC70" i="14"/>
  <c r="AB70" i="14"/>
  <c r="Z70" i="14"/>
  <c r="L70" i="14"/>
  <c r="M70" i="14" s="1"/>
  <c r="AC69" i="14"/>
  <c r="AB69" i="14"/>
  <c r="Z69" i="14"/>
  <c r="L69" i="14"/>
  <c r="M69" i="14" s="1"/>
  <c r="AC68" i="14"/>
  <c r="AB68" i="14"/>
  <c r="Z68" i="14"/>
  <c r="L68" i="14"/>
  <c r="M68" i="14" s="1"/>
  <c r="AC67" i="14"/>
  <c r="AB67" i="14"/>
  <c r="Z67" i="14"/>
  <c r="L67" i="14"/>
  <c r="M67" i="14" s="1"/>
  <c r="AC66" i="14"/>
  <c r="AB66" i="14"/>
  <c r="Z66" i="14"/>
  <c r="L66" i="14"/>
  <c r="M66" i="14" s="1"/>
  <c r="AC65" i="14"/>
  <c r="AB65" i="14"/>
  <c r="Z65" i="14"/>
  <c r="L65" i="14"/>
  <c r="M65" i="14" s="1"/>
  <c r="AC64" i="14"/>
  <c r="AB64" i="14"/>
  <c r="Z64" i="14"/>
  <c r="L64" i="14"/>
  <c r="M64" i="14" s="1"/>
  <c r="AC63" i="14"/>
  <c r="AB63" i="14"/>
  <c r="Z63" i="14"/>
  <c r="L63" i="14"/>
  <c r="M63" i="14" s="1"/>
  <c r="AC62" i="14"/>
  <c r="AB62" i="14"/>
  <c r="Z62" i="14"/>
  <c r="L62" i="14"/>
  <c r="M62" i="14" s="1"/>
  <c r="AC61" i="14"/>
  <c r="AB61" i="14"/>
  <c r="Z61" i="14"/>
  <c r="L61" i="14"/>
  <c r="M61" i="14" s="1"/>
  <c r="AC60" i="14"/>
  <c r="AB60" i="14"/>
  <c r="Z60" i="14"/>
  <c r="L60" i="14"/>
  <c r="M60" i="14" s="1"/>
  <c r="AC59" i="14"/>
  <c r="AB59" i="14"/>
  <c r="Z59" i="14"/>
  <c r="L59" i="14"/>
  <c r="M59" i="14" s="1"/>
  <c r="AC58" i="14"/>
  <c r="AB58" i="14"/>
  <c r="Z58" i="14"/>
  <c r="L58" i="14"/>
  <c r="M58" i="14" s="1"/>
  <c r="AC57" i="14"/>
  <c r="AB57" i="14"/>
  <c r="Z57" i="14"/>
  <c r="L57" i="14"/>
  <c r="M57" i="14" s="1"/>
  <c r="AC56" i="14"/>
  <c r="AB56" i="14"/>
  <c r="Z56" i="14"/>
  <c r="L56" i="14"/>
  <c r="M56" i="14" s="1"/>
  <c r="AC55" i="14"/>
  <c r="AB55" i="14"/>
  <c r="Z55" i="14"/>
  <c r="L55" i="14"/>
  <c r="M55" i="14" s="1"/>
  <c r="AC54" i="14"/>
  <c r="AB54" i="14"/>
  <c r="Z54" i="14"/>
  <c r="L54" i="14"/>
  <c r="M54" i="14" s="1"/>
  <c r="AC53" i="14"/>
  <c r="AB53" i="14"/>
  <c r="Z53" i="14"/>
  <c r="L53" i="14"/>
  <c r="M53" i="14" s="1"/>
  <c r="AC52" i="14"/>
  <c r="AB52" i="14"/>
  <c r="Z52" i="14"/>
  <c r="L52" i="14"/>
  <c r="M52" i="14" s="1"/>
  <c r="AC51" i="14"/>
  <c r="AB51" i="14"/>
  <c r="Z51" i="14"/>
  <c r="L51" i="14"/>
  <c r="M51" i="14" s="1"/>
  <c r="AC50" i="14"/>
  <c r="AB50" i="14"/>
  <c r="Z50" i="14"/>
  <c r="L50" i="14"/>
  <c r="M50" i="14" s="1"/>
  <c r="AC49" i="14"/>
  <c r="AB49" i="14"/>
  <c r="Z49" i="14"/>
  <c r="L49" i="14"/>
  <c r="M49" i="14" s="1"/>
  <c r="AC48" i="14"/>
  <c r="AB48" i="14"/>
  <c r="Z48" i="14"/>
  <c r="L48" i="14"/>
  <c r="M48" i="14" s="1"/>
  <c r="AC47" i="14"/>
  <c r="AB47" i="14"/>
  <c r="Z47" i="14"/>
  <c r="L47" i="14"/>
  <c r="M47" i="14" s="1"/>
  <c r="AC46" i="14"/>
  <c r="AB46" i="14"/>
  <c r="Z46" i="14"/>
  <c r="L46" i="14"/>
  <c r="M46" i="14" s="1"/>
  <c r="AC45" i="14"/>
  <c r="AB45" i="14"/>
  <c r="Z45" i="14"/>
  <c r="L45" i="14"/>
  <c r="M45" i="14" s="1"/>
  <c r="AC44" i="14"/>
  <c r="AB44" i="14"/>
  <c r="Z44" i="14"/>
  <c r="L44" i="14"/>
  <c r="M44" i="14" s="1"/>
  <c r="AC43" i="14"/>
  <c r="AB43" i="14"/>
  <c r="Z43" i="14"/>
  <c r="L43" i="14"/>
  <c r="M43" i="14" s="1"/>
  <c r="AC42" i="14"/>
  <c r="AB42" i="14"/>
  <c r="Z42" i="14"/>
  <c r="L42" i="14"/>
  <c r="M42" i="14" s="1"/>
  <c r="AC41" i="14"/>
  <c r="AB41" i="14"/>
  <c r="Z41" i="14"/>
  <c r="L41" i="14"/>
  <c r="M41" i="14" s="1"/>
  <c r="AC40" i="14"/>
  <c r="AB40" i="14"/>
  <c r="Z40" i="14"/>
  <c r="L40" i="14"/>
  <c r="M40" i="14" s="1"/>
  <c r="AC39" i="14"/>
  <c r="AB39" i="14"/>
  <c r="Z39" i="14"/>
  <c r="L39" i="14"/>
  <c r="M39" i="14" s="1"/>
  <c r="AC38" i="14"/>
  <c r="AB38" i="14"/>
  <c r="Z38" i="14"/>
  <c r="L38" i="14"/>
  <c r="M38" i="14" s="1"/>
  <c r="AC37" i="14"/>
  <c r="AB37" i="14"/>
  <c r="Z37" i="14"/>
  <c r="L37" i="14"/>
  <c r="M37" i="14" s="1"/>
  <c r="AC36" i="14"/>
  <c r="AB36" i="14"/>
  <c r="Z36" i="14"/>
  <c r="L36" i="14"/>
  <c r="M36" i="14" s="1"/>
  <c r="AC35" i="14"/>
  <c r="AB35" i="14"/>
  <c r="Z35" i="14"/>
  <c r="L35" i="14"/>
  <c r="M35" i="14" s="1"/>
  <c r="AC34" i="14"/>
  <c r="AB34" i="14"/>
  <c r="Z34" i="14"/>
  <c r="L34" i="14"/>
  <c r="M34" i="14" s="1"/>
  <c r="AC33" i="14"/>
  <c r="AB33" i="14"/>
  <c r="Z33" i="14"/>
  <c r="L33" i="14"/>
  <c r="M33" i="14" s="1"/>
  <c r="AC32" i="14"/>
  <c r="AB32" i="14"/>
  <c r="Z32" i="14"/>
  <c r="L32" i="14"/>
  <c r="M32" i="14" s="1"/>
  <c r="AC31" i="14"/>
  <c r="AB31" i="14"/>
  <c r="Z31" i="14"/>
  <c r="L31" i="14"/>
  <c r="M31" i="14" s="1"/>
  <c r="AC30" i="14"/>
  <c r="AB30" i="14"/>
  <c r="Z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K23" i="14" a="1"/>
  <c r="J23" i="14" a="1"/>
  <c r="I23" i="14" a="1"/>
  <c r="K22" i="14" a="1"/>
  <c r="J22" i="14" a="1"/>
  <c r="I22" i="14" a="1"/>
  <c r="R15" i="14" a="1"/>
  <c r="Q15" i="14" a="1"/>
  <c r="P15" i="14" a="1"/>
  <c r="O15" i="14" a="1"/>
  <c r="N15" i="14" a="1"/>
  <c r="M15" i="14" a="1"/>
  <c r="L15" i="14" a="1"/>
  <c r="K15" i="14" a="1"/>
  <c r="J15" i="14" a="1"/>
  <c r="I15" i="14" a="1"/>
  <c r="H15" i="14" a="1"/>
  <c r="G15" i="14" a="1"/>
  <c r="R14" i="14" a="1"/>
  <c r="Q14" i="14" a="1"/>
  <c r="P14" i="14" a="1"/>
  <c r="O14" i="14" a="1"/>
  <c r="N14" i="14" a="1"/>
  <c r="M14" i="14" a="1"/>
  <c r="L14" i="14" a="1"/>
  <c r="K14" i="14" a="1"/>
  <c r="J14" i="14" a="1"/>
  <c r="I14" i="14" a="1"/>
  <c r="H14" i="14" a="1"/>
  <c r="G14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H7" i="14" a="1"/>
  <c r="G7" i="14" a="1"/>
  <c r="F7" i="14"/>
  <c r="E7" i="14"/>
  <c r="H6" i="14" a="1"/>
  <c r="G6" i="14" a="1"/>
  <c r="F6" i="14"/>
  <c r="E6" i="14"/>
  <c r="R5" i="14" a="1"/>
  <c r="H5" i="14" a="1"/>
  <c r="H8" i="14" s="1"/>
  <c r="N5" i="14" s="1"/>
  <c r="G5" i="14" a="1"/>
  <c r="G8" i="14" s="1"/>
  <c r="M5" i="14" s="1"/>
  <c r="F5" i="14"/>
  <c r="F8" i="14" s="1"/>
  <c r="E5" i="14"/>
  <c r="E8" i="14" s="1"/>
  <c r="Z30" i="9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V27" i="9" a="1"/>
  <c r="W27" i="9" a="1"/>
  <c r="X27" i="9" a="1"/>
  <c r="Y27" i="9" a="1"/>
  <c r="O28" i="9"/>
  <c r="P28" i="9"/>
  <c r="Q28" i="9"/>
  <c r="R28" i="9"/>
  <c r="S28" i="9"/>
  <c r="T28" i="9"/>
  <c r="U28" i="9"/>
  <c r="V28" i="9"/>
  <c r="W28" i="9"/>
  <c r="X28" i="9"/>
  <c r="Y28" i="9"/>
  <c r="N28" i="9"/>
  <c r="N27" i="9" a="1"/>
  <c r="Z27" i="8" a="1"/>
  <c r="Z28" i="8"/>
  <c r="X135" i="12"/>
  <c r="W135" i="12"/>
  <c r="X133" i="12"/>
  <c r="W133" i="12"/>
  <c r="BC132" i="12"/>
  <c r="AW132" i="12"/>
  <c r="BC131" i="12"/>
  <c r="AW131" i="12"/>
  <c r="BC130" i="12"/>
  <c r="AW130" i="12"/>
  <c r="BC128" i="12"/>
  <c r="AW128" i="12"/>
  <c r="BC127" i="12"/>
  <c r="AW127" i="12"/>
  <c r="BC126" i="12"/>
  <c r="AW126" i="12"/>
  <c r="BC125" i="12"/>
  <c r="AW125" i="12"/>
  <c r="BC124" i="12"/>
  <c r="AW124" i="12"/>
  <c r="BC123" i="12"/>
  <c r="AW123" i="12"/>
  <c r="BC122" i="12"/>
  <c r="AW122" i="12"/>
  <c r="BC121" i="12"/>
  <c r="AW121" i="12"/>
  <c r="BC120" i="12"/>
  <c r="AW120" i="12"/>
  <c r="BC119" i="12"/>
  <c r="AW119" i="12"/>
  <c r="BC118" i="12"/>
  <c r="AW118" i="12"/>
  <c r="X117" i="12"/>
  <c r="W117" i="12"/>
  <c r="A117" i="12"/>
  <c r="BC116" i="12"/>
  <c r="AW116" i="12"/>
  <c r="BC115" i="12"/>
  <c r="AW115" i="12"/>
  <c r="BC114" i="12"/>
  <c r="AW114" i="12"/>
  <c r="BC112" i="12"/>
  <c r="AW112" i="12"/>
  <c r="BC111" i="12"/>
  <c r="AW111" i="12"/>
  <c r="BC110" i="12"/>
  <c r="AW110" i="12"/>
  <c r="BC109" i="12"/>
  <c r="AW109" i="12"/>
  <c r="BC108" i="12"/>
  <c r="AW108" i="12"/>
  <c r="BC107" i="12"/>
  <c r="AW107" i="12"/>
  <c r="BC106" i="12"/>
  <c r="AW106" i="12"/>
  <c r="BC105" i="12"/>
  <c r="AW105" i="12"/>
  <c r="BC104" i="12"/>
  <c r="AW104" i="12"/>
  <c r="BC103" i="12"/>
  <c r="AW103" i="12"/>
  <c r="BC102" i="12"/>
  <c r="AW102" i="12"/>
  <c r="BC101" i="12"/>
  <c r="AW101" i="12"/>
  <c r="BC100" i="12"/>
  <c r="AW100" i="12"/>
  <c r="BC99" i="12"/>
  <c r="AW99" i="12"/>
  <c r="BC98" i="12"/>
  <c r="AW98" i="12"/>
  <c r="BC97" i="12"/>
  <c r="AW97" i="12"/>
  <c r="BC96" i="12"/>
  <c r="AW96" i="12"/>
  <c r="X95" i="12"/>
  <c r="W95" i="12"/>
  <c r="A95" i="12"/>
  <c r="BC94" i="12"/>
  <c r="AW94" i="12"/>
  <c r="BC93" i="12"/>
  <c r="AW93" i="12"/>
  <c r="BC92" i="12"/>
  <c r="AW92" i="12"/>
  <c r="BC90" i="12"/>
  <c r="AW90" i="12"/>
  <c r="BC89" i="12"/>
  <c r="AW89" i="12"/>
  <c r="BC88" i="12"/>
  <c r="AW88" i="12"/>
  <c r="BC87" i="12"/>
  <c r="AW87" i="12"/>
  <c r="BC86" i="12"/>
  <c r="AW86" i="12"/>
  <c r="BC85" i="12"/>
  <c r="AW85" i="12"/>
  <c r="BC84" i="12"/>
  <c r="AW84" i="12"/>
  <c r="BC83" i="12"/>
  <c r="AW83" i="12"/>
  <c r="BC82" i="12"/>
  <c r="AW82" i="12"/>
  <c r="BC81" i="12"/>
  <c r="AW81" i="12"/>
  <c r="BC80" i="12"/>
  <c r="AW80" i="12"/>
  <c r="BC79" i="12"/>
  <c r="AW79" i="12"/>
  <c r="BC78" i="12"/>
  <c r="AW78" i="12"/>
  <c r="X77" i="12"/>
  <c r="W77" i="12"/>
  <c r="A77" i="12"/>
  <c r="BC76" i="12"/>
  <c r="AW76" i="12"/>
  <c r="BC75" i="12"/>
  <c r="AW75" i="12"/>
  <c r="BC74" i="12"/>
  <c r="AW74" i="12"/>
  <c r="BC72" i="12"/>
  <c r="AW72" i="12"/>
  <c r="BC71" i="12"/>
  <c r="AW71" i="12"/>
  <c r="BC70" i="12"/>
  <c r="AW70" i="12"/>
  <c r="BC69" i="12"/>
  <c r="AW69" i="12"/>
  <c r="BC68" i="12"/>
  <c r="AW68" i="12"/>
  <c r="BC67" i="12"/>
  <c r="AW67" i="12"/>
  <c r="BC66" i="12"/>
  <c r="AW66" i="12"/>
  <c r="BC65" i="12"/>
  <c r="AW65" i="12"/>
  <c r="BC64" i="12"/>
  <c r="AW64" i="12"/>
  <c r="BC63" i="12"/>
  <c r="AW63" i="12"/>
  <c r="BC62" i="12"/>
  <c r="AW62" i="12"/>
  <c r="BC61" i="12"/>
  <c r="AW61" i="12"/>
  <c r="BC60" i="12"/>
  <c r="AW60" i="12"/>
  <c r="X59" i="12"/>
  <c r="W59" i="12"/>
  <c r="A59" i="12"/>
  <c r="BC58" i="12"/>
  <c r="AW58" i="12"/>
  <c r="BC57" i="12"/>
  <c r="AW57" i="12"/>
  <c r="BC56" i="12"/>
  <c r="AW56" i="12"/>
  <c r="BC54" i="12"/>
  <c r="AW54" i="12"/>
  <c r="BC53" i="12"/>
  <c r="AW53" i="12"/>
  <c r="BC52" i="12"/>
  <c r="AW52" i="12"/>
  <c r="BC51" i="12"/>
  <c r="AW51" i="12"/>
  <c r="BC50" i="12"/>
  <c r="AW50" i="12"/>
  <c r="BC49" i="12"/>
  <c r="AW49" i="12"/>
  <c r="BC48" i="12"/>
  <c r="AW48" i="12"/>
  <c r="BC47" i="12"/>
  <c r="AW47" i="12"/>
  <c r="BC46" i="12"/>
  <c r="AW46" i="12"/>
  <c r="BC45" i="12"/>
  <c r="AW45" i="12"/>
  <c r="BC44" i="12"/>
  <c r="AW44" i="12"/>
  <c r="BC43" i="12"/>
  <c r="AW43" i="12"/>
  <c r="BC42" i="12"/>
  <c r="AW42" i="12"/>
  <c r="BC41" i="12"/>
  <c r="AW41" i="12"/>
  <c r="BC40" i="12"/>
  <c r="AW40" i="12"/>
  <c r="BC39" i="12"/>
  <c r="AW39" i="12"/>
  <c r="BC38" i="12"/>
  <c r="AW38" i="12"/>
  <c r="X37" i="12"/>
  <c r="W37" i="12"/>
  <c r="A37" i="12"/>
  <c r="BC36" i="12"/>
  <c r="AW36" i="12"/>
  <c r="BC35" i="12"/>
  <c r="AW35" i="12"/>
  <c r="BC34" i="12"/>
  <c r="AW34" i="12"/>
  <c r="BC33" i="12"/>
  <c r="AW33" i="12"/>
  <c r="BC32" i="12"/>
  <c r="AW32" i="12"/>
  <c r="BC31" i="12"/>
  <c r="AW31" i="12"/>
  <c r="BC30" i="12"/>
  <c r="AW30" i="12"/>
  <c r="BC29" i="12"/>
  <c r="AW29" i="12"/>
  <c r="BC28" i="12"/>
  <c r="AW28" i="12"/>
  <c r="BC27" i="12"/>
  <c r="AW27" i="12"/>
  <c r="BC26" i="12"/>
  <c r="AW26" i="12"/>
  <c r="BC25" i="12"/>
  <c r="AW25" i="12"/>
  <c r="X24" i="12"/>
  <c r="W24" i="12"/>
  <c r="A24" i="12"/>
  <c r="BC23" i="12"/>
  <c r="AW23" i="12"/>
  <c r="X22" i="12"/>
  <c r="W22" i="12"/>
  <c r="A22" i="12"/>
  <c r="BC21" i="12"/>
  <c r="AW21" i="12"/>
  <c r="X20" i="12"/>
  <c r="W20" i="12"/>
  <c r="A20" i="12"/>
  <c r="BC19" i="12"/>
  <c r="AW19" i="12"/>
  <c r="X18" i="12"/>
  <c r="W18" i="12"/>
  <c r="A18" i="12"/>
  <c r="BC17" i="12"/>
  <c r="AW17" i="12"/>
  <c r="X16" i="12"/>
  <c r="W16" i="12"/>
  <c r="A16" i="12"/>
  <c r="BC15" i="12"/>
  <c r="AW15" i="12"/>
  <c r="X14" i="12"/>
  <c r="W14" i="12"/>
  <c r="A14" i="12"/>
  <c r="BC13" i="12"/>
  <c r="AW13" i="12"/>
  <c r="X12" i="12"/>
  <c r="W12" i="12"/>
  <c r="A12" i="12"/>
  <c r="BC11" i="12"/>
  <c r="AW11" i="12"/>
  <c r="X10" i="12"/>
  <c r="W10" i="12"/>
  <c r="A10" i="12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C447" i="9"/>
  <c r="AB447" i="9"/>
  <c r="Z447" i="9"/>
  <c r="L447" i="9"/>
  <c r="M447" i="9" s="1"/>
  <c r="AC446" i="9"/>
  <c r="AB446" i="9"/>
  <c r="Z446" i="9"/>
  <c r="L446" i="9"/>
  <c r="M446" i="9" s="1"/>
  <c r="AC445" i="9"/>
  <c r="AB445" i="9"/>
  <c r="Z445" i="9"/>
  <c r="L445" i="9"/>
  <c r="M445" i="9" s="1"/>
  <c r="AC444" i="9"/>
  <c r="AB444" i="9"/>
  <c r="Z444" i="9"/>
  <c r="L444" i="9"/>
  <c r="M444" i="9" s="1"/>
  <c r="AC443" i="9"/>
  <c r="AB443" i="9"/>
  <c r="Z443" i="9"/>
  <c r="L443" i="9"/>
  <c r="M443" i="9" s="1"/>
  <c r="AC442" i="9"/>
  <c r="AB442" i="9"/>
  <c r="Z442" i="9"/>
  <c r="L442" i="9"/>
  <c r="M442" i="9" s="1"/>
  <c r="AC441" i="9"/>
  <c r="AB441" i="9"/>
  <c r="Z441" i="9"/>
  <c r="L441" i="9"/>
  <c r="M441" i="9" s="1"/>
  <c r="AC440" i="9"/>
  <c r="AB440" i="9"/>
  <c r="Z440" i="9"/>
  <c r="L440" i="9"/>
  <c r="M440" i="9" s="1"/>
  <c r="AC439" i="9"/>
  <c r="AB439" i="9"/>
  <c r="Z439" i="9"/>
  <c r="L439" i="9"/>
  <c r="M439" i="9" s="1"/>
  <c r="AC438" i="9"/>
  <c r="AB438" i="9"/>
  <c r="Z438" i="9"/>
  <c r="L438" i="9"/>
  <c r="M438" i="9" s="1"/>
  <c r="AC437" i="9"/>
  <c r="AB437" i="9"/>
  <c r="Z437" i="9"/>
  <c r="L437" i="9"/>
  <c r="M437" i="9" s="1"/>
  <c r="AC436" i="9"/>
  <c r="AB436" i="9"/>
  <c r="Z436" i="9"/>
  <c r="L436" i="9"/>
  <c r="M436" i="9" s="1"/>
  <c r="AC435" i="9"/>
  <c r="AB435" i="9"/>
  <c r="Z435" i="9"/>
  <c r="L435" i="9"/>
  <c r="M435" i="9" s="1"/>
  <c r="AC434" i="9"/>
  <c r="AB434" i="9"/>
  <c r="Z434" i="9"/>
  <c r="L434" i="9"/>
  <c r="M434" i="9" s="1"/>
  <c r="AC433" i="9"/>
  <c r="AB433" i="9"/>
  <c r="Z433" i="9"/>
  <c r="L433" i="9"/>
  <c r="M433" i="9" s="1"/>
  <c r="AC432" i="9"/>
  <c r="AB432" i="9"/>
  <c r="Z432" i="9"/>
  <c r="L432" i="9"/>
  <c r="M432" i="9" s="1"/>
  <c r="AC431" i="9"/>
  <c r="AB431" i="9"/>
  <c r="Z431" i="9"/>
  <c r="L431" i="9"/>
  <c r="M431" i="9" s="1"/>
  <c r="AC430" i="9"/>
  <c r="AB430" i="9"/>
  <c r="Z430" i="9"/>
  <c r="L430" i="9"/>
  <c r="M430" i="9" s="1"/>
  <c r="AC429" i="9"/>
  <c r="AB429" i="9"/>
  <c r="Z429" i="9"/>
  <c r="L429" i="9"/>
  <c r="M429" i="9" s="1"/>
  <c r="AC428" i="9"/>
  <c r="AB428" i="9"/>
  <c r="Z428" i="9"/>
  <c r="L428" i="9"/>
  <c r="M428" i="9" s="1"/>
  <c r="AC427" i="9"/>
  <c r="AB427" i="9"/>
  <c r="Z427" i="9"/>
  <c r="L427" i="9"/>
  <c r="M427" i="9" s="1"/>
  <c r="AC426" i="9"/>
  <c r="AB426" i="9"/>
  <c r="Z426" i="9"/>
  <c r="L426" i="9"/>
  <c r="M426" i="9" s="1"/>
  <c r="AC425" i="9"/>
  <c r="AB425" i="9"/>
  <c r="Z425" i="9"/>
  <c r="L425" i="9"/>
  <c r="M425" i="9" s="1"/>
  <c r="AC424" i="9"/>
  <c r="AB424" i="9"/>
  <c r="Z424" i="9"/>
  <c r="L424" i="9"/>
  <c r="M424" i="9" s="1"/>
  <c r="AC423" i="9"/>
  <c r="AB423" i="9"/>
  <c r="Z423" i="9"/>
  <c r="L423" i="9"/>
  <c r="M423" i="9" s="1"/>
  <c r="AC422" i="9"/>
  <c r="AB422" i="9"/>
  <c r="Z422" i="9"/>
  <c r="L422" i="9"/>
  <c r="M422" i="9" s="1"/>
  <c r="AC421" i="9"/>
  <c r="AB421" i="9"/>
  <c r="Z421" i="9"/>
  <c r="L421" i="9"/>
  <c r="M421" i="9" s="1"/>
  <c r="AC420" i="9"/>
  <c r="AB420" i="9"/>
  <c r="Z420" i="9"/>
  <c r="L420" i="9"/>
  <c r="M420" i="9" s="1"/>
  <c r="AC419" i="9"/>
  <c r="AB419" i="9"/>
  <c r="Z419" i="9"/>
  <c r="L419" i="9"/>
  <c r="M419" i="9" s="1"/>
  <c r="AC418" i="9"/>
  <c r="AB418" i="9"/>
  <c r="Z418" i="9"/>
  <c r="L418" i="9"/>
  <c r="M418" i="9" s="1"/>
  <c r="AC417" i="9"/>
  <c r="AB417" i="9"/>
  <c r="Z417" i="9"/>
  <c r="L417" i="9"/>
  <c r="M417" i="9" s="1"/>
  <c r="AC416" i="9"/>
  <c r="AB416" i="9"/>
  <c r="Z416" i="9"/>
  <c r="L416" i="9"/>
  <c r="M416" i="9" s="1"/>
  <c r="AC415" i="9"/>
  <c r="AB415" i="9"/>
  <c r="Z415" i="9"/>
  <c r="L415" i="9"/>
  <c r="M415" i="9" s="1"/>
  <c r="AC414" i="9"/>
  <c r="AB414" i="9"/>
  <c r="Z414" i="9"/>
  <c r="L414" i="9"/>
  <c r="M414" i="9" s="1"/>
  <c r="AC413" i="9"/>
  <c r="AB413" i="9"/>
  <c r="Z413" i="9"/>
  <c r="L413" i="9"/>
  <c r="M413" i="9" s="1"/>
  <c r="AC412" i="9"/>
  <c r="AB412" i="9"/>
  <c r="Z412" i="9"/>
  <c r="L412" i="9"/>
  <c r="M412" i="9" s="1"/>
  <c r="AC411" i="9"/>
  <c r="AB411" i="9"/>
  <c r="Z411" i="9"/>
  <c r="L411" i="9"/>
  <c r="M411" i="9" s="1"/>
  <c r="AC410" i="9"/>
  <c r="AB410" i="9"/>
  <c r="Z410" i="9"/>
  <c r="L410" i="9"/>
  <c r="M410" i="9" s="1"/>
  <c r="AC409" i="9"/>
  <c r="AB409" i="9"/>
  <c r="Z409" i="9"/>
  <c r="L409" i="9"/>
  <c r="M409" i="9" s="1"/>
  <c r="AC408" i="9"/>
  <c r="AB408" i="9"/>
  <c r="Z408" i="9"/>
  <c r="L408" i="9"/>
  <c r="M408" i="9" s="1"/>
  <c r="AC407" i="9"/>
  <c r="AB407" i="9"/>
  <c r="Z407" i="9"/>
  <c r="L407" i="9"/>
  <c r="M407" i="9" s="1"/>
  <c r="AC406" i="9"/>
  <c r="AB406" i="9"/>
  <c r="Z406" i="9"/>
  <c r="L406" i="9"/>
  <c r="M406" i="9" s="1"/>
  <c r="AC405" i="9"/>
  <c r="AB405" i="9"/>
  <c r="Z405" i="9"/>
  <c r="L405" i="9"/>
  <c r="M405" i="9" s="1"/>
  <c r="AC404" i="9"/>
  <c r="AB404" i="9"/>
  <c r="Z404" i="9"/>
  <c r="L404" i="9"/>
  <c r="M404" i="9" s="1"/>
  <c r="AC403" i="9"/>
  <c r="AB403" i="9"/>
  <c r="Z403" i="9"/>
  <c r="L403" i="9"/>
  <c r="M403" i="9" s="1"/>
  <c r="AC402" i="9"/>
  <c r="AB402" i="9"/>
  <c r="Z402" i="9"/>
  <c r="L402" i="9"/>
  <c r="M402" i="9" s="1"/>
  <c r="AC401" i="9"/>
  <c r="AB401" i="9"/>
  <c r="Z401" i="9"/>
  <c r="L401" i="9"/>
  <c r="M401" i="9" s="1"/>
  <c r="AC400" i="9"/>
  <c r="AB400" i="9"/>
  <c r="Z400" i="9"/>
  <c r="L400" i="9"/>
  <c r="M400" i="9" s="1"/>
  <c r="AC399" i="9"/>
  <c r="AB399" i="9"/>
  <c r="Z399" i="9"/>
  <c r="L399" i="9"/>
  <c r="M399" i="9" s="1"/>
  <c r="AC398" i="9"/>
  <c r="AB398" i="9"/>
  <c r="Z398" i="9"/>
  <c r="L398" i="9"/>
  <c r="M398" i="9" s="1"/>
  <c r="AC397" i="9"/>
  <c r="AB397" i="9"/>
  <c r="Z397" i="9"/>
  <c r="L397" i="9"/>
  <c r="M397" i="9" s="1"/>
  <c r="AC396" i="9"/>
  <c r="AB396" i="9"/>
  <c r="Z396" i="9"/>
  <c r="L396" i="9"/>
  <c r="M396" i="9" s="1"/>
  <c r="AC395" i="9"/>
  <c r="AB395" i="9"/>
  <c r="Z395" i="9"/>
  <c r="L395" i="9"/>
  <c r="M395" i="9" s="1"/>
  <c r="AC394" i="9"/>
  <c r="AB394" i="9"/>
  <c r="Z394" i="9"/>
  <c r="L394" i="9"/>
  <c r="M394" i="9" s="1"/>
  <c r="AC393" i="9"/>
  <c r="AB393" i="9"/>
  <c r="Z393" i="9"/>
  <c r="L393" i="9"/>
  <c r="M393" i="9" s="1"/>
  <c r="AC392" i="9"/>
  <c r="AB392" i="9"/>
  <c r="Z392" i="9"/>
  <c r="L392" i="9"/>
  <c r="M392" i="9" s="1"/>
  <c r="AC391" i="9"/>
  <c r="AB391" i="9"/>
  <c r="Z391" i="9"/>
  <c r="L391" i="9"/>
  <c r="M391" i="9" s="1"/>
  <c r="AC390" i="9"/>
  <c r="AB390" i="9"/>
  <c r="Z390" i="9"/>
  <c r="L390" i="9"/>
  <c r="M390" i="9" s="1"/>
  <c r="AC389" i="9"/>
  <c r="AB389" i="9"/>
  <c r="Z389" i="9"/>
  <c r="L389" i="9"/>
  <c r="M389" i="9" s="1"/>
  <c r="AC388" i="9"/>
  <c r="AB388" i="9"/>
  <c r="Z388" i="9"/>
  <c r="L388" i="9"/>
  <c r="M388" i="9" s="1"/>
  <c r="AC387" i="9"/>
  <c r="AB387" i="9"/>
  <c r="Z387" i="9"/>
  <c r="L387" i="9"/>
  <c r="M387" i="9" s="1"/>
  <c r="AC386" i="9"/>
  <c r="AB386" i="9"/>
  <c r="Z386" i="9"/>
  <c r="L386" i="9"/>
  <c r="M386" i="9" s="1"/>
  <c r="AC385" i="9"/>
  <c r="AB385" i="9"/>
  <c r="Z385" i="9"/>
  <c r="L385" i="9"/>
  <c r="M385" i="9" s="1"/>
  <c r="AC384" i="9"/>
  <c r="AB384" i="9"/>
  <c r="Z384" i="9"/>
  <c r="L384" i="9"/>
  <c r="M384" i="9" s="1"/>
  <c r="AC383" i="9"/>
  <c r="AB383" i="9"/>
  <c r="Z383" i="9"/>
  <c r="L383" i="9"/>
  <c r="M383" i="9" s="1"/>
  <c r="AC382" i="9"/>
  <c r="AB382" i="9"/>
  <c r="Z382" i="9"/>
  <c r="L382" i="9"/>
  <c r="M382" i="9" s="1"/>
  <c r="AC381" i="9"/>
  <c r="AB381" i="9"/>
  <c r="Z381" i="9"/>
  <c r="L381" i="9"/>
  <c r="M381" i="9" s="1"/>
  <c r="AC380" i="9"/>
  <c r="AB380" i="9"/>
  <c r="Z380" i="9"/>
  <c r="L380" i="9"/>
  <c r="M380" i="9" s="1"/>
  <c r="AC379" i="9"/>
  <c r="AB379" i="9"/>
  <c r="Z379" i="9"/>
  <c r="L379" i="9"/>
  <c r="M379" i="9" s="1"/>
  <c r="AC378" i="9"/>
  <c r="AB378" i="9"/>
  <c r="Z378" i="9"/>
  <c r="L378" i="9"/>
  <c r="M378" i="9" s="1"/>
  <c r="AC377" i="9"/>
  <c r="AB377" i="9"/>
  <c r="Z377" i="9"/>
  <c r="L377" i="9"/>
  <c r="M377" i="9" s="1"/>
  <c r="AC376" i="9"/>
  <c r="AB376" i="9"/>
  <c r="Z376" i="9"/>
  <c r="L376" i="9"/>
  <c r="M376" i="9" s="1"/>
  <c r="AC375" i="9"/>
  <c r="AB375" i="9"/>
  <c r="Z375" i="9"/>
  <c r="L375" i="9"/>
  <c r="M375" i="9" s="1"/>
  <c r="AC374" i="9"/>
  <c r="AB374" i="9"/>
  <c r="Z374" i="9"/>
  <c r="L374" i="9"/>
  <c r="M374" i="9" s="1"/>
  <c r="AC373" i="9"/>
  <c r="AB373" i="9"/>
  <c r="Z373" i="9"/>
  <c r="L373" i="9"/>
  <c r="M373" i="9" s="1"/>
  <c r="AC372" i="9"/>
  <c r="AB372" i="9"/>
  <c r="Z372" i="9"/>
  <c r="L372" i="9"/>
  <c r="M372" i="9" s="1"/>
  <c r="AC371" i="9"/>
  <c r="AB371" i="9"/>
  <c r="Z371" i="9"/>
  <c r="L371" i="9"/>
  <c r="M371" i="9" s="1"/>
  <c r="AC370" i="9"/>
  <c r="AB370" i="9"/>
  <c r="Z370" i="9"/>
  <c r="L370" i="9"/>
  <c r="M370" i="9" s="1"/>
  <c r="AC369" i="9"/>
  <c r="AB369" i="9"/>
  <c r="Z369" i="9"/>
  <c r="L369" i="9"/>
  <c r="M369" i="9" s="1"/>
  <c r="AC368" i="9"/>
  <c r="AB368" i="9"/>
  <c r="Z368" i="9"/>
  <c r="L368" i="9"/>
  <c r="M368" i="9" s="1"/>
  <c r="AC367" i="9"/>
  <c r="AB367" i="9"/>
  <c r="Z367" i="9"/>
  <c r="L367" i="9"/>
  <c r="M367" i="9" s="1"/>
  <c r="AC366" i="9"/>
  <c r="AB366" i="9"/>
  <c r="Z366" i="9"/>
  <c r="L366" i="9"/>
  <c r="M366" i="9" s="1"/>
  <c r="AC365" i="9"/>
  <c r="AB365" i="9"/>
  <c r="Z365" i="9"/>
  <c r="L365" i="9"/>
  <c r="M365" i="9" s="1"/>
  <c r="AC364" i="9"/>
  <c r="AB364" i="9"/>
  <c r="Z364" i="9"/>
  <c r="L364" i="9"/>
  <c r="M364" i="9" s="1"/>
  <c r="AC363" i="9"/>
  <c r="AB363" i="9"/>
  <c r="Z363" i="9"/>
  <c r="L363" i="9"/>
  <c r="M363" i="9" s="1"/>
  <c r="AC362" i="9"/>
  <c r="AB362" i="9"/>
  <c r="Z362" i="9"/>
  <c r="L362" i="9"/>
  <c r="M362" i="9" s="1"/>
  <c r="AC361" i="9"/>
  <c r="AB361" i="9"/>
  <c r="Z361" i="9"/>
  <c r="L361" i="9"/>
  <c r="M361" i="9" s="1"/>
  <c r="AC360" i="9"/>
  <c r="AB360" i="9"/>
  <c r="Z360" i="9"/>
  <c r="L360" i="9"/>
  <c r="M360" i="9" s="1"/>
  <c r="AC359" i="9"/>
  <c r="AB359" i="9"/>
  <c r="Z359" i="9"/>
  <c r="L359" i="9"/>
  <c r="M359" i="9" s="1"/>
  <c r="AC358" i="9"/>
  <c r="AB358" i="9"/>
  <c r="Z358" i="9"/>
  <c r="L358" i="9"/>
  <c r="M358" i="9" s="1"/>
  <c r="AC357" i="9"/>
  <c r="AB357" i="9"/>
  <c r="Z357" i="9"/>
  <c r="L357" i="9"/>
  <c r="M357" i="9" s="1"/>
  <c r="AC356" i="9"/>
  <c r="AB356" i="9"/>
  <c r="Z356" i="9"/>
  <c r="L356" i="9"/>
  <c r="M356" i="9" s="1"/>
  <c r="AC355" i="9"/>
  <c r="AB355" i="9"/>
  <c r="Z355" i="9"/>
  <c r="L355" i="9"/>
  <c r="M355" i="9" s="1"/>
  <c r="AC354" i="9"/>
  <c r="AB354" i="9"/>
  <c r="Z354" i="9"/>
  <c r="L354" i="9"/>
  <c r="M354" i="9" s="1"/>
  <c r="AC353" i="9"/>
  <c r="AB353" i="9"/>
  <c r="Z353" i="9"/>
  <c r="L353" i="9"/>
  <c r="M353" i="9" s="1"/>
  <c r="AC352" i="9"/>
  <c r="AB352" i="9"/>
  <c r="Z352" i="9"/>
  <c r="L352" i="9"/>
  <c r="M352" i="9" s="1"/>
  <c r="AC351" i="9"/>
  <c r="AB351" i="9"/>
  <c r="Z351" i="9"/>
  <c r="L351" i="9"/>
  <c r="M351" i="9" s="1"/>
  <c r="AC350" i="9"/>
  <c r="AB350" i="9"/>
  <c r="Z350" i="9"/>
  <c r="L350" i="9"/>
  <c r="M350" i="9" s="1"/>
  <c r="AC349" i="9"/>
  <c r="AB349" i="9"/>
  <c r="Z349" i="9"/>
  <c r="L349" i="9"/>
  <c r="M349" i="9" s="1"/>
  <c r="AC348" i="9"/>
  <c r="AB348" i="9"/>
  <c r="Z348" i="9"/>
  <c r="L348" i="9"/>
  <c r="M348" i="9" s="1"/>
  <c r="AC347" i="9"/>
  <c r="AB347" i="9"/>
  <c r="Z347" i="9"/>
  <c r="L347" i="9"/>
  <c r="M347" i="9" s="1"/>
  <c r="AC346" i="9"/>
  <c r="AB346" i="9"/>
  <c r="Z346" i="9"/>
  <c r="L346" i="9"/>
  <c r="M346" i="9" s="1"/>
  <c r="AC345" i="9"/>
  <c r="AB345" i="9"/>
  <c r="Z345" i="9"/>
  <c r="L345" i="9"/>
  <c r="M345" i="9" s="1"/>
  <c r="AC344" i="9"/>
  <c r="AB344" i="9"/>
  <c r="Z344" i="9"/>
  <c r="L344" i="9"/>
  <c r="M344" i="9" s="1"/>
  <c r="AC343" i="9"/>
  <c r="AB343" i="9"/>
  <c r="Z343" i="9"/>
  <c r="L343" i="9"/>
  <c r="M343" i="9" s="1"/>
  <c r="AC342" i="9"/>
  <c r="AB342" i="9"/>
  <c r="Z342" i="9"/>
  <c r="L342" i="9"/>
  <c r="M342" i="9" s="1"/>
  <c r="AC341" i="9"/>
  <c r="AB341" i="9"/>
  <c r="Z341" i="9"/>
  <c r="L341" i="9"/>
  <c r="M341" i="9" s="1"/>
  <c r="AC340" i="9"/>
  <c r="AB340" i="9"/>
  <c r="Z340" i="9"/>
  <c r="L340" i="9"/>
  <c r="M340" i="9" s="1"/>
  <c r="AC339" i="9"/>
  <c r="AB339" i="9"/>
  <c r="Z339" i="9"/>
  <c r="L339" i="9"/>
  <c r="M339" i="9" s="1"/>
  <c r="AC338" i="9"/>
  <c r="AB338" i="9"/>
  <c r="Z338" i="9"/>
  <c r="L338" i="9"/>
  <c r="M338" i="9" s="1"/>
  <c r="AC337" i="9"/>
  <c r="AB337" i="9"/>
  <c r="Z337" i="9"/>
  <c r="L337" i="9"/>
  <c r="M337" i="9" s="1"/>
  <c r="AC336" i="9"/>
  <c r="AB336" i="9"/>
  <c r="Z336" i="9"/>
  <c r="L336" i="9"/>
  <c r="M336" i="9" s="1"/>
  <c r="AC335" i="9"/>
  <c r="AB335" i="9"/>
  <c r="Z335" i="9"/>
  <c r="L335" i="9"/>
  <c r="M335" i="9" s="1"/>
  <c r="AC334" i="9"/>
  <c r="AB334" i="9"/>
  <c r="Z334" i="9"/>
  <c r="L334" i="9"/>
  <c r="M334" i="9" s="1"/>
  <c r="AC333" i="9"/>
  <c r="AB333" i="9"/>
  <c r="Z333" i="9"/>
  <c r="L333" i="9"/>
  <c r="M333" i="9" s="1"/>
  <c r="AC332" i="9"/>
  <c r="AB332" i="9"/>
  <c r="Z332" i="9"/>
  <c r="L332" i="9"/>
  <c r="M332" i="9" s="1"/>
  <c r="AC331" i="9"/>
  <c r="AB331" i="9"/>
  <c r="Z331" i="9"/>
  <c r="L331" i="9"/>
  <c r="M331" i="9" s="1"/>
  <c r="AC330" i="9"/>
  <c r="AB330" i="9"/>
  <c r="Z330" i="9"/>
  <c r="L330" i="9"/>
  <c r="M330" i="9" s="1"/>
  <c r="AC329" i="9"/>
  <c r="AB329" i="9"/>
  <c r="Z329" i="9"/>
  <c r="L329" i="9"/>
  <c r="M329" i="9" s="1"/>
  <c r="AC328" i="9"/>
  <c r="AB328" i="9"/>
  <c r="Z328" i="9"/>
  <c r="L328" i="9"/>
  <c r="M328" i="9" s="1"/>
  <c r="AC327" i="9"/>
  <c r="AB327" i="9"/>
  <c r="Z327" i="9"/>
  <c r="L327" i="9"/>
  <c r="M327" i="9" s="1"/>
  <c r="AC326" i="9"/>
  <c r="AB326" i="9"/>
  <c r="Z326" i="9"/>
  <c r="L326" i="9"/>
  <c r="M326" i="9" s="1"/>
  <c r="AC325" i="9"/>
  <c r="AB325" i="9"/>
  <c r="Z325" i="9"/>
  <c r="L325" i="9"/>
  <c r="M325" i="9" s="1"/>
  <c r="AC324" i="9"/>
  <c r="AB324" i="9"/>
  <c r="Z324" i="9"/>
  <c r="L324" i="9"/>
  <c r="M324" i="9" s="1"/>
  <c r="AC323" i="9"/>
  <c r="AB323" i="9"/>
  <c r="Z323" i="9"/>
  <c r="L323" i="9"/>
  <c r="M323" i="9" s="1"/>
  <c r="AC322" i="9"/>
  <c r="AB322" i="9"/>
  <c r="Z322" i="9"/>
  <c r="L322" i="9"/>
  <c r="M322" i="9" s="1"/>
  <c r="AC321" i="9"/>
  <c r="AB321" i="9"/>
  <c r="Z321" i="9"/>
  <c r="L321" i="9"/>
  <c r="M321" i="9" s="1"/>
  <c r="AC320" i="9"/>
  <c r="AB320" i="9"/>
  <c r="Z320" i="9"/>
  <c r="L320" i="9"/>
  <c r="M320" i="9" s="1"/>
  <c r="AC319" i="9"/>
  <c r="AB319" i="9"/>
  <c r="Z319" i="9"/>
  <c r="L319" i="9"/>
  <c r="M319" i="9" s="1"/>
  <c r="AC318" i="9"/>
  <c r="AB318" i="9"/>
  <c r="Z318" i="9"/>
  <c r="L318" i="9"/>
  <c r="M318" i="9" s="1"/>
  <c r="AC317" i="9"/>
  <c r="AB317" i="9"/>
  <c r="Z317" i="9"/>
  <c r="L317" i="9"/>
  <c r="M317" i="9" s="1"/>
  <c r="AC316" i="9"/>
  <c r="AB316" i="9"/>
  <c r="Z316" i="9"/>
  <c r="L316" i="9"/>
  <c r="M316" i="9" s="1"/>
  <c r="AC315" i="9"/>
  <c r="AB315" i="9"/>
  <c r="Z315" i="9"/>
  <c r="L315" i="9"/>
  <c r="M315" i="9" s="1"/>
  <c r="AC314" i="9"/>
  <c r="AB314" i="9"/>
  <c r="Z314" i="9"/>
  <c r="L314" i="9"/>
  <c r="M314" i="9" s="1"/>
  <c r="AC313" i="9"/>
  <c r="AB313" i="9"/>
  <c r="Z313" i="9"/>
  <c r="L313" i="9"/>
  <c r="M313" i="9" s="1"/>
  <c r="AC312" i="9"/>
  <c r="AB312" i="9"/>
  <c r="Z312" i="9"/>
  <c r="L312" i="9"/>
  <c r="M312" i="9" s="1"/>
  <c r="AC311" i="9"/>
  <c r="AB311" i="9"/>
  <c r="Z311" i="9"/>
  <c r="L311" i="9"/>
  <c r="M311" i="9" s="1"/>
  <c r="AC310" i="9"/>
  <c r="AB310" i="9"/>
  <c r="Z310" i="9"/>
  <c r="L310" i="9"/>
  <c r="M310" i="9" s="1"/>
  <c r="AC309" i="9"/>
  <c r="AB309" i="9"/>
  <c r="Z309" i="9"/>
  <c r="L309" i="9"/>
  <c r="M309" i="9" s="1"/>
  <c r="AC308" i="9"/>
  <c r="AB308" i="9"/>
  <c r="Z308" i="9"/>
  <c r="L308" i="9"/>
  <c r="M308" i="9" s="1"/>
  <c r="AC307" i="9"/>
  <c r="AB307" i="9"/>
  <c r="Z307" i="9"/>
  <c r="L307" i="9"/>
  <c r="M307" i="9" s="1"/>
  <c r="AC306" i="9"/>
  <c r="AB306" i="9"/>
  <c r="Z306" i="9"/>
  <c r="L306" i="9"/>
  <c r="M306" i="9" s="1"/>
  <c r="AC305" i="9"/>
  <c r="AB305" i="9"/>
  <c r="Z305" i="9"/>
  <c r="L305" i="9"/>
  <c r="M305" i="9" s="1"/>
  <c r="AC304" i="9"/>
  <c r="AB304" i="9"/>
  <c r="Z304" i="9"/>
  <c r="L304" i="9"/>
  <c r="M304" i="9" s="1"/>
  <c r="AC303" i="9"/>
  <c r="AB303" i="9"/>
  <c r="Z303" i="9"/>
  <c r="L303" i="9"/>
  <c r="M303" i="9" s="1"/>
  <c r="AC302" i="9"/>
  <c r="AB302" i="9"/>
  <c r="Z302" i="9"/>
  <c r="L302" i="9"/>
  <c r="M302" i="9" s="1"/>
  <c r="AC301" i="9"/>
  <c r="AB301" i="9"/>
  <c r="Z301" i="9"/>
  <c r="L301" i="9"/>
  <c r="M301" i="9" s="1"/>
  <c r="AC300" i="9"/>
  <c r="AB300" i="9"/>
  <c r="Z300" i="9"/>
  <c r="L300" i="9"/>
  <c r="M300" i="9" s="1"/>
  <c r="AC299" i="9"/>
  <c r="AB299" i="9"/>
  <c r="Z299" i="9"/>
  <c r="L299" i="9"/>
  <c r="M299" i="9" s="1"/>
  <c r="AC298" i="9"/>
  <c r="AB298" i="9"/>
  <c r="Z298" i="9"/>
  <c r="L298" i="9"/>
  <c r="M298" i="9" s="1"/>
  <c r="AC297" i="9"/>
  <c r="AB297" i="9"/>
  <c r="Z297" i="9"/>
  <c r="L297" i="9"/>
  <c r="M297" i="9" s="1"/>
  <c r="AC296" i="9"/>
  <c r="AB296" i="9"/>
  <c r="Z296" i="9"/>
  <c r="L296" i="9"/>
  <c r="M296" i="9" s="1"/>
  <c r="AC295" i="9"/>
  <c r="AB295" i="9"/>
  <c r="Z295" i="9"/>
  <c r="L295" i="9"/>
  <c r="M295" i="9" s="1"/>
  <c r="AC294" i="9"/>
  <c r="AB294" i="9"/>
  <c r="Z294" i="9"/>
  <c r="L294" i="9"/>
  <c r="M294" i="9" s="1"/>
  <c r="AC293" i="9"/>
  <c r="AB293" i="9"/>
  <c r="Z293" i="9"/>
  <c r="L293" i="9"/>
  <c r="M293" i="9" s="1"/>
  <c r="AC292" i="9"/>
  <c r="AB292" i="9"/>
  <c r="Z292" i="9"/>
  <c r="L292" i="9"/>
  <c r="M292" i="9" s="1"/>
  <c r="AC291" i="9"/>
  <c r="AB291" i="9"/>
  <c r="Z291" i="9"/>
  <c r="L291" i="9"/>
  <c r="M291" i="9" s="1"/>
  <c r="AC290" i="9"/>
  <c r="AB290" i="9"/>
  <c r="Z290" i="9"/>
  <c r="L290" i="9"/>
  <c r="M290" i="9" s="1"/>
  <c r="AC289" i="9"/>
  <c r="AB289" i="9"/>
  <c r="Z289" i="9"/>
  <c r="L289" i="9"/>
  <c r="M289" i="9" s="1"/>
  <c r="AC288" i="9"/>
  <c r="AB288" i="9"/>
  <c r="Z288" i="9"/>
  <c r="L288" i="9"/>
  <c r="M288" i="9" s="1"/>
  <c r="AC287" i="9"/>
  <c r="AB287" i="9"/>
  <c r="Z287" i="9"/>
  <c r="L287" i="9"/>
  <c r="M287" i="9" s="1"/>
  <c r="AC286" i="9"/>
  <c r="AB286" i="9"/>
  <c r="Z286" i="9"/>
  <c r="L286" i="9"/>
  <c r="M286" i="9" s="1"/>
  <c r="AC285" i="9"/>
  <c r="AB285" i="9"/>
  <c r="Z285" i="9"/>
  <c r="L285" i="9"/>
  <c r="M285" i="9" s="1"/>
  <c r="AC284" i="9"/>
  <c r="AB284" i="9"/>
  <c r="Z284" i="9"/>
  <c r="L284" i="9"/>
  <c r="M284" i="9" s="1"/>
  <c r="AC283" i="9"/>
  <c r="AB283" i="9"/>
  <c r="Z283" i="9"/>
  <c r="L283" i="9"/>
  <c r="M283" i="9" s="1"/>
  <c r="AC282" i="9"/>
  <c r="AB282" i="9"/>
  <c r="Z282" i="9"/>
  <c r="L282" i="9"/>
  <c r="M282" i="9" s="1"/>
  <c r="AC281" i="9"/>
  <c r="AB281" i="9"/>
  <c r="Z281" i="9"/>
  <c r="L281" i="9"/>
  <c r="M281" i="9" s="1"/>
  <c r="AC280" i="9"/>
  <c r="AB280" i="9"/>
  <c r="Z280" i="9"/>
  <c r="L280" i="9"/>
  <c r="M280" i="9" s="1"/>
  <c r="AC279" i="9"/>
  <c r="AB279" i="9"/>
  <c r="Z279" i="9"/>
  <c r="L279" i="9"/>
  <c r="M279" i="9" s="1"/>
  <c r="AC278" i="9"/>
  <c r="AB278" i="9"/>
  <c r="Z278" i="9"/>
  <c r="L278" i="9"/>
  <c r="M278" i="9" s="1"/>
  <c r="AC277" i="9"/>
  <c r="AB277" i="9"/>
  <c r="Z277" i="9"/>
  <c r="L277" i="9"/>
  <c r="M277" i="9" s="1"/>
  <c r="AC276" i="9"/>
  <c r="AB276" i="9"/>
  <c r="Z276" i="9"/>
  <c r="L276" i="9"/>
  <c r="M276" i="9" s="1"/>
  <c r="AC275" i="9"/>
  <c r="AB275" i="9"/>
  <c r="Z275" i="9"/>
  <c r="L275" i="9"/>
  <c r="M275" i="9" s="1"/>
  <c r="AC274" i="9"/>
  <c r="AB274" i="9"/>
  <c r="Z274" i="9"/>
  <c r="L274" i="9"/>
  <c r="M274" i="9" s="1"/>
  <c r="AC273" i="9"/>
  <c r="AB273" i="9"/>
  <c r="Z273" i="9"/>
  <c r="L273" i="9"/>
  <c r="M273" i="9" s="1"/>
  <c r="AC272" i="9"/>
  <c r="AB272" i="9"/>
  <c r="Z272" i="9"/>
  <c r="L272" i="9"/>
  <c r="M272" i="9" s="1"/>
  <c r="AC271" i="9"/>
  <c r="AB271" i="9"/>
  <c r="Z271" i="9"/>
  <c r="L271" i="9"/>
  <c r="M271" i="9" s="1"/>
  <c r="AC270" i="9"/>
  <c r="AB270" i="9"/>
  <c r="Z270" i="9"/>
  <c r="L270" i="9"/>
  <c r="M270" i="9" s="1"/>
  <c r="AC269" i="9"/>
  <c r="AB269" i="9"/>
  <c r="Z269" i="9"/>
  <c r="L269" i="9"/>
  <c r="M269" i="9" s="1"/>
  <c r="AC268" i="9"/>
  <c r="AB268" i="9"/>
  <c r="Z268" i="9"/>
  <c r="L268" i="9"/>
  <c r="M268" i="9" s="1"/>
  <c r="AC267" i="9"/>
  <c r="AB267" i="9"/>
  <c r="Z267" i="9"/>
  <c r="L267" i="9"/>
  <c r="M267" i="9" s="1"/>
  <c r="AC266" i="9"/>
  <c r="AB266" i="9"/>
  <c r="Z266" i="9"/>
  <c r="L266" i="9"/>
  <c r="M266" i="9" s="1"/>
  <c r="AC265" i="9"/>
  <c r="AB265" i="9"/>
  <c r="Z265" i="9"/>
  <c r="L265" i="9"/>
  <c r="M265" i="9" s="1"/>
  <c r="AC264" i="9"/>
  <c r="AB264" i="9"/>
  <c r="Z264" i="9"/>
  <c r="L264" i="9"/>
  <c r="M264" i="9" s="1"/>
  <c r="AC263" i="9"/>
  <c r="AB263" i="9"/>
  <c r="Z263" i="9"/>
  <c r="L263" i="9"/>
  <c r="M263" i="9" s="1"/>
  <c r="AC262" i="9"/>
  <c r="AB262" i="9"/>
  <c r="Z262" i="9"/>
  <c r="L262" i="9"/>
  <c r="M262" i="9" s="1"/>
  <c r="AC261" i="9"/>
  <c r="AB261" i="9"/>
  <c r="Z261" i="9"/>
  <c r="L261" i="9"/>
  <c r="M261" i="9" s="1"/>
  <c r="AC260" i="9"/>
  <c r="AB260" i="9"/>
  <c r="Z260" i="9"/>
  <c r="L260" i="9"/>
  <c r="M260" i="9" s="1"/>
  <c r="AC259" i="9"/>
  <c r="AB259" i="9"/>
  <c r="Z259" i="9"/>
  <c r="L259" i="9"/>
  <c r="M259" i="9" s="1"/>
  <c r="AC258" i="9"/>
  <c r="AB258" i="9"/>
  <c r="Z258" i="9"/>
  <c r="L258" i="9"/>
  <c r="M258" i="9" s="1"/>
  <c r="AC257" i="9"/>
  <c r="AB257" i="9"/>
  <c r="Z257" i="9"/>
  <c r="L257" i="9"/>
  <c r="M257" i="9" s="1"/>
  <c r="AC256" i="9"/>
  <c r="AB256" i="9"/>
  <c r="Z256" i="9"/>
  <c r="L256" i="9"/>
  <c r="M256" i="9" s="1"/>
  <c r="AC255" i="9"/>
  <c r="AB255" i="9"/>
  <c r="Z255" i="9"/>
  <c r="L255" i="9"/>
  <c r="M255" i="9" s="1"/>
  <c r="AC254" i="9"/>
  <c r="AB254" i="9"/>
  <c r="Z254" i="9"/>
  <c r="L254" i="9"/>
  <c r="M254" i="9" s="1"/>
  <c r="AC253" i="9"/>
  <c r="AB253" i="9"/>
  <c r="Z253" i="9"/>
  <c r="L253" i="9"/>
  <c r="M253" i="9" s="1"/>
  <c r="AC252" i="9"/>
  <c r="AB252" i="9"/>
  <c r="Z252" i="9"/>
  <c r="L252" i="9"/>
  <c r="M252" i="9" s="1"/>
  <c r="AC251" i="9"/>
  <c r="AB251" i="9"/>
  <c r="Z251" i="9"/>
  <c r="L251" i="9"/>
  <c r="M251" i="9" s="1"/>
  <c r="AC250" i="9"/>
  <c r="AB250" i="9"/>
  <c r="Z250" i="9"/>
  <c r="L250" i="9"/>
  <c r="M250" i="9" s="1"/>
  <c r="AC249" i="9"/>
  <c r="AB249" i="9"/>
  <c r="Z249" i="9"/>
  <c r="L249" i="9"/>
  <c r="M249" i="9" s="1"/>
  <c r="AC248" i="9"/>
  <c r="AB248" i="9"/>
  <c r="Z248" i="9"/>
  <c r="L248" i="9"/>
  <c r="M248" i="9" s="1"/>
  <c r="AC247" i="9"/>
  <c r="AB247" i="9"/>
  <c r="Z247" i="9"/>
  <c r="L247" i="9"/>
  <c r="M247" i="9" s="1"/>
  <c r="AC246" i="9"/>
  <c r="AB246" i="9"/>
  <c r="Z246" i="9"/>
  <c r="L246" i="9"/>
  <c r="M246" i="9" s="1"/>
  <c r="AC245" i="9"/>
  <c r="AB245" i="9"/>
  <c r="Z245" i="9"/>
  <c r="L245" i="9"/>
  <c r="M245" i="9" s="1"/>
  <c r="AC244" i="9"/>
  <c r="AB244" i="9"/>
  <c r="Z244" i="9"/>
  <c r="L244" i="9"/>
  <c r="M244" i="9" s="1"/>
  <c r="AC243" i="9"/>
  <c r="AB243" i="9"/>
  <c r="Z243" i="9"/>
  <c r="L243" i="9"/>
  <c r="M243" i="9" s="1"/>
  <c r="AC242" i="9"/>
  <c r="AB242" i="9"/>
  <c r="Z242" i="9"/>
  <c r="L242" i="9"/>
  <c r="M242" i="9" s="1"/>
  <c r="AC241" i="9"/>
  <c r="AB241" i="9"/>
  <c r="Z241" i="9"/>
  <c r="L241" i="9"/>
  <c r="M241" i="9" s="1"/>
  <c r="AC240" i="9"/>
  <c r="AB240" i="9"/>
  <c r="Z240" i="9"/>
  <c r="L240" i="9"/>
  <c r="M240" i="9" s="1"/>
  <c r="AC239" i="9"/>
  <c r="AB239" i="9"/>
  <c r="Z239" i="9"/>
  <c r="L239" i="9"/>
  <c r="M239" i="9" s="1"/>
  <c r="AC238" i="9"/>
  <c r="AB238" i="9"/>
  <c r="Z238" i="9"/>
  <c r="L238" i="9"/>
  <c r="M238" i="9" s="1"/>
  <c r="AC237" i="9"/>
  <c r="AB237" i="9"/>
  <c r="Z237" i="9"/>
  <c r="L237" i="9"/>
  <c r="M237" i="9" s="1"/>
  <c r="AC236" i="9"/>
  <c r="AB236" i="9"/>
  <c r="Z236" i="9"/>
  <c r="L236" i="9"/>
  <c r="M236" i="9" s="1"/>
  <c r="AC235" i="9"/>
  <c r="AB235" i="9"/>
  <c r="Z235" i="9"/>
  <c r="L235" i="9"/>
  <c r="M235" i="9" s="1"/>
  <c r="AC234" i="9"/>
  <c r="AB234" i="9"/>
  <c r="Z234" i="9"/>
  <c r="L234" i="9"/>
  <c r="M234" i="9" s="1"/>
  <c r="AC233" i="9"/>
  <c r="AB233" i="9"/>
  <c r="Z233" i="9"/>
  <c r="L233" i="9"/>
  <c r="M233" i="9" s="1"/>
  <c r="AC232" i="9"/>
  <c r="AB232" i="9"/>
  <c r="Z232" i="9"/>
  <c r="L232" i="9"/>
  <c r="M232" i="9" s="1"/>
  <c r="AC231" i="9"/>
  <c r="AB231" i="9"/>
  <c r="Z231" i="9"/>
  <c r="L231" i="9"/>
  <c r="M231" i="9" s="1"/>
  <c r="AC230" i="9"/>
  <c r="AB230" i="9"/>
  <c r="Z230" i="9"/>
  <c r="L230" i="9"/>
  <c r="M230" i="9" s="1"/>
  <c r="AC229" i="9"/>
  <c r="AB229" i="9"/>
  <c r="Z229" i="9"/>
  <c r="L229" i="9"/>
  <c r="M229" i="9" s="1"/>
  <c r="AC228" i="9"/>
  <c r="AB228" i="9"/>
  <c r="Z228" i="9"/>
  <c r="L228" i="9"/>
  <c r="M228" i="9" s="1"/>
  <c r="AC227" i="9"/>
  <c r="AB227" i="9"/>
  <c r="Z227" i="9"/>
  <c r="L227" i="9"/>
  <c r="M227" i="9" s="1"/>
  <c r="AC226" i="9"/>
  <c r="AB226" i="9"/>
  <c r="Z226" i="9"/>
  <c r="L226" i="9"/>
  <c r="M226" i="9" s="1"/>
  <c r="AC225" i="9"/>
  <c r="AB225" i="9"/>
  <c r="Z225" i="9"/>
  <c r="L225" i="9"/>
  <c r="M225" i="9" s="1"/>
  <c r="AC224" i="9"/>
  <c r="AB224" i="9"/>
  <c r="Z224" i="9"/>
  <c r="L224" i="9"/>
  <c r="M224" i="9" s="1"/>
  <c r="AC223" i="9"/>
  <c r="AB223" i="9"/>
  <c r="Z223" i="9"/>
  <c r="L223" i="9"/>
  <c r="M223" i="9" s="1"/>
  <c r="AC222" i="9"/>
  <c r="AB222" i="9"/>
  <c r="Z222" i="9"/>
  <c r="L222" i="9"/>
  <c r="M222" i="9" s="1"/>
  <c r="AC221" i="9"/>
  <c r="AB221" i="9"/>
  <c r="Z221" i="9"/>
  <c r="L221" i="9"/>
  <c r="M221" i="9" s="1"/>
  <c r="AC220" i="9"/>
  <c r="AB220" i="9"/>
  <c r="Z220" i="9"/>
  <c r="L220" i="9"/>
  <c r="M220" i="9" s="1"/>
  <c r="AC219" i="9"/>
  <c r="AB219" i="9"/>
  <c r="Z219" i="9"/>
  <c r="L219" i="9"/>
  <c r="M219" i="9" s="1"/>
  <c r="AC218" i="9"/>
  <c r="AB218" i="9"/>
  <c r="Z218" i="9"/>
  <c r="L218" i="9"/>
  <c r="M218" i="9" s="1"/>
  <c r="AC217" i="9"/>
  <c r="AB217" i="9"/>
  <c r="Z217" i="9"/>
  <c r="L217" i="9"/>
  <c r="M217" i="9" s="1"/>
  <c r="AC216" i="9"/>
  <c r="AB216" i="9"/>
  <c r="Z216" i="9"/>
  <c r="L216" i="9"/>
  <c r="M216" i="9" s="1"/>
  <c r="AC215" i="9"/>
  <c r="AB215" i="9"/>
  <c r="Z215" i="9"/>
  <c r="L215" i="9"/>
  <c r="M215" i="9" s="1"/>
  <c r="AC214" i="9"/>
  <c r="AB214" i="9"/>
  <c r="Z214" i="9"/>
  <c r="L214" i="9"/>
  <c r="M214" i="9" s="1"/>
  <c r="AC213" i="9"/>
  <c r="AB213" i="9"/>
  <c r="Z213" i="9"/>
  <c r="L213" i="9"/>
  <c r="M213" i="9" s="1"/>
  <c r="AC212" i="9"/>
  <c r="AB212" i="9"/>
  <c r="Z212" i="9"/>
  <c r="L212" i="9"/>
  <c r="M212" i="9" s="1"/>
  <c r="AC211" i="9"/>
  <c r="AB211" i="9"/>
  <c r="Z211" i="9"/>
  <c r="L211" i="9"/>
  <c r="M211" i="9" s="1"/>
  <c r="AC210" i="9"/>
  <c r="AB210" i="9"/>
  <c r="Z210" i="9"/>
  <c r="L210" i="9"/>
  <c r="M210" i="9" s="1"/>
  <c r="AC209" i="9"/>
  <c r="AB209" i="9"/>
  <c r="Z209" i="9"/>
  <c r="L209" i="9"/>
  <c r="M209" i="9" s="1"/>
  <c r="AC208" i="9"/>
  <c r="AB208" i="9"/>
  <c r="Z208" i="9"/>
  <c r="L208" i="9"/>
  <c r="M208" i="9" s="1"/>
  <c r="AC207" i="9"/>
  <c r="AB207" i="9"/>
  <c r="Z207" i="9"/>
  <c r="L207" i="9"/>
  <c r="M207" i="9" s="1"/>
  <c r="AC206" i="9"/>
  <c r="AB206" i="9"/>
  <c r="Z206" i="9"/>
  <c r="L206" i="9"/>
  <c r="M206" i="9" s="1"/>
  <c r="AC205" i="9"/>
  <c r="AB205" i="9"/>
  <c r="Z205" i="9"/>
  <c r="L205" i="9"/>
  <c r="M205" i="9" s="1"/>
  <c r="AC204" i="9"/>
  <c r="AB204" i="9"/>
  <c r="Z204" i="9"/>
  <c r="L204" i="9"/>
  <c r="M204" i="9" s="1"/>
  <c r="AC203" i="9"/>
  <c r="AB203" i="9"/>
  <c r="Z203" i="9"/>
  <c r="L203" i="9"/>
  <c r="M203" i="9" s="1"/>
  <c r="AC202" i="9"/>
  <c r="AB202" i="9"/>
  <c r="Z202" i="9"/>
  <c r="L202" i="9"/>
  <c r="M202" i="9" s="1"/>
  <c r="AC201" i="9"/>
  <c r="AB201" i="9"/>
  <c r="Z201" i="9"/>
  <c r="L201" i="9"/>
  <c r="M201" i="9" s="1"/>
  <c r="AC200" i="9"/>
  <c r="AB200" i="9"/>
  <c r="Z200" i="9"/>
  <c r="L200" i="9"/>
  <c r="M200" i="9" s="1"/>
  <c r="AC199" i="9"/>
  <c r="AB199" i="9"/>
  <c r="Z199" i="9"/>
  <c r="L199" i="9"/>
  <c r="M199" i="9" s="1"/>
  <c r="AC198" i="9"/>
  <c r="AB198" i="9"/>
  <c r="Z198" i="9"/>
  <c r="L198" i="9"/>
  <c r="M198" i="9" s="1"/>
  <c r="AC197" i="9"/>
  <c r="AB197" i="9"/>
  <c r="Z197" i="9"/>
  <c r="L197" i="9"/>
  <c r="M197" i="9" s="1"/>
  <c r="AC196" i="9"/>
  <c r="AB196" i="9"/>
  <c r="Z196" i="9"/>
  <c r="L196" i="9"/>
  <c r="M196" i="9" s="1"/>
  <c r="AC195" i="9"/>
  <c r="AB195" i="9"/>
  <c r="Z195" i="9"/>
  <c r="L195" i="9"/>
  <c r="M195" i="9" s="1"/>
  <c r="AC194" i="9"/>
  <c r="AB194" i="9"/>
  <c r="Z194" i="9"/>
  <c r="L194" i="9"/>
  <c r="M194" i="9" s="1"/>
  <c r="AC193" i="9"/>
  <c r="AB193" i="9"/>
  <c r="Z193" i="9"/>
  <c r="L193" i="9"/>
  <c r="M193" i="9" s="1"/>
  <c r="AC192" i="9"/>
  <c r="AB192" i="9"/>
  <c r="Z192" i="9"/>
  <c r="L192" i="9"/>
  <c r="M192" i="9" s="1"/>
  <c r="AC191" i="9"/>
  <c r="AB191" i="9"/>
  <c r="Z191" i="9"/>
  <c r="L191" i="9"/>
  <c r="M191" i="9" s="1"/>
  <c r="AC190" i="9"/>
  <c r="AB190" i="9"/>
  <c r="Z190" i="9"/>
  <c r="L190" i="9"/>
  <c r="M190" i="9" s="1"/>
  <c r="AC189" i="9"/>
  <c r="AB189" i="9"/>
  <c r="Z189" i="9"/>
  <c r="L189" i="9"/>
  <c r="M189" i="9" s="1"/>
  <c r="AC188" i="9"/>
  <c r="AB188" i="9"/>
  <c r="Z188" i="9"/>
  <c r="L188" i="9"/>
  <c r="M188" i="9" s="1"/>
  <c r="AC187" i="9"/>
  <c r="AB187" i="9"/>
  <c r="Z187" i="9"/>
  <c r="L187" i="9"/>
  <c r="M187" i="9" s="1"/>
  <c r="AC186" i="9"/>
  <c r="AB186" i="9"/>
  <c r="Z186" i="9"/>
  <c r="L186" i="9"/>
  <c r="M186" i="9" s="1"/>
  <c r="AC185" i="9"/>
  <c r="AB185" i="9"/>
  <c r="Z185" i="9"/>
  <c r="L185" i="9"/>
  <c r="M185" i="9" s="1"/>
  <c r="AC184" i="9"/>
  <c r="AB184" i="9"/>
  <c r="Z184" i="9"/>
  <c r="L184" i="9"/>
  <c r="M184" i="9" s="1"/>
  <c r="AC183" i="9"/>
  <c r="AB183" i="9"/>
  <c r="Z183" i="9"/>
  <c r="L183" i="9"/>
  <c r="M183" i="9" s="1"/>
  <c r="AC182" i="9"/>
  <c r="AB182" i="9"/>
  <c r="Z182" i="9"/>
  <c r="L182" i="9"/>
  <c r="M182" i="9" s="1"/>
  <c r="AC181" i="9"/>
  <c r="AB181" i="9"/>
  <c r="Z181" i="9"/>
  <c r="L181" i="9"/>
  <c r="M181" i="9" s="1"/>
  <c r="AC180" i="9"/>
  <c r="AB180" i="9"/>
  <c r="Z180" i="9"/>
  <c r="L180" i="9"/>
  <c r="M180" i="9" s="1"/>
  <c r="AC179" i="9"/>
  <c r="AB179" i="9"/>
  <c r="Z179" i="9"/>
  <c r="L179" i="9"/>
  <c r="M179" i="9" s="1"/>
  <c r="AC178" i="9"/>
  <c r="AB178" i="9"/>
  <c r="Z178" i="9"/>
  <c r="L178" i="9"/>
  <c r="M178" i="9" s="1"/>
  <c r="AC177" i="9"/>
  <c r="AB177" i="9"/>
  <c r="Z177" i="9"/>
  <c r="L177" i="9"/>
  <c r="M177" i="9" s="1"/>
  <c r="AC176" i="9"/>
  <c r="AB176" i="9"/>
  <c r="Z176" i="9"/>
  <c r="L176" i="9"/>
  <c r="M176" i="9" s="1"/>
  <c r="AC175" i="9"/>
  <c r="AB175" i="9"/>
  <c r="Z175" i="9"/>
  <c r="L175" i="9"/>
  <c r="M175" i="9" s="1"/>
  <c r="AC174" i="9"/>
  <c r="AB174" i="9"/>
  <c r="Z174" i="9"/>
  <c r="L174" i="9"/>
  <c r="M174" i="9" s="1"/>
  <c r="AC173" i="9"/>
  <c r="AB173" i="9"/>
  <c r="Z173" i="9"/>
  <c r="L173" i="9"/>
  <c r="M173" i="9" s="1"/>
  <c r="AC172" i="9"/>
  <c r="AB172" i="9"/>
  <c r="Z172" i="9"/>
  <c r="L172" i="9"/>
  <c r="M172" i="9" s="1"/>
  <c r="AC171" i="9"/>
  <c r="AB171" i="9"/>
  <c r="Z171" i="9"/>
  <c r="L171" i="9"/>
  <c r="M171" i="9" s="1"/>
  <c r="AC170" i="9"/>
  <c r="AB170" i="9"/>
  <c r="Z170" i="9"/>
  <c r="L170" i="9"/>
  <c r="M170" i="9" s="1"/>
  <c r="AC169" i="9"/>
  <c r="AB169" i="9"/>
  <c r="Z169" i="9"/>
  <c r="L169" i="9"/>
  <c r="M169" i="9" s="1"/>
  <c r="AC168" i="9"/>
  <c r="AB168" i="9"/>
  <c r="Z168" i="9"/>
  <c r="L168" i="9"/>
  <c r="M168" i="9" s="1"/>
  <c r="AC167" i="9"/>
  <c r="AB167" i="9"/>
  <c r="Z167" i="9"/>
  <c r="L167" i="9"/>
  <c r="M167" i="9" s="1"/>
  <c r="AC166" i="9"/>
  <c r="AB166" i="9"/>
  <c r="Z166" i="9"/>
  <c r="L166" i="9"/>
  <c r="M166" i="9" s="1"/>
  <c r="AC165" i="9"/>
  <c r="AB165" i="9"/>
  <c r="Z165" i="9"/>
  <c r="L165" i="9"/>
  <c r="M165" i="9" s="1"/>
  <c r="AC164" i="9"/>
  <c r="AB164" i="9"/>
  <c r="Z164" i="9"/>
  <c r="L164" i="9"/>
  <c r="M164" i="9" s="1"/>
  <c r="AC163" i="9"/>
  <c r="AB163" i="9"/>
  <c r="Z163" i="9"/>
  <c r="L163" i="9"/>
  <c r="M163" i="9" s="1"/>
  <c r="AC162" i="9"/>
  <c r="AB162" i="9"/>
  <c r="Z162" i="9"/>
  <c r="L162" i="9"/>
  <c r="M162" i="9" s="1"/>
  <c r="AC161" i="9"/>
  <c r="AB161" i="9"/>
  <c r="Z161" i="9"/>
  <c r="L161" i="9"/>
  <c r="M161" i="9" s="1"/>
  <c r="AC160" i="9"/>
  <c r="AB160" i="9"/>
  <c r="Z160" i="9"/>
  <c r="L160" i="9"/>
  <c r="M160" i="9" s="1"/>
  <c r="AC159" i="9"/>
  <c r="AB159" i="9"/>
  <c r="Z159" i="9"/>
  <c r="L159" i="9"/>
  <c r="M159" i="9" s="1"/>
  <c r="AC158" i="9"/>
  <c r="AB158" i="9"/>
  <c r="Z158" i="9"/>
  <c r="L158" i="9"/>
  <c r="M158" i="9" s="1"/>
  <c r="AC157" i="9"/>
  <c r="AB157" i="9"/>
  <c r="Z157" i="9"/>
  <c r="L157" i="9"/>
  <c r="M157" i="9" s="1"/>
  <c r="AC156" i="9"/>
  <c r="AB156" i="9"/>
  <c r="Z156" i="9"/>
  <c r="L156" i="9"/>
  <c r="M156" i="9" s="1"/>
  <c r="AC155" i="9"/>
  <c r="AB155" i="9"/>
  <c r="Z155" i="9"/>
  <c r="L155" i="9"/>
  <c r="M155" i="9" s="1"/>
  <c r="AC154" i="9"/>
  <c r="AB154" i="9"/>
  <c r="Z154" i="9"/>
  <c r="L154" i="9"/>
  <c r="M154" i="9" s="1"/>
  <c r="AC153" i="9"/>
  <c r="AB153" i="9"/>
  <c r="Z153" i="9"/>
  <c r="L153" i="9"/>
  <c r="M153" i="9" s="1"/>
  <c r="AC152" i="9"/>
  <c r="AB152" i="9"/>
  <c r="Z152" i="9"/>
  <c r="L152" i="9"/>
  <c r="M152" i="9" s="1"/>
  <c r="AC151" i="9"/>
  <c r="AB151" i="9"/>
  <c r="Z151" i="9"/>
  <c r="L151" i="9"/>
  <c r="M151" i="9" s="1"/>
  <c r="AC150" i="9"/>
  <c r="AB150" i="9"/>
  <c r="Z150" i="9"/>
  <c r="L150" i="9"/>
  <c r="M150" i="9" s="1"/>
  <c r="AC149" i="9"/>
  <c r="AB149" i="9"/>
  <c r="Z149" i="9"/>
  <c r="L149" i="9"/>
  <c r="M149" i="9" s="1"/>
  <c r="AC148" i="9"/>
  <c r="AB148" i="9"/>
  <c r="Z148" i="9"/>
  <c r="L148" i="9"/>
  <c r="M148" i="9" s="1"/>
  <c r="AC147" i="9"/>
  <c r="AB147" i="9"/>
  <c r="Z147" i="9"/>
  <c r="L147" i="9"/>
  <c r="M147" i="9" s="1"/>
  <c r="AC146" i="9"/>
  <c r="AB146" i="9"/>
  <c r="Z146" i="9"/>
  <c r="L146" i="9"/>
  <c r="M146" i="9" s="1"/>
  <c r="AC145" i="9"/>
  <c r="AB145" i="9"/>
  <c r="Z145" i="9"/>
  <c r="L145" i="9"/>
  <c r="M145" i="9" s="1"/>
  <c r="AC144" i="9"/>
  <c r="AB144" i="9"/>
  <c r="Z144" i="9"/>
  <c r="L144" i="9"/>
  <c r="M144" i="9" s="1"/>
  <c r="AC143" i="9"/>
  <c r="AB143" i="9"/>
  <c r="Z143" i="9"/>
  <c r="L143" i="9"/>
  <c r="M143" i="9" s="1"/>
  <c r="AC142" i="9"/>
  <c r="AB142" i="9"/>
  <c r="Z142" i="9"/>
  <c r="L142" i="9"/>
  <c r="M142" i="9" s="1"/>
  <c r="AC141" i="9"/>
  <c r="AB141" i="9"/>
  <c r="Z141" i="9"/>
  <c r="L141" i="9"/>
  <c r="M141" i="9" s="1"/>
  <c r="AC140" i="9"/>
  <c r="AB140" i="9"/>
  <c r="Z140" i="9"/>
  <c r="L140" i="9"/>
  <c r="M140" i="9" s="1"/>
  <c r="AC139" i="9"/>
  <c r="AB139" i="9"/>
  <c r="Z139" i="9"/>
  <c r="L139" i="9"/>
  <c r="M139" i="9" s="1"/>
  <c r="AC138" i="9"/>
  <c r="AB138" i="9"/>
  <c r="Z138" i="9"/>
  <c r="L138" i="9"/>
  <c r="M138" i="9" s="1"/>
  <c r="AC137" i="9"/>
  <c r="AB137" i="9"/>
  <c r="Z137" i="9"/>
  <c r="L137" i="9"/>
  <c r="M137" i="9" s="1"/>
  <c r="AC136" i="9"/>
  <c r="AB136" i="9"/>
  <c r="Z136" i="9"/>
  <c r="L136" i="9"/>
  <c r="M136" i="9" s="1"/>
  <c r="AC135" i="9"/>
  <c r="AB135" i="9"/>
  <c r="Z135" i="9"/>
  <c r="L135" i="9"/>
  <c r="M135" i="9" s="1"/>
  <c r="AC134" i="9"/>
  <c r="AB134" i="9"/>
  <c r="Z134" i="9"/>
  <c r="L134" i="9"/>
  <c r="M134" i="9" s="1"/>
  <c r="AC133" i="9"/>
  <c r="AB133" i="9"/>
  <c r="Z133" i="9"/>
  <c r="L133" i="9"/>
  <c r="M133" i="9" s="1"/>
  <c r="AC132" i="9"/>
  <c r="AB132" i="9"/>
  <c r="Z132" i="9"/>
  <c r="L132" i="9"/>
  <c r="M132" i="9" s="1"/>
  <c r="AC131" i="9"/>
  <c r="AB131" i="9"/>
  <c r="Z131" i="9"/>
  <c r="L131" i="9"/>
  <c r="M131" i="9" s="1"/>
  <c r="AC130" i="9"/>
  <c r="AB130" i="9"/>
  <c r="Z130" i="9"/>
  <c r="L130" i="9"/>
  <c r="M130" i="9" s="1"/>
  <c r="AC129" i="9"/>
  <c r="AB129" i="9"/>
  <c r="Z129" i="9"/>
  <c r="L129" i="9"/>
  <c r="M129" i="9" s="1"/>
  <c r="AC128" i="9"/>
  <c r="AB128" i="9"/>
  <c r="Z128" i="9"/>
  <c r="L128" i="9"/>
  <c r="M128" i="9" s="1"/>
  <c r="AC127" i="9"/>
  <c r="AB127" i="9"/>
  <c r="Z127" i="9"/>
  <c r="L127" i="9"/>
  <c r="M127" i="9" s="1"/>
  <c r="AC126" i="9"/>
  <c r="AB126" i="9"/>
  <c r="Z126" i="9"/>
  <c r="L126" i="9"/>
  <c r="M126" i="9" s="1"/>
  <c r="AC125" i="9"/>
  <c r="AB125" i="9"/>
  <c r="Z125" i="9"/>
  <c r="L125" i="9"/>
  <c r="M125" i="9" s="1"/>
  <c r="AC124" i="9"/>
  <c r="AB124" i="9"/>
  <c r="Z124" i="9"/>
  <c r="L124" i="9"/>
  <c r="M124" i="9" s="1"/>
  <c r="AC123" i="9"/>
  <c r="AB123" i="9"/>
  <c r="Z123" i="9"/>
  <c r="L123" i="9"/>
  <c r="M123" i="9" s="1"/>
  <c r="AC122" i="9"/>
  <c r="AB122" i="9"/>
  <c r="Z122" i="9"/>
  <c r="L122" i="9"/>
  <c r="M122" i="9" s="1"/>
  <c r="AC121" i="9"/>
  <c r="AB121" i="9"/>
  <c r="Z121" i="9"/>
  <c r="L121" i="9"/>
  <c r="M121" i="9" s="1"/>
  <c r="AC120" i="9"/>
  <c r="AB120" i="9"/>
  <c r="Z120" i="9"/>
  <c r="L120" i="9"/>
  <c r="M120" i="9" s="1"/>
  <c r="AC119" i="9"/>
  <c r="AB119" i="9"/>
  <c r="Z119" i="9"/>
  <c r="L119" i="9"/>
  <c r="M119" i="9" s="1"/>
  <c r="AC118" i="9"/>
  <c r="AB118" i="9"/>
  <c r="Z118" i="9"/>
  <c r="L118" i="9"/>
  <c r="M118" i="9" s="1"/>
  <c r="AC117" i="9"/>
  <c r="AB117" i="9"/>
  <c r="Z117" i="9"/>
  <c r="L117" i="9"/>
  <c r="M117" i="9" s="1"/>
  <c r="AC116" i="9"/>
  <c r="AB116" i="9"/>
  <c r="Z116" i="9"/>
  <c r="L116" i="9"/>
  <c r="M116" i="9" s="1"/>
  <c r="AC115" i="9"/>
  <c r="AB115" i="9"/>
  <c r="Z115" i="9"/>
  <c r="L115" i="9"/>
  <c r="M115" i="9" s="1"/>
  <c r="AC114" i="9"/>
  <c r="AB114" i="9"/>
  <c r="Z114" i="9"/>
  <c r="L114" i="9"/>
  <c r="M114" i="9" s="1"/>
  <c r="AC113" i="9"/>
  <c r="AB113" i="9"/>
  <c r="Z113" i="9"/>
  <c r="L113" i="9"/>
  <c r="M113" i="9" s="1"/>
  <c r="AC112" i="9"/>
  <c r="AB112" i="9"/>
  <c r="Z112" i="9"/>
  <c r="L112" i="9"/>
  <c r="M112" i="9" s="1"/>
  <c r="AC111" i="9"/>
  <c r="AB111" i="9"/>
  <c r="Z111" i="9"/>
  <c r="L111" i="9"/>
  <c r="M111" i="9" s="1"/>
  <c r="AC110" i="9"/>
  <c r="AB110" i="9"/>
  <c r="Z110" i="9"/>
  <c r="L110" i="9"/>
  <c r="M110" i="9" s="1"/>
  <c r="AC109" i="9"/>
  <c r="AB109" i="9"/>
  <c r="Z109" i="9"/>
  <c r="L109" i="9"/>
  <c r="M109" i="9" s="1"/>
  <c r="AC108" i="9"/>
  <c r="AB108" i="9"/>
  <c r="Z108" i="9"/>
  <c r="L108" i="9"/>
  <c r="M108" i="9" s="1"/>
  <c r="AC107" i="9"/>
  <c r="AB107" i="9"/>
  <c r="Z107" i="9"/>
  <c r="L107" i="9"/>
  <c r="M107" i="9" s="1"/>
  <c r="AC106" i="9"/>
  <c r="AB106" i="9"/>
  <c r="Z106" i="9"/>
  <c r="L106" i="9"/>
  <c r="M106" i="9" s="1"/>
  <c r="AC105" i="9"/>
  <c r="AB105" i="9"/>
  <c r="Z105" i="9"/>
  <c r="L105" i="9"/>
  <c r="M105" i="9" s="1"/>
  <c r="AC104" i="9"/>
  <c r="AB104" i="9"/>
  <c r="Z104" i="9"/>
  <c r="L104" i="9"/>
  <c r="M104" i="9" s="1"/>
  <c r="AC103" i="9"/>
  <c r="AB103" i="9"/>
  <c r="Z103" i="9"/>
  <c r="L103" i="9"/>
  <c r="M103" i="9" s="1"/>
  <c r="AC102" i="9"/>
  <c r="AB102" i="9"/>
  <c r="Z102" i="9"/>
  <c r="L102" i="9"/>
  <c r="M102" i="9" s="1"/>
  <c r="AC101" i="9"/>
  <c r="AB101" i="9"/>
  <c r="Z101" i="9"/>
  <c r="L101" i="9"/>
  <c r="M101" i="9" s="1"/>
  <c r="AC100" i="9"/>
  <c r="AB100" i="9"/>
  <c r="Z100" i="9"/>
  <c r="L100" i="9"/>
  <c r="M100" i="9" s="1"/>
  <c r="AC99" i="9"/>
  <c r="AB99" i="9"/>
  <c r="Z99" i="9"/>
  <c r="L99" i="9"/>
  <c r="M99" i="9" s="1"/>
  <c r="AC98" i="9"/>
  <c r="AB98" i="9"/>
  <c r="Z98" i="9"/>
  <c r="L98" i="9"/>
  <c r="M98" i="9" s="1"/>
  <c r="AC97" i="9"/>
  <c r="AB97" i="9"/>
  <c r="Z97" i="9"/>
  <c r="L97" i="9"/>
  <c r="M97" i="9" s="1"/>
  <c r="AC96" i="9"/>
  <c r="AB96" i="9"/>
  <c r="Z96" i="9"/>
  <c r="L96" i="9"/>
  <c r="M96" i="9" s="1"/>
  <c r="AC95" i="9"/>
  <c r="AB95" i="9"/>
  <c r="Z95" i="9"/>
  <c r="L95" i="9"/>
  <c r="M95" i="9" s="1"/>
  <c r="AC94" i="9"/>
  <c r="AB94" i="9"/>
  <c r="Z94" i="9"/>
  <c r="L94" i="9"/>
  <c r="M94" i="9" s="1"/>
  <c r="AC93" i="9"/>
  <c r="AB93" i="9"/>
  <c r="Z93" i="9"/>
  <c r="L93" i="9"/>
  <c r="M93" i="9" s="1"/>
  <c r="AC92" i="9"/>
  <c r="AB92" i="9"/>
  <c r="Z92" i="9"/>
  <c r="L92" i="9"/>
  <c r="M92" i="9" s="1"/>
  <c r="AC91" i="9"/>
  <c r="AB91" i="9"/>
  <c r="Z91" i="9"/>
  <c r="L91" i="9"/>
  <c r="M91" i="9" s="1"/>
  <c r="AC90" i="9"/>
  <c r="AB90" i="9"/>
  <c r="Z90" i="9"/>
  <c r="L90" i="9"/>
  <c r="M90" i="9" s="1"/>
  <c r="AC89" i="9"/>
  <c r="AB89" i="9"/>
  <c r="Z89" i="9"/>
  <c r="L89" i="9"/>
  <c r="M89" i="9" s="1"/>
  <c r="AC88" i="9"/>
  <c r="AB88" i="9"/>
  <c r="Z88" i="9"/>
  <c r="L88" i="9"/>
  <c r="M88" i="9" s="1"/>
  <c r="AC87" i="9"/>
  <c r="AB87" i="9"/>
  <c r="Z87" i="9"/>
  <c r="L87" i="9"/>
  <c r="M87" i="9" s="1"/>
  <c r="AC86" i="9"/>
  <c r="AB86" i="9"/>
  <c r="Z86" i="9"/>
  <c r="L86" i="9"/>
  <c r="M86" i="9" s="1"/>
  <c r="AC85" i="9"/>
  <c r="AB85" i="9"/>
  <c r="Z85" i="9"/>
  <c r="L85" i="9"/>
  <c r="M85" i="9" s="1"/>
  <c r="AC84" i="9"/>
  <c r="AB84" i="9"/>
  <c r="Z84" i="9"/>
  <c r="L84" i="9"/>
  <c r="M84" i="9" s="1"/>
  <c r="AC83" i="9"/>
  <c r="AB83" i="9"/>
  <c r="Z83" i="9"/>
  <c r="L83" i="9"/>
  <c r="M83" i="9" s="1"/>
  <c r="AC82" i="9"/>
  <c r="AB82" i="9"/>
  <c r="Z82" i="9"/>
  <c r="L82" i="9"/>
  <c r="M82" i="9" s="1"/>
  <c r="AC81" i="9"/>
  <c r="AB81" i="9"/>
  <c r="Z81" i="9"/>
  <c r="L81" i="9"/>
  <c r="M81" i="9" s="1"/>
  <c r="AC80" i="9"/>
  <c r="AB80" i="9"/>
  <c r="Z80" i="9"/>
  <c r="L80" i="9"/>
  <c r="M80" i="9" s="1"/>
  <c r="AC79" i="9"/>
  <c r="AB79" i="9"/>
  <c r="Z79" i="9"/>
  <c r="L79" i="9"/>
  <c r="M79" i="9" s="1"/>
  <c r="AC78" i="9"/>
  <c r="AB78" i="9"/>
  <c r="Z78" i="9"/>
  <c r="L78" i="9"/>
  <c r="M78" i="9" s="1"/>
  <c r="AC77" i="9"/>
  <c r="AB77" i="9"/>
  <c r="Z77" i="9"/>
  <c r="L77" i="9"/>
  <c r="M77" i="9" s="1"/>
  <c r="AC76" i="9"/>
  <c r="AB76" i="9"/>
  <c r="Z76" i="9"/>
  <c r="L76" i="9"/>
  <c r="M76" i="9" s="1"/>
  <c r="AC75" i="9"/>
  <c r="AB75" i="9"/>
  <c r="Z75" i="9"/>
  <c r="L75" i="9"/>
  <c r="M75" i="9" s="1"/>
  <c r="AC74" i="9"/>
  <c r="AB74" i="9"/>
  <c r="Z74" i="9"/>
  <c r="L74" i="9"/>
  <c r="M74" i="9" s="1"/>
  <c r="AC73" i="9"/>
  <c r="AB73" i="9"/>
  <c r="Z73" i="9"/>
  <c r="L73" i="9"/>
  <c r="M73" i="9" s="1"/>
  <c r="AC72" i="9"/>
  <c r="AB72" i="9"/>
  <c r="Z72" i="9"/>
  <c r="L72" i="9"/>
  <c r="M72" i="9" s="1"/>
  <c r="AC71" i="9"/>
  <c r="AB71" i="9"/>
  <c r="Z71" i="9"/>
  <c r="L71" i="9"/>
  <c r="M71" i="9" s="1"/>
  <c r="AC70" i="9"/>
  <c r="AB70" i="9"/>
  <c r="Z70" i="9"/>
  <c r="L70" i="9"/>
  <c r="M70" i="9" s="1"/>
  <c r="AC69" i="9"/>
  <c r="AB69" i="9"/>
  <c r="Z69" i="9"/>
  <c r="L69" i="9"/>
  <c r="M69" i="9" s="1"/>
  <c r="AC68" i="9"/>
  <c r="AB68" i="9"/>
  <c r="Z68" i="9"/>
  <c r="L68" i="9"/>
  <c r="M68" i="9" s="1"/>
  <c r="AC67" i="9"/>
  <c r="AB67" i="9"/>
  <c r="Z67" i="9"/>
  <c r="L67" i="9"/>
  <c r="M67" i="9" s="1"/>
  <c r="AC66" i="9"/>
  <c r="AB66" i="9"/>
  <c r="Z66" i="9"/>
  <c r="L66" i="9"/>
  <c r="M66" i="9" s="1"/>
  <c r="AC65" i="9"/>
  <c r="AB65" i="9"/>
  <c r="Z65" i="9"/>
  <c r="L65" i="9"/>
  <c r="M65" i="9" s="1"/>
  <c r="AC64" i="9"/>
  <c r="AB64" i="9"/>
  <c r="Z64" i="9"/>
  <c r="L64" i="9"/>
  <c r="M64" i="9" s="1"/>
  <c r="AC63" i="9"/>
  <c r="AB63" i="9"/>
  <c r="Z63" i="9"/>
  <c r="L63" i="9"/>
  <c r="M63" i="9" s="1"/>
  <c r="AC62" i="9"/>
  <c r="AB62" i="9"/>
  <c r="Z62" i="9"/>
  <c r="L62" i="9"/>
  <c r="M62" i="9" s="1"/>
  <c r="AC61" i="9"/>
  <c r="AB61" i="9"/>
  <c r="Z61" i="9"/>
  <c r="L61" i="9"/>
  <c r="M61" i="9" s="1"/>
  <c r="AC60" i="9"/>
  <c r="AB60" i="9"/>
  <c r="Z60" i="9"/>
  <c r="L60" i="9"/>
  <c r="M60" i="9" s="1"/>
  <c r="AC59" i="9"/>
  <c r="AB59" i="9"/>
  <c r="Z59" i="9"/>
  <c r="L59" i="9"/>
  <c r="M59" i="9" s="1"/>
  <c r="AC58" i="9"/>
  <c r="AB58" i="9"/>
  <c r="Z58" i="9"/>
  <c r="L58" i="9"/>
  <c r="M58" i="9" s="1"/>
  <c r="AC57" i="9"/>
  <c r="AB57" i="9"/>
  <c r="Z57" i="9"/>
  <c r="L57" i="9"/>
  <c r="M57" i="9" s="1"/>
  <c r="AC56" i="9"/>
  <c r="AB56" i="9"/>
  <c r="Z56" i="9"/>
  <c r="L56" i="9"/>
  <c r="M56" i="9" s="1"/>
  <c r="AC55" i="9"/>
  <c r="AB55" i="9"/>
  <c r="Z55" i="9"/>
  <c r="L55" i="9"/>
  <c r="M55" i="9" s="1"/>
  <c r="AC54" i="9"/>
  <c r="AB54" i="9"/>
  <c r="Z54" i="9"/>
  <c r="L54" i="9"/>
  <c r="M54" i="9" s="1"/>
  <c r="AC53" i="9"/>
  <c r="AB53" i="9"/>
  <c r="Z53" i="9"/>
  <c r="L53" i="9"/>
  <c r="M53" i="9" s="1"/>
  <c r="AC52" i="9"/>
  <c r="AB52" i="9"/>
  <c r="Z52" i="9"/>
  <c r="L52" i="9"/>
  <c r="M52" i="9" s="1"/>
  <c r="AC51" i="9"/>
  <c r="AB51" i="9"/>
  <c r="Z51" i="9"/>
  <c r="L51" i="9"/>
  <c r="M51" i="9" s="1"/>
  <c r="AC50" i="9"/>
  <c r="AB50" i="9"/>
  <c r="Z50" i="9"/>
  <c r="L50" i="9"/>
  <c r="M50" i="9" s="1"/>
  <c r="AC49" i="9"/>
  <c r="AB49" i="9"/>
  <c r="Z49" i="9"/>
  <c r="L49" i="9"/>
  <c r="M49" i="9" s="1"/>
  <c r="AC48" i="9"/>
  <c r="AB48" i="9"/>
  <c r="Z48" i="9"/>
  <c r="L48" i="9"/>
  <c r="M48" i="9" s="1"/>
  <c r="AC47" i="9"/>
  <c r="AB47" i="9"/>
  <c r="Z47" i="9"/>
  <c r="L47" i="9"/>
  <c r="M47" i="9" s="1"/>
  <c r="AC46" i="9"/>
  <c r="AB46" i="9"/>
  <c r="Z46" i="9"/>
  <c r="L46" i="9"/>
  <c r="M46" i="9" s="1"/>
  <c r="AC45" i="9"/>
  <c r="AB45" i="9"/>
  <c r="Z45" i="9"/>
  <c r="L45" i="9"/>
  <c r="M45" i="9" s="1"/>
  <c r="AC44" i="9"/>
  <c r="AB44" i="9"/>
  <c r="Z44" i="9"/>
  <c r="L44" i="9"/>
  <c r="M44" i="9" s="1"/>
  <c r="AC43" i="9"/>
  <c r="AB43" i="9"/>
  <c r="Z43" i="9"/>
  <c r="L43" i="9"/>
  <c r="M43" i="9" s="1"/>
  <c r="AC42" i="9"/>
  <c r="AB42" i="9"/>
  <c r="Z42" i="9"/>
  <c r="L42" i="9"/>
  <c r="M42" i="9" s="1"/>
  <c r="AC41" i="9"/>
  <c r="AB41" i="9"/>
  <c r="Z41" i="9"/>
  <c r="L41" i="9"/>
  <c r="M41" i="9" s="1"/>
  <c r="AC40" i="9"/>
  <c r="AB40" i="9"/>
  <c r="Z40" i="9"/>
  <c r="L40" i="9"/>
  <c r="M40" i="9" s="1"/>
  <c r="AC39" i="9"/>
  <c r="AB39" i="9"/>
  <c r="Z39" i="9"/>
  <c r="L39" i="9"/>
  <c r="M39" i="9" s="1"/>
  <c r="AC38" i="9"/>
  <c r="AB38" i="9"/>
  <c r="Z38" i="9"/>
  <c r="L38" i="9"/>
  <c r="M38" i="9" s="1"/>
  <c r="AC37" i="9"/>
  <c r="AB37" i="9"/>
  <c r="Z37" i="9"/>
  <c r="L37" i="9"/>
  <c r="M37" i="9" s="1"/>
  <c r="AC36" i="9"/>
  <c r="AB36" i="9"/>
  <c r="Z36" i="9"/>
  <c r="L36" i="9"/>
  <c r="M36" i="9" s="1"/>
  <c r="AC35" i="9"/>
  <c r="AB35" i="9"/>
  <c r="Z35" i="9"/>
  <c r="L35" i="9"/>
  <c r="M35" i="9" s="1"/>
  <c r="AC34" i="9"/>
  <c r="AB34" i="9"/>
  <c r="Z34" i="9"/>
  <c r="L34" i="9"/>
  <c r="M34" i="9" s="1"/>
  <c r="AC33" i="9"/>
  <c r="AB33" i="9"/>
  <c r="Z33" i="9"/>
  <c r="L33" i="9"/>
  <c r="M33" i="9" s="1"/>
  <c r="AC32" i="9"/>
  <c r="AB32" i="9"/>
  <c r="Z32" i="9"/>
  <c r="L32" i="9"/>
  <c r="M32" i="9" s="1"/>
  <c r="AC31" i="9"/>
  <c r="AB31" i="9"/>
  <c r="Z31" i="9"/>
  <c r="L31" i="9"/>
  <c r="M31" i="9" s="1"/>
  <c r="AC30" i="9"/>
  <c r="AB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15" i="5"/>
  <c r="P80" i="5"/>
  <c r="P95" i="5"/>
  <c r="P55" i="5"/>
  <c r="Y27" i="1" a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T47" i="11"/>
  <c r="T21" i="12"/>
  <c r="T183" i="10"/>
  <c r="T275" i="10"/>
  <c r="T139" i="11"/>
  <c r="T450" i="11"/>
  <c r="T346" i="11"/>
  <c r="T139" i="10"/>
  <c r="T67" i="11"/>
  <c r="T132" i="10"/>
  <c r="T107" i="12"/>
  <c r="T247" i="11"/>
  <c r="T82" i="12"/>
  <c r="T328" i="11"/>
  <c r="R5" i="8" a="1"/>
  <c r="T304" i="11"/>
  <c r="T386" i="11"/>
  <c r="T420" i="10"/>
  <c r="T256" i="11"/>
  <c r="T502" i="10"/>
  <c r="T354" i="11"/>
  <c r="T215" i="10"/>
  <c r="T325" i="11"/>
  <c r="T530" i="11"/>
  <c r="T28" i="11"/>
  <c r="T112" i="12"/>
  <c r="T524" i="10"/>
  <c r="T42" i="10"/>
  <c r="T169" i="11"/>
  <c r="T261" i="11"/>
  <c r="T134" i="12"/>
  <c r="T507" i="11"/>
  <c r="T497" i="11"/>
  <c r="T486" i="11"/>
  <c r="T151" i="11"/>
  <c r="T251" i="10"/>
  <c r="T307" i="10"/>
  <c r="T303" i="10"/>
  <c r="T51" i="12"/>
  <c r="T149" i="11"/>
  <c r="T60" i="10"/>
  <c r="T533" i="10"/>
  <c r="T519" i="10"/>
  <c r="T521" i="10"/>
  <c r="T160" i="11"/>
  <c r="T279" i="11"/>
  <c r="T131" i="10"/>
  <c r="T374" i="10"/>
  <c r="T316" i="10"/>
  <c r="T162" i="11"/>
  <c r="T273" i="10"/>
  <c r="T255" i="11"/>
  <c r="T90" i="12"/>
  <c r="T264" i="11"/>
  <c r="T207" i="11"/>
  <c r="T108" i="10"/>
  <c r="T348" i="10"/>
  <c r="T159" i="10"/>
  <c r="T484" i="10"/>
  <c r="T448" i="10"/>
  <c r="T133" i="10"/>
  <c r="T299" i="10"/>
  <c r="T164" i="11"/>
  <c r="T175" i="11"/>
  <c r="T329" i="11"/>
  <c r="T546" i="11"/>
  <c r="T527" i="10"/>
  <c r="T532" i="10"/>
  <c r="T249" i="10"/>
  <c r="T364" i="11"/>
  <c r="T11" i="11"/>
  <c r="T545" i="10"/>
  <c r="T66" i="10"/>
  <c r="T119" i="10"/>
  <c r="T41" i="10"/>
  <c r="T468" i="11"/>
  <c r="T340" i="11"/>
  <c r="T218" i="10"/>
  <c r="T44" i="12"/>
  <c r="T260" i="10"/>
  <c r="T263" i="11"/>
  <c r="T202" i="10"/>
  <c r="T141" i="10"/>
  <c r="T549" i="10"/>
  <c r="T528" i="11"/>
  <c r="T222" i="11"/>
  <c r="T293" i="11"/>
  <c r="T171" i="10"/>
  <c r="T300" i="11"/>
  <c r="T82" i="11"/>
  <c r="T280" i="11"/>
  <c r="T127" i="10"/>
  <c r="T390" i="10"/>
  <c r="T201" i="11"/>
  <c r="T76" i="11"/>
  <c r="T81" i="12"/>
  <c r="T422" i="11"/>
  <c r="T131" i="12"/>
  <c r="T434" i="10"/>
  <c r="T218" i="11"/>
  <c r="T312" i="11"/>
  <c r="T474" i="11"/>
  <c r="T37" i="10"/>
  <c r="T57" i="10"/>
  <c r="T309" i="10"/>
  <c r="T342" i="11"/>
  <c r="T53" i="11"/>
  <c r="T119" i="12"/>
  <c r="T115" i="11"/>
  <c r="T175" i="10"/>
  <c r="T62" i="11"/>
  <c r="T234" i="11"/>
  <c r="T65" i="12"/>
  <c r="T331" i="10"/>
  <c r="T407" i="11"/>
  <c r="T168" i="11"/>
  <c r="T160" i="10"/>
  <c r="T416" i="11"/>
  <c r="T143" i="10"/>
  <c r="T509" i="11"/>
  <c r="T176" i="10"/>
  <c r="T239" i="10"/>
  <c r="T276" i="10"/>
  <c r="T55" i="10"/>
  <c r="T294" i="10"/>
  <c r="T303" i="11"/>
  <c r="T26" i="12"/>
  <c r="T90" i="11"/>
  <c r="T250" i="11"/>
  <c r="T27" i="10"/>
  <c r="T196" i="10"/>
  <c r="T233" i="10"/>
  <c r="T179" i="11"/>
  <c r="T410" i="11"/>
  <c r="T196" i="11"/>
  <c r="T519" i="11"/>
  <c r="T85" i="12"/>
  <c r="T268" i="10"/>
  <c r="T167" i="11"/>
  <c r="T197" i="11"/>
  <c r="T470" i="11"/>
  <c r="T50" i="10"/>
  <c r="T244" i="10"/>
  <c r="T142" i="11"/>
  <c r="T114" i="11"/>
  <c r="T76" i="12"/>
  <c r="T48" i="10"/>
  <c r="T28" i="12"/>
  <c r="T78" i="12"/>
  <c r="T61" i="12"/>
  <c r="T543" i="10"/>
  <c r="T103" i="11"/>
  <c r="T268" i="11"/>
  <c r="T146" i="11"/>
  <c r="T317" i="11"/>
  <c r="T176" i="11"/>
  <c r="T177" i="10"/>
  <c r="T94" i="12"/>
  <c r="T204" i="11"/>
  <c r="T105" i="10"/>
  <c r="T97" i="10"/>
  <c r="T318" i="10"/>
  <c r="T97" i="11"/>
  <c r="T198" i="11"/>
  <c r="T65" i="10"/>
  <c r="T109" i="12"/>
  <c r="T87" i="10"/>
  <c r="T95" i="10"/>
  <c r="T259" i="11"/>
  <c r="T99" i="12"/>
  <c r="T110" i="11"/>
  <c r="T492" i="10"/>
  <c r="T521" i="11"/>
  <c r="T19" i="12"/>
  <c r="T214" i="10"/>
  <c r="T182" i="11"/>
  <c r="T327" i="11"/>
  <c r="T517" i="10"/>
  <c r="T299" i="11"/>
  <c r="T541" i="11"/>
  <c r="T147" i="11"/>
  <c r="T257" i="11"/>
  <c r="T121" i="11"/>
  <c r="T81" i="11"/>
  <c r="T120" i="12"/>
  <c r="T84" i="11"/>
  <c r="T400" i="11"/>
  <c r="T123" i="12"/>
  <c r="T71" i="11"/>
  <c r="T528" i="10"/>
  <c r="T90" i="10"/>
  <c r="T180" i="11"/>
  <c r="T507" i="10"/>
  <c r="T523" i="10"/>
  <c r="T98" i="12"/>
  <c r="T36" i="10"/>
  <c r="T101" i="12"/>
  <c r="T472" i="11"/>
  <c r="T464" i="10"/>
  <c r="T46" i="12"/>
  <c r="T495" i="11"/>
  <c r="T273" i="11"/>
  <c r="T101" i="11"/>
  <c r="T402" i="11"/>
  <c r="T92" i="12"/>
  <c r="T20" i="11"/>
  <c r="T271" i="10"/>
  <c r="T186" i="10"/>
  <c r="T441" i="11"/>
  <c r="T125" i="12"/>
  <c r="T142" i="10"/>
  <c r="T529" i="11"/>
  <c r="T54" i="10"/>
  <c r="T48" i="11"/>
  <c r="T396" i="11"/>
  <c r="T153" i="11"/>
  <c r="T285" i="10"/>
  <c r="T398" i="10"/>
  <c r="T29" i="12"/>
  <c r="T380" i="11"/>
  <c r="T234" i="10"/>
  <c r="T254" i="10"/>
  <c r="T25" i="10"/>
  <c r="T85" i="10"/>
  <c r="T354" i="10"/>
  <c r="T456" i="11"/>
  <c r="T113" i="11"/>
  <c r="T34" i="11"/>
  <c r="T25" i="11"/>
  <c r="T35" i="10"/>
  <c r="T70" i="11"/>
  <c r="T315" i="10"/>
  <c r="T491" i="11"/>
  <c r="T478" i="10"/>
  <c r="T390" i="11"/>
  <c r="T70" i="10"/>
  <c r="T18" i="10"/>
  <c r="T26" i="10"/>
  <c r="T350" i="11"/>
  <c r="T392" i="10"/>
  <c r="T226" i="11"/>
  <c r="T88" i="12"/>
  <c r="T306" i="10"/>
  <c r="T248" i="10"/>
  <c r="T113" i="10"/>
  <c r="T517" i="11"/>
  <c r="T119" i="11"/>
  <c r="T121" i="10"/>
  <c r="T151" i="10"/>
  <c r="T115" i="12"/>
  <c r="T13" i="10"/>
  <c r="T72" i="12"/>
  <c r="T321" i="11"/>
  <c r="T141" i="11"/>
  <c r="T130" i="10"/>
  <c r="T44" i="10"/>
  <c r="T282" i="10"/>
  <c r="T57" i="12"/>
  <c r="T27" i="11"/>
  <c r="T29" i="11"/>
  <c r="T39" i="12"/>
  <c r="T500" i="10"/>
  <c r="T378" i="10"/>
  <c r="T460" i="10"/>
  <c r="T274" i="11"/>
  <c r="T174" i="10"/>
  <c r="T31" i="12"/>
  <c r="T436" i="11"/>
  <c r="T289" i="10"/>
  <c r="T213" i="10"/>
  <c r="T406" i="10"/>
  <c r="T39" i="11"/>
  <c r="T226" i="10"/>
  <c r="T313" i="10"/>
  <c r="T311" i="11"/>
  <c r="T510" i="11"/>
  <c r="T414" i="10"/>
  <c r="T480" i="10"/>
  <c r="T140" i="11"/>
  <c r="T117" i="11"/>
  <c r="T33" i="12"/>
  <c r="T29" i="10"/>
  <c r="T289" i="11"/>
  <c r="T350" i="10"/>
  <c r="T125" i="10"/>
  <c r="T174" i="11"/>
  <c r="T297" i="10"/>
  <c r="T120" i="10"/>
  <c r="T225" i="11"/>
  <c r="T219" i="10"/>
  <c r="T287" i="11"/>
  <c r="T111" i="11"/>
  <c r="T406" i="11"/>
  <c r="T480" i="11"/>
  <c r="T344" i="10"/>
  <c r="T209" i="11"/>
  <c r="T282" i="11"/>
  <c r="T255" i="10"/>
  <c r="T186" i="11"/>
  <c r="T388" i="11"/>
  <c r="T495" i="10"/>
  <c r="T348" i="11"/>
  <c r="T412" i="11"/>
  <c r="T244" i="11"/>
  <c r="T103" i="10"/>
  <c r="T324" i="10"/>
  <c r="T278" i="10"/>
  <c r="T19" i="10"/>
  <c r="T121" i="12"/>
  <c r="T545" i="11"/>
  <c r="T302" i="10"/>
  <c r="T454" i="10"/>
  <c r="T236" i="11"/>
  <c r="T154" i="11"/>
  <c r="T127" i="11"/>
  <c r="T230" i="11"/>
  <c r="T39" i="10"/>
  <c r="T194" i="10"/>
  <c r="T356" i="10"/>
  <c r="T535" i="10"/>
  <c r="T83" i="10"/>
  <c r="T224" i="11"/>
  <c r="T105" i="12"/>
  <c r="T394" i="11"/>
  <c r="T220" i="11"/>
  <c r="T78" i="10"/>
  <c r="T400" i="10"/>
  <c r="T462" i="10"/>
  <c r="T34" i="10"/>
  <c r="T249" i="11"/>
  <c r="T356" i="11"/>
  <c r="T34" i="12"/>
  <c r="T80" i="10"/>
  <c r="T189" i="10"/>
  <c r="T53" i="12"/>
  <c r="T24" i="10"/>
  <c r="T292" i="11"/>
  <c r="T49" i="10"/>
  <c r="T253" i="10"/>
  <c r="T551" i="10"/>
  <c r="T98" i="10"/>
  <c r="T122" i="12"/>
  <c r="T537" i="10"/>
  <c r="T96" i="12"/>
  <c r="T287" i="10"/>
  <c r="T184" i="10"/>
  <c r="T118" i="12"/>
  <c r="T146" i="10"/>
  <c r="T129" i="10"/>
  <c r="T404" i="11"/>
  <c r="T73" i="11"/>
  <c r="T322" i="11"/>
  <c r="T104" i="10"/>
  <c r="T66" i="12"/>
  <c r="T72" i="11"/>
  <c r="T81" i="10"/>
  <c r="T157" i="11"/>
  <c r="T531" i="10"/>
  <c r="T23" i="10"/>
  <c r="T74" i="11"/>
  <c r="T430" i="11"/>
  <c r="T45" i="11"/>
  <c r="T104" i="11"/>
  <c r="T434" i="11"/>
  <c r="T520" i="10"/>
  <c r="T41" i="12"/>
  <c r="T288" i="10"/>
  <c r="T241" i="10"/>
  <c r="T420" i="11"/>
  <c r="T500" i="11"/>
  <c r="T104" i="12"/>
  <c r="T32" i="11"/>
  <c r="T536" i="10"/>
  <c r="T69" i="10"/>
  <c r="T540" i="11"/>
  <c r="T57" i="11"/>
  <c r="T122" i="10"/>
  <c r="T89" i="10"/>
  <c r="T232" i="10"/>
  <c r="T364" i="10"/>
  <c r="T305" i="11"/>
  <c r="T438" i="10"/>
  <c r="T275" i="11"/>
  <c r="T307" i="11"/>
  <c r="T91" i="11"/>
  <c r="T396" i="10"/>
  <c r="T193" i="10"/>
  <c r="T193" i="11"/>
  <c r="T31" i="11"/>
  <c r="T45" i="10"/>
  <c r="T63" i="12"/>
  <c r="T489" i="10"/>
  <c r="T30" i="11"/>
  <c r="T525" i="11"/>
  <c r="T272" i="10"/>
  <c r="T167" i="10"/>
  <c r="T407" i="10"/>
  <c r="T293" i="10"/>
  <c r="T539" i="11"/>
  <c r="T258" i="11"/>
  <c r="T277" i="10"/>
  <c r="T187" i="11"/>
  <c r="T374" i="11"/>
  <c r="T458" i="10"/>
  <c r="T149" i="10"/>
  <c r="T64" i="11"/>
  <c r="T180" i="10"/>
  <c r="T106" i="12"/>
  <c r="T382" i="11"/>
  <c r="T295" i="10"/>
  <c r="T292" i="10"/>
  <c r="T128" i="11"/>
  <c r="T202" i="11"/>
  <c r="T329" i="10"/>
  <c r="T88" i="10"/>
  <c r="T67" i="12"/>
  <c r="T320" i="11"/>
  <c r="T111" i="12"/>
  <c r="T266" i="10"/>
  <c r="T138" i="11"/>
  <c r="T163" i="11"/>
  <c r="T155" i="11"/>
  <c r="T183" i="11"/>
  <c r="T410" i="10"/>
  <c r="T496" i="10"/>
  <c r="T94" i="11"/>
  <c r="T66" i="11"/>
  <c r="T272" i="11"/>
  <c r="T50" i="11"/>
  <c r="T276" i="11"/>
  <c r="T324" i="11"/>
  <c r="T409" i="11"/>
  <c r="T322" i="10"/>
  <c r="T298" i="11"/>
  <c r="T213" i="11"/>
  <c r="T18" i="11"/>
  <c r="T17" i="12"/>
  <c r="T77" i="11"/>
  <c r="T20" i="10"/>
  <c r="T17" i="11"/>
  <c r="T288" i="11"/>
  <c r="T102" i="12"/>
  <c r="T16" i="11"/>
  <c r="T60" i="11"/>
  <c r="T128" i="10"/>
  <c r="T103" i="12"/>
  <c r="T468" i="10"/>
  <c r="T198" i="10"/>
  <c r="T112" i="11"/>
  <c r="T540" i="10"/>
  <c r="T113" i="12"/>
  <c r="T28" i="10"/>
  <c r="T91" i="12"/>
  <c r="T432" i="10"/>
  <c r="T460" i="11"/>
  <c r="T95" i="11"/>
  <c r="T529" i="10"/>
  <c r="T77" i="10"/>
  <c r="T523" i="11"/>
  <c r="T152" i="10"/>
  <c r="T36" i="11"/>
  <c r="T205" i="11"/>
  <c r="T229" i="11"/>
  <c r="T312" i="10"/>
  <c r="T539" i="10"/>
  <c r="T51" i="10"/>
  <c r="T444" i="11"/>
  <c r="T513" i="10"/>
  <c r="T124" i="10"/>
  <c r="T264" i="10"/>
  <c r="T358" i="11"/>
  <c r="T88" i="11"/>
  <c r="T514" i="10"/>
  <c r="T280" i="10"/>
  <c r="T491" i="10"/>
  <c r="T94" i="10"/>
  <c r="T214" i="11"/>
  <c r="T392" i="11"/>
  <c r="T243" i="11"/>
  <c r="T233" i="11"/>
  <c r="T331" i="11"/>
  <c r="T111" i="10"/>
  <c r="T194" i="11"/>
  <c r="T187" i="10"/>
  <c r="T22" i="11"/>
  <c r="T38" i="12"/>
  <c r="T430" i="10"/>
  <c r="T452" i="11"/>
  <c r="T116" i="12"/>
  <c r="T184" i="11"/>
  <c r="T446" i="11"/>
  <c r="T315" i="11"/>
  <c r="T147" i="10"/>
  <c r="T210" i="11"/>
  <c r="T496" i="11"/>
  <c r="T61" i="11"/>
  <c r="T262" i="11"/>
  <c r="T286" i="10"/>
  <c r="T394" i="10"/>
  <c r="T452" i="10"/>
  <c r="T265" i="11"/>
  <c r="T476" i="10"/>
  <c r="T510" i="10"/>
  <c r="T370" i="10"/>
  <c r="T314" i="10"/>
  <c r="T96" i="11"/>
  <c r="T266" i="11"/>
  <c r="T310" i="11"/>
  <c r="T35" i="11"/>
  <c r="T281" i="10"/>
  <c r="T136" i="11"/>
  <c r="T265" i="10"/>
  <c r="T443" i="10"/>
  <c r="T217" i="11"/>
  <c r="T96" i="10"/>
  <c r="T416" i="10"/>
  <c r="T205" i="10"/>
  <c r="T516" i="11"/>
  <c r="T378" i="11"/>
  <c r="T494" i="11"/>
  <c r="T227" i="10"/>
  <c r="T124" i="12"/>
  <c r="T338" i="10"/>
  <c r="T426" i="11"/>
  <c r="T456" i="10"/>
  <c r="T476" i="11"/>
  <c r="T424" i="10"/>
  <c r="T116" i="10"/>
  <c r="T230" i="10"/>
  <c r="T520" i="11"/>
  <c r="T309" i="11"/>
  <c r="T388" i="10"/>
  <c r="T11" i="10"/>
  <c r="T189" i="11"/>
  <c r="T306" i="11"/>
  <c r="T478" i="11"/>
  <c r="T61" i="10"/>
  <c r="T358" i="10"/>
  <c r="T155" i="10"/>
  <c r="T269" i="11"/>
  <c r="T295" i="11"/>
  <c r="T132" i="12"/>
  <c r="T46" i="10"/>
  <c r="T67" i="10"/>
  <c r="T296" i="11"/>
  <c r="T537" i="11"/>
  <c r="T75" i="12"/>
  <c r="T47" i="10"/>
  <c r="T444" i="10"/>
  <c r="T145" i="10"/>
  <c r="T426" i="10"/>
  <c r="T308" i="11"/>
  <c r="T470" i="10"/>
  <c r="T283" i="10"/>
  <c r="T19" i="11"/>
  <c r="T228" i="11"/>
  <c r="T270" i="11"/>
  <c r="T199" i="10"/>
  <c r="T80" i="12"/>
  <c r="T277" i="11"/>
  <c r="T206" i="11"/>
  <c r="T71" i="12"/>
  <c r="T54" i="12"/>
  <c r="T409" i="10"/>
  <c r="T257" i="10"/>
  <c r="T252" i="10"/>
  <c r="T336" i="11"/>
  <c r="T125" i="11"/>
  <c r="T228" i="10"/>
  <c r="T334" i="10"/>
  <c r="T87" i="12"/>
  <c r="T543" i="11"/>
  <c r="T45" i="12"/>
  <c r="T464" i="11"/>
  <c r="T102" i="10"/>
  <c r="T450" i="10"/>
  <c r="T158" i="11"/>
  <c r="T516" i="10"/>
  <c r="T466" i="10"/>
  <c r="T116" i="11"/>
  <c r="T271" i="11"/>
  <c r="T372" i="11"/>
  <c r="T352" i="10"/>
  <c r="T40" i="12"/>
  <c r="T428" i="11"/>
  <c r="T466" i="11"/>
  <c r="T87" i="11"/>
  <c r="T110" i="12"/>
  <c r="T191" i="10"/>
  <c r="T260" i="11"/>
  <c r="T177" i="11"/>
  <c r="T79" i="12"/>
  <c r="T532" i="11"/>
  <c r="T31" i="10"/>
  <c r="T360" i="11"/>
  <c r="T548" i="10"/>
  <c r="T165" i="10"/>
  <c r="T549" i="11"/>
  <c r="T538" i="10"/>
  <c r="T215" i="11"/>
  <c r="T258" i="10"/>
  <c r="T150" i="10"/>
  <c r="T188" i="10"/>
  <c r="T487" i="10"/>
  <c r="T99" i="10"/>
  <c r="T168" i="10"/>
  <c r="T170" i="11"/>
  <c r="T157" i="10"/>
  <c r="T428" i="10"/>
  <c r="T59" i="10"/>
  <c r="T418" i="11"/>
  <c r="T436" i="10"/>
  <c r="T153" i="10"/>
  <c r="T536" i="11"/>
  <c r="T251" i="11"/>
  <c r="T382" i="10"/>
  <c r="T71" i="10"/>
  <c r="T115" i="10"/>
  <c r="T238" i="10"/>
  <c r="T360" i="10"/>
  <c r="T314" i="11"/>
  <c r="T38" i="11"/>
  <c r="T291" i="10"/>
  <c r="T135" i="10"/>
  <c r="T49" i="12"/>
  <c r="T135" i="11"/>
  <c r="T552" i="11"/>
  <c r="T134" i="10"/>
  <c r="T252" i="11"/>
  <c r="T130" i="11"/>
  <c r="T243" i="10"/>
  <c r="T376" i="11"/>
  <c r="T32" i="10"/>
  <c r="T285" i="11"/>
  <c r="T368" i="10"/>
  <c r="T172" i="10"/>
  <c r="T225" i="10"/>
  <c r="T240" i="10"/>
  <c r="T340" i="10"/>
  <c r="T298" i="10"/>
  <c r="T201" i="10"/>
  <c r="T50" i="12"/>
  <c r="T503" i="10"/>
  <c r="T86" i="12"/>
  <c r="T100" i="12"/>
  <c r="T253" i="11"/>
  <c r="T200" i="10"/>
  <c r="T220" i="10"/>
  <c r="T499" i="11"/>
  <c r="T154" i="10"/>
  <c r="T56" i="10"/>
  <c r="T58" i="12"/>
  <c r="T240" i="11"/>
  <c r="T128" i="12"/>
  <c r="T74" i="10"/>
  <c r="T207" i="10"/>
  <c r="T208" i="10"/>
  <c r="T14" i="10"/>
  <c r="T126" i="12"/>
  <c r="T283" i="11"/>
  <c r="T546" i="10"/>
  <c r="T16" i="10"/>
  <c r="T68" i="12"/>
  <c r="T76" i="10"/>
  <c r="T43" i="12"/>
  <c r="T169" i="10"/>
  <c r="T54" i="11"/>
  <c r="T30" i="12"/>
  <c r="T222" i="10"/>
  <c r="T172" i="11"/>
  <c r="T37" i="11"/>
  <c r="T380" i="10"/>
  <c r="T262" i="10"/>
  <c r="T302" i="11"/>
  <c r="T44" i="11"/>
  <c r="T212" i="11"/>
  <c r="T165" i="11"/>
  <c r="T368" i="11"/>
  <c r="T24" i="11"/>
  <c r="T109" i="10"/>
  <c r="T117" i="10"/>
  <c r="T246" i="10"/>
  <c r="T259" i="10"/>
  <c r="T503" i="11"/>
  <c r="T513" i="11"/>
  <c r="T490" i="10"/>
  <c r="T370" i="11"/>
  <c r="T92" i="11"/>
  <c r="T278" i="11"/>
  <c r="T279" i="10"/>
  <c r="T551" i="11"/>
  <c r="T440" i="10"/>
  <c r="T48" i="12"/>
  <c r="T72" i="10"/>
  <c r="T242" i="10"/>
  <c r="T524" i="11"/>
  <c r="T318" i="11"/>
  <c r="T372" i="10"/>
  <c r="T294" i="11"/>
  <c r="T40" i="11"/>
  <c r="T458" i="11"/>
  <c r="T129" i="11"/>
  <c r="T494" i="10"/>
  <c r="T181" i="10"/>
  <c r="T342" i="10"/>
  <c r="T138" i="10"/>
  <c r="T129" i="12"/>
  <c r="T130" i="12"/>
  <c r="T231" i="10"/>
  <c r="T212" i="10"/>
  <c r="T73" i="10"/>
  <c r="T150" i="11"/>
  <c r="T55" i="11"/>
  <c r="T338" i="11"/>
  <c r="T474" i="10"/>
  <c r="T438" i="11"/>
  <c r="T188" i="11"/>
  <c r="T91" i="10"/>
  <c r="T325" i="10"/>
  <c r="T123" i="11"/>
  <c r="T499" i="10"/>
  <c r="T489" i="11"/>
  <c r="T106" i="11"/>
  <c r="T69" i="11"/>
  <c r="T248" i="11"/>
  <c r="T42" i="11"/>
  <c r="T548" i="11"/>
  <c r="T64" i="12"/>
  <c r="T535" i="11"/>
  <c r="T178" i="11"/>
  <c r="T502" i="11"/>
  <c r="T538" i="11"/>
  <c r="T530" i="10"/>
  <c r="T89" i="11"/>
  <c r="T127" i="12"/>
  <c r="T82" i="10"/>
  <c r="T56" i="11"/>
  <c r="T65" i="11"/>
  <c r="T145" i="11"/>
  <c r="T336" i="10"/>
  <c r="T78" i="11"/>
  <c r="T75" i="10"/>
  <c r="T552" i="10"/>
  <c r="T223" i="11"/>
  <c r="T13" i="12"/>
  <c r="T227" i="11"/>
  <c r="T332" i="10"/>
  <c r="T487" i="11"/>
  <c r="T93" i="12"/>
  <c r="T62" i="12"/>
  <c r="T290" i="11"/>
  <c r="T52" i="12"/>
  <c r="T36" i="12"/>
  <c r="T254" i="11"/>
  <c r="T509" i="10"/>
  <c r="T386" i="10"/>
  <c r="T23" i="11"/>
  <c r="T319" i="10"/>
  <c r="T27" i="12"/>
  <c r="T384" i="11"/>
  <c r="T296" i="10"/>
  <c r="T246" i="11"/>
  <c r="T446" i="10"/>
  <c r="T62" i="10"/>
  <c r="T136" i="10"/>
  <c r="T140" i="10"/>
  <c r="T60" i="12"/>
  <c r="T238" i="11"/>
  <c r="T210" i="10"/>
  <c r="T69" i="12"/>
  <c r="T352" i="11"/>
  <c r="T440" i="11"/>
  <c r="T80" i="11"/>
  <c r="T492" i="11"/>
  <c r="T454" i="11"/>
  <c r="T204" i="10"/>
  <c r="T99" i="11"/>
  <c r="R5" i="9" a="1"/>
  <c r="T136" i="12"/>
  <c r="T131" i="11"/>
  <c r="T92" i="10"/>
  <c r="T443" i="11"/>
  <c r="T384" i="10"/>
  <c r="T63" i="11"/>
  <c r="T231" i="11"/>
  <c r="T102" i="11"/>
  <c r="T73" i="12"/>
  <c r="T362" i="11"/>
  <c r="T114" i="12"/>
  <c r="T26" i="11"/>
  <c r="T74" i="12"/>
  <c r="T346" i="10"/>
  <c r="T182" i="10"/>
  <c r="T40" i="10"/>
  <c r="T55" i="12"/>
  <c r="T533" i="11"/>
  <c r="T344" i="11"/>
  <c r="T554" i="10"/>
  <c r="T108" i="12"/>
  <c r="T98" i="11"/>
  <c r="T192" i="10"/>
  <c r="T316" i="11"/>
  <c r="T192" i="11"/>
  <c r="T313" i="11"/>
  <c r="T56" i="12"/>
  <c r="T482" i="10"/>
  <c r="T41" i="11"/>
  <c r="T112" i="10"/>
  <c r="T179" i="10"/>
  <c r="T199" i="11"/>
  <c r="T263" i="10"/>
  <c r="T53" i="10"/>
  <c r="T15" i="11"/>
  <c r="T217" i="10"/>
  <c r="T270" i="10"/>
  <c r="T109" i="11"/>
  <c r="T84" i="10"/>
  <c r="T432" i="11"/>
  <c r="T35" i="12"/>
  <c r="T134" i="11"/>
  <c r="T223" i="10"/>
  <c r="T83" i="11"/>
  <c r="T304" i="10"/>
  <c r="T321" i="10"/>
  <c r="T64" i="10"/>
  <c r="T158" i="10"/>
  <c r="T332" i="11"/>
  <c r="T197" i="10"/>
  <c r="T317" i="10"/>
  <c r="T164" i="10"/>
  <c r="T241" i="11"/>
  <c r="T11" i="12"/>
  <c r="T290" i="10"/>
  <c r="T320" i="10"/>
  <c r="T404" i="10"/>
  <c r="T70" i="12"/>
  <c r="T17" i="10"/>
  <c r="T97" i="12"/>
  <c r="T497" i="10"/>
  <c r="T159" i="11"/>
  <c r="T152" i="11"/>
  <c r="T133" i="11"/>
  <c r="T59" i="11"/>
  <c r="T51" i="11"/>
  <c r="T310" i="10"/>
  <c r="T162" i="10"/>
  <c r="T235" i="10"/>
  <c r="T514" i="11"/>
  <c r="T297" i="11"/>
  <c r="T505" i="11"/>
  <c r="T506" i="11"/>
  <c r="T414" i="11"/>
  <c r="T171" i="11"/>
  <c r="T163" i="10"/>
  <c r="T422" i="10"/>
  <c r="T286" i="11"/>
  <c r="T148" i="10"/>
  <c r="T402" i="10"/>
  <c r="T269" i="10"/>
  <c r="T237" i="10"/>
  <c r="T84" i="12"/>
  <c r="T219" i="11"/>
  <c r="T47" i="12"/>
  <c r="T239" i="11"/>
  <c r="T511" i="11"/>
  <c r="T291" i="11"/>
  <c r="T482" i="11"/>
  <c r="T554" i="11"/>
  <c r="T75" i="11"/>
  <c r="T124" i="11"/>
  <c r="T261" i="10"/>
  <c r="T209" i="10"/>
  <c r="T22" i="10"/>
  <c r="T327" i="10"/>
  <c r="T319" i="11"/>
  <c r="T106" i="10"/>
  <c r="T242" i="11"/>
  <c r="T525" i="10"/>
  <c r="T300" i="10"/>
  <c r="T46" i="11"/>
  <c r="T101" i="10"/>
  <c r="T123" i="10"/>
  <c r="T418" i="10"/>
  <c r="T13" i="11"/>
  <c r="T83" i="12"/>
  <c r="T42" i="12"/>
  <c r="T108" i="11"/>
  <c r="T232" i="11"/>
  <c r="T38" i="10"/>
  <c r="T424" i="11"/>
  <c r="T472" i="10"/>
  <c r="T122" i="11"/>
  <c r="T376" i="10"/>
  <c r="T236" i="10"/>
  <c r="T89" i="12"/>
  <c r="T250" i="10"/>
  <c r="T328" i="10"/>
  <c r="T490" i="11"/>
  <c r="T224" i="10"/>
  <c r="T505" i="10"/>
  <c r="T531" i="11"/>
  <c r="T178" i="10"/>
  <c r="T281" i="11"/>
  <c r="T237" i="11"/>
  <c r="T311" i="10"/>
  <c r="T15" i="10"/>
  <c r="T191" i="11"/>
  <c r="T23" i="12"/>
  <c r="T247" i="10"/>
  <c r="T412" i="10"/>
  <c r="T148" i="11"/>
  <c r="T132" i="11"/>
  <c r="T229" i="10"/>
  <c r="T25" i="12"/>
  <c r="T200" i="11"/>
  <c r="T308" i="10"/>
  <c r="T486" i="10"/>
  <c r="T527" i="11"/>
  <c r="T235" i="11"/>
  <c r="T143" i="11"/>
  <c r="T181" i="11"/>
  <c r="T14" i="11"/>
  <c r="T110" i="10"/>
  <c r="T256" i="10"/>
  <c r="T85" i="11"/>
  <c r="T114" i="10"/>
  <c r="T398" i="11"/>
  <c r="T441" i="10"/>
  <c r="T366" i="11"/>
  <c r="T30" i="10"/>
  <c r="T32" i="12"/>
  <c r="T511" i="10"/>
  <c r="T15" i="12"/>
  <c r="T541" i="10"/>
  <c r="T206" i="10"/>
  <c r="T484" i="11"/>
  <c r="T208" i="11"/>
  <c r="T334" i="11"/>
  <c r="T274" i="10"/>
  <c r="T63" i="10"/>
  <c r="T462" i="11"/>
  <c r="T305" i="10"/>
  <c r="T170" i="10"/>
  <c r="T448" i="11"/>
  <c r="T49" i="11"/>
  <c r="T366" i="10"/>
  <c r="T120" i="11"/>
  <c r="T105" i="11"/>
  <c r="T362" i="10"/>
  <c r="T506" i="10"/>
  <c r="V264" i="16" l="1"/>
  <c r="U264" i="16"/>
  <c r="V263" i="16"/>
  <c r="W262" i="16" s="1"/>
  <c r="U263" i="16"/>
  <c r="X262" i="16"/>
  <c r="V261" i="16"/>
  <c r="U261" i="16"/>
  <c r="X259" i="16"/>
  <c r="U260" i="16"/>
  <c r="V260" i="16"/>
  <c r="W259" i="16" s="1"/>
  <c r="U258" i="16"/>
  <c r="V258" i="16"/>
  <c r="U257" i="16"/>
  <c r="V257" i="16"/>
  <c r="W256" i="16" s="1"/>
  <c r="X256" i="16"/>
  <c r="V255" i="16"/>
  <c r="U255" i="16"/>
  <c r="U254" i="16"/>
  <c r="V254" i="16"/>
  <c r="W253" i="16" s="1"/>
  <c r="X253" i="16"/>
  <c r="V252" i="16"/>
  <c r="U252" i="16"/>
  <c r="X250" i="16"/>
  <c r="V251" i="16"/>
  <c r="W250" i="16" s="1"/>
  <c r="U251" i="16"/>
  <c r="V249" i="16"/>
  <c r="U249" i="16"/>
  <c r="X247" i="16"/>
  <c r="V248" i="16"/>
  <c r="W247" i="16" s="1"/>
  <c r="U248" i="16"/>
  <c r="V246" i="16"/>
  <c r="U246" i="16"/>
  <c r="V245" i="16"/>
  <c r="W244" i="16" s="1"/>
  <c r="U245" i="16"/>
  <c r="X244" i="16"/>
  <c r="U243" i="16"/>
  <c r="V243" i="16"/>
  <c r="X241" i="16"/>
  <c r="V242" i="16"/>
  <c r="W241" i="16" s="1"/>
  <c r="U242" i="16"/>
  <c r="V240" i="16"/>
  <c r="U240" i="16"/>
  <c r="X238" i="16"/>
  <c r="U239" i="16"/>
  <c r="V239" i="16"/>
  <c r="W238" i="16" s="1"/>
  <c r="V237" i="16"/>
  <c r="U237" i="16"/>
  <c r="V236" i="16"/>
  <c r="W235" i="16" s="1"/>
  <c r="U236" i="16"/>
  <c r="X235" i="16"/>
  <c r="U234" i="16"/>
  <c r="V234" i="16"/>
  <c r="X232" i="16"/>
  <c r="U233" i="16"/>
  <c r="V233" i="16"/>
  <c r="W232" i="16" s="1"/>
  <c r="V231" i="16"/>
  <c r="U231" i="16"/>
  <c r="V230" i="16"/>
  <c r="W229" i="16" s="1"/>
  <c r="U230" i="16"/>
  <c r="X229" i="16"/>
  <c r="V228" i="16"/>
  <c r="U228" i="16"/>
  <c r="V227" i="16"/>
  <c r="W226" i="16" s="1"/>
  <c r="X226" i="16"/>
  <c r="U227" i="16"/>
  <c r="U225" i="16"/>
  <c r="V225" i="16"/>
  <c r="V224" i="16"/>
  <c r="W223" i="16" s="1"/>
  <c r="U224" i="16"/>
  <c r="X223" i="16"/>
  <c r="V222" i="16"/>
  <c r="U222" i="16"/>
  <c r="V221" i="16"/>
  <c r="W220" i="16" s="1"/>
  <c r="U221" i="16"/>
  <c r="X220" i="16"/>
  <c r="V219" i="16"/>
  <c r="U219" i="16"/>
  <c r="U218" i="16"/>
  <c r="V218" i="16"/>
  <c r="W217" i="16" s="1"/>
  <c r="X217" i="16"/>
  <c r="U216" i="16"/>
  <c r="V216" i="16"/>
  <c r="V215" i="16"/>
  <c r="W214" i="16" s="1"/>
  <c r="X214" i="16"/>
  <c r="U215" i="16"/>
  <c r="U213" i="16"/>
  <c r="V213" i="16"/>
  <c r="V212" i="16"/>
  <c r="W211" i="16" s="1"/>
  <c r="U212" i="16"/>
  <c r="X211" i="16"/>
  <c r="U210" i="16"/>
  <c r="V210" i="16"/>
  <c r="V209" i="16"/>
  <c r="W208" i="16" s="1"/>
  <c r="U209" i="16"/>
  <c r="X208" i="16"/>
  <c r="U207" i="16"/>
  <c r="V207" i="16"/>
  <c r="V206" i="16"/>
  <c r="W205" i="16" s="1"/>
  <c r="U206" i="16"/>
  <c r="X205" i="16"/>
  <c r="V204" i="16"/>
  <c r="U204" i="16"/>
  <c r="U203" i="16"/>
  <c r="X202" i="16"/>
  <c r="V203" i="16"/>
  <c r="W202" i="16" s="1"/>
  <c r="U201" i="16"/>
  <c r="V201" i="16"/>
  <c r="X199" i="16"/>
  <c r="U200" i="16"/>
  <c r="V200" i="16"/>
  <c r="W199" i="16" s="1"/>
  <c r="U198" i="16"/>
  <c r="V198" i="16"/>
  <c r="X196" i="16"/>
  <c r="U197" i="16"/>
  <c r="V197" i="16"/>
  <c r="W196" i="16" s="1"/>
  <c r="U195" i="16"/>
  <c r="V195" i="16"/>
  <c r="V194" i="16"/>
  <c r="W193" i="16" s="1"/>
  <c r="X193" i="16"/>
  <c r="U194" i="16"/>
  <c r="U192" i="16"/>
  <c r="V192" i="16"/>
  <c r="X190" i="16"/>
  <c r="V191" i="16"/>
  <c r="W190" i="16" s="1"/>
  <c r="U191" i="16"/>
  <c r="U189" i="16"/>
  <c r="V189" i="16"/>
  <c r="V188" i="16"/>
  <c r="W187" i="16" s="1"/>
  <c r="U188" i="16"/>
  <c r="X187" i="16"/>
  <c r="U186" i="16"/>
  <c r="V186" i="16"/>
  <c r="V185" i="16"/>
  <c r="W184" i="16" s="1"/>
  <c r="X184" i="16"/>
  <c r="U185" i="16"/>
  <c r="V183" i="16"/>
  <c r="U183" i="16"/>
  <c r="U182" i="16"/>
  <c r="V182" i="16"/>
  <c r="W181" i="16" s="1"/>
  <c r="X181" i="16"/>
  <c r="U180" i="16"/>
  <c r="V180" i="16"/>
  <c r="U179" i="16"/>
  <c r="V179" i="16"/>
  <c r="W178" i="16" s="1"/>
  <c r="X178" i="16"/>
  <c r="U177" i="16"/>
  <c r="V177" i="16"/>
  <c r="U176" i="16"/>
  <c r="X175" i="16"/>
  <c r="V176" i="16"/>
  <c r="W175" i="16" s="1"/>
  <c r="V174" i="16"/>
  <c r="U174" i="16"/>
  <c r="X173" i="16"/>
  <c r="V172" i="16"/>
  <c r="U172" i="16"/>
  <c r="V171" i="16"/>
  <c r="W170" i="16" s="1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W20" i="16" s="1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W10" i="16" s="1"/>
  <c r="V264" i="13"/>
  <c r="U264" i="13"/>
  <c r="V263" i="13"/>
  <c r="W262" i="13" s="1"/>
  <c r="U263" i="13"/>
  <c r="X262" i="13"/>
  <c r="V261" i="13"/>
  <c r="U261" i="13"/>
  <c r="V260" i="13"/>
  <c r="W259" i="13" s="1"/>
  <c r="U260" i="13"/>
  <c r="X259" i="13"/>
  <c r="V258" i="13"/>
  <c r="U258" i="13"/>
  <c r="V257" i="13"/>
  <c r="W256" i="13" s="1"/>
  <c r="U257" i="13"/>
  <c r="X256" i="13"/>
  <c r="V255" i="13"/>
  <c r="U255" i="13"/>
  <c r="V254" i="13"/>
  <c r="W253" i="13" s="1"/>
  <c r="X253" i="13"/>
  <c r="U254" i="13"/>
  <c r="V252" i="13"/>
  <c r="U252" i="13"/>
  <c r="V251" i="13"/>
  <c r="W250" i="13" s="1"/>
  <c r="U251" i="13"/>
  <c r="X250" i="13"/>
  <c r="V249" i="13"/>
  <c r="U249" i="13"/>
  <c r="V248" i="13"/>
  <c r="W247" i="13" s="1"/>
  <c r="U248" i="13"/>
  <c r="X247" i="13"/>
  <c r="V246" i="13"/>
  <c r="U246" i="13"/>
  <c r="V245" i="13"/>
  <c r="W244" i="13" s="1"/>
  <c r="U245" i="13"/>
  <c r="X244" i="13"/>
  <c r="U243" i="13"/>
  <c r="V243" i="13"/>
  <c r="V242" i="13"/>
  <c r="W241" i="13" s="1"/>
  <c r="U242" i="13"/>
  <c r="X241" i="13"/>
  <c r="V240" i="13"/>
  <c r="U240" i="13"/>
  <c r="X238" i="13"/>
  <c r="V239" i="13"/>
  <c r="W238" i="13" s="1"/>
  <c r="U239" i="13"/>
  <c r="U237" i="13"/>
  <c r="V237" i="13"/>
  <c r="V236" i="13"/>
  <c r="W235" i="13" s="1"/>
  <c r="U236" i="13"/>
  <c r="X235" i="13"/>
  <c r="V234" i="13"/>
  <c r="U234" i="13"/>
  <c r="U233" i="13"/>
  <c r="X232" i="13"/>
  <c r="V233" i="13"/>
  <c r="W232" i="13" s="1"/>
  <c r="V231" i="13"/>
  <c r="U231" i="13"/>
  <c r="U230" i="13"/>
  <c r="X229" i="13"/>
  <c r="V230" i="13"/>
  <c r="W229" i="13" s="1"/>
  <c r="V228" i="13"/>
  <c r="U228" i="13"/>
  <c r="V227" i="13"/>
  <c r="W226" i="13" s="1"/>
  <c r="U227" i="13"/>
  <c r="X226" i="13"/>
  <c r="V225" i="13"/>
  <c r="U225" i="13"/>
  <c r="X223" i="13"/>
  <c r="V224" i="13"/>
  <c r="W223" i="13" s="1"/>
  <c r="U224" i="13"/>
  <c r="V222" i="13"/>
  <c r="U222" i="13"/>
  <c r="X220" i="13"/>
  <c r="V221" i="13"/>
  <c r="W220" i="13" s="1"/>
  <c r="U221" i="13"/>
  <c r="V219" i="13"/>
  <c r="U219" i="13"/>
  <c r="V218" i="13"/>
  <c r="W217" i="13" s="1"/>
  <c r="U218" i="13"/>
  <c r="X217" i="13"/>
  <c r="V216" i="13"/>
  <c r="U216" i="13"/>
  <c r="V215" i="13"/>
  <c r="W214" i="13" s="1"/>
  <c r="U215" i="13"/>
  <c r="X214" i="13"/>
  <c r="V213" i="13"/>
  <c r="U213" i="13"/>
  <c r="V212" i="13"/>
  <c r="W211" i="13" s="1"/>
  <c r="U212" i="13"/>
  <c r="X211" i="13"/>
  <c r="V210" i="13"/>
  <c r="U210" i="13"/>
  <c r="X208" i="13"/>
  <c r="U209" i="13"/>
  <c r="V209" i="13"/>
  <c r="W208" i="13" s="1"/>
  <c r="U207" i="13"/>
  <c r="V207" i="13"/>
  <c r="V206" i="13"/>
  <c r="W205" i="13" s="1"/>
  <c r="U206" i="13"/>
  <c r="X205" i="13"/>
  <c r="U204" i="13"/>
  <c r="V204" i="13"/>
  <c r="X202" i="13"/>
  <c r="U203" i="13"/>
  <c r="V203" i="13"/>
  <c r="W202" i="13" s="1"/>
  <c r="U201" i="13"/>
  <c r="V201" i="13"/>
  <c r="U200" i="13"/>
  <c r="V200" i="13"/>
  <c r="W199" i="13" s="1"/>
  <c r="X199" i="13"/>
  <c r="U198" i="13"/>
  <c r="V198" i="13"/>
  <c r="U197" i="13"/>
  <c r="V197" i="13"/>
  <c r="W196" i="13" s="1"/>
  <c r="X196" i="13"/>
  <c r="V195" i="13"/>
  <c r="U195" i="13"/>
  <c r="U194" i="13"/>
  <c r="X193" i="13"/>
  <c r="V194" i="13"/>
  <c r="W193" i="13" s="1"/>
  <c r="V192" i="13"/>
  <c r="U192" i="13"/>
  <c r="X190" i="13"/>
  <c r="V191" i="13"/>
  <c r="W190" i="13" s="1"/>
  <c r="U191" i="13"/>
  <c r="U189" i="13"/>
  <c r="V189" i="13"/>
  <c r="X187" i="13"/>
  <c r="U188" i="13"/>
  <c r="V188" i="13"/>
  <c r="W187" i="13" s="1"/>
  <c r="U186" i="13"/>
  <c r="V186" i="13"/>
  <c r="X184" i="13"/>
  <c r="U185" i="13"/>
  <c r="V185" i="13"/>
  <c r="W184" i="13" s="1"/>
  <c r="U183" i="13"/>
  <c r="V183" i="13"/>
  <c r="U182" i="13"/>
  <c r="V182" i="13"/>
  <c r="W181" i="13" s="1"/>
  <c r="X181" i="13"/>
  <c r="V180" i="13"/>
  <c r="U180" i="13"/>
  <c r="X178" i="13"/>
  <c r="U179" i="13"/>
  <c r="V179" i="13"/>
  <c r="W178" i="13" s="1"/>
  <c r="U177" i="13"/>
  <c r="V177" i="13"/>
  <c r="X175" i="13"/>
  <c r="U176" i="13"/>
  <c r="V176" i="13"/>
  <c r="W175" i="13" s="1"/>
  <c r="U174" i="13"/>
  <c r="V174" i="13"/>
  <c r="X173" i="13"/>
  <c r="U172" i="13"/>
  <c r="V172" i="13"/>
  <c r="V171" i="13"/>
  <c r="W170" i="13" s="1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W20" i="13" s="1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W10" i="13" s="1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J8" i="15" s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J6" i="9" a="1"/>
  <c r="G5" i="9" a="1"/>
  <c r="G6" i="9" a="1"/>
  <c r="H5" i="9" a="1"/>
  <c r="H7" i="9" a="1"/>
  <c r="H6" i="9" a="1"/>
  <c r="I5" i="9" a="1"/>
  <c r="I7" i="9" a="1"/>
  <c r="I6" i="9" a="1"/>
  <c r="J5" i="9" a="1"/>
  <c r="J7" i="9" a="1"/>
  <c r="Z28" i="9"/>
  <c r="Z27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534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136" i="12"/>
  <c r="U136" i="12"/>
  <c r="V134" i="12"/>
  <c r="U134" i="12"/>
  <c r="V132" i="12"/>
  <c r="U132" i="12"/>
  <c r="V131" i="12"/>
  <c r="U131" i="12"/>
  <c r="U130" i="12"/>
  <c r="V130" i="12"/>
  <c r="U129" i="12"/>
  <c r="V129" i="12"/>
  <c r="U128" i="12"/>
  <c r="V128" i="12"/>
  <c r="V127" i="12"/>
  <c r="U127" i="12"/>
  <c r="V126" i="12"/>
  <c r="U126" i="12"/>
  <c r="V125" i="12"/>
  <c r="U125" i="12"/>
  <c r="V124" i="12"/>
  <c r="U124" i="12"/>
  <c r="V123" i="12"/>
  <c r="U123" i="12"/>
  <c r="V122" i="12"/>
  <c r="U122" i="12"/>
  <c r="U121" i="12"/>
  <c r="V121" i="12"/>
  <c r="V120" i="12"/>
  <c r="U120" i="12"/>
  <c r="U119" i="12"/>
  <c r="V119" i="12"/>
  <c r="U118" i="12"/>
  <c r="V118" i="12"/>
  <c r="U116" i="12"/>
  <c r="V116" i="12"/>
  <c r="V115" i="12"/>
  <c r="U115" i="12"/>
  <c r="U114" i="12"/>
  <c r="V114" i="12"/>
  <c r="U113" i="12"/>
  <c r="V113" i="12"/>
  <c r="V112" i="12"/>
  <c r="U112" i="12"/>
  <c r="U111" i="12"/>
  <c r="V111" i="12"/>
  <c r="U110" i="12"/>
  <c r="V110" i="12"/>
  <c r="V109" i="12"/>
  <c r="U109" i="12"/>
  <c r="U108" i="12"/>
  <c r="V108" i="12"/>
  <c r="V107" i="12"/>
  <c r="U107" i="12"/>
  <c r="U106" i="12"/>
  <c r="V106" i="12"/>
  <c r="U105" i="12"/>
  <c r="V105" i="12"/>
  <c r="U104" i="12"/>
  <c r="V104" i="12"/>
  <c r="U103" i="12"/>
  <c r="V103" i="12"/>
  <c r="V102" i="12"/>
  <c r="U102" i="12"/>
  <c r="U101" i="12"/>
  <c r="V101" i="12"/>
  <c r="V100" i="12"/>
  <c r="U100" i="12"/>
  <c r="V99" i="12"/>
  <c r="U99" i="12"/>
  <c r="U98" i="12"/>
  <c r="V98" i="12"/>
  <c r="U97" i="12"/>
  <c r="V97" i="12"/>
  <c r="V96" i="12"/>
  <c r="U96" i="12"/>
  <c r="V94" i="12"/>
  <c r="U94" i="12"/>
  <c r="U93" i="12"/>
  <c r="V93" i="12"/>
  <c r="U92" i="12"/>
  <c r="V92" i="12"/>
  <c r="U91" i="12"/>
  <c r="V91" i="12"/>
  <c r="U90" i="12"/>
  <c r="V90" i="12"/>
  <c r="V89" i="12"/>
  <c r="U89" i="12"/>
  <c r="V88" i="12"/>
  <c r="U88" i="12"/>
  <c r="V87" i="12"/>
  <c r="U87" i="12"/>
  <c r="U86" i="12"/>
  <c r="V86" i="12"/>
  <c r="U85" i="12"/>
  <c r="V85" i="12"/>
  <c r="U84" i="12"/>
  <c r="V84" i="12"/>
  <c r="U83" i="12"/>
  <c r="V83" i="12"/>
  <c r="V82" i="12"/>
  <c r="U82" i="12"/>
  <c r="V81" i="12"/>
  <c r="U81" i="12"/>
  <c r="U80" i="12"/>
  <c r="V80" i="12"/>
  <c r="V79" i="12"/>
  <c r="U79" i="12"/>
  <c r="U78" i="12"/>
  <c r="V78" i="12"/>
  <c r="V76" i="12"/>
  <c r="U76" i="12"/>
  <c r="V75" i="12"/>
  <c r="U75" i="12"/>
  <c r="U74" i="12"/>
  <c r="V74" i="12"/>
  <c r="U73" i="12"/>
  <c r="V73" i="12"/>
  <c r="U72" i="12"/>
  <c r="V72" i="12"/>
  <c r="V71" i="12"/>
  <c r="U71" i="12"/>
  <c r="V70" i="12"/>
  <c r="U70" i="12"/>
  <c r="V69" i="12"/>
  <c r="U69" i="12"/>
  <c r="V68" i="12"/>
  <c r="U68" i="12"/>
  <c r="U67" i="12"/>
  <c r="V67" i="12"/>
  <c r="U66" i="12"/>
  <c r="V66" i="12"/>
  <c r="U65" i="12"/>
  <c r="V65" i="12"/>
  <c r="V64" i="12"/>
  <c r="U64" i="12"/>
  <c r="V63" i="12"/>
  <c r="U63" i="12"/>
  <c r="V62" i="12"/>
  <c r="U62" i="12"/>
  <c r="V61" i="12"/>
  <c r="U61" i="12"/>
  <c r="V60" i="12"/>
  <c r="U60" i="12"/>
  <c r="U58" i="12"/>
  <c r="V58" i="12"/>
  <c r="V57" i="12"/>
  <c r="U57" i="12"/>
  <c r="U56" i="12"/>
  <c r="V56" i="12"/>
  <c r="U55" i="12"/>
  <c r="V55" i="12"/>
  <c r="U54" i="12"/>
  <c r="V54" i="12"/>
  <c r="V53" i="12"/>
  <c r="U53" i="12"/>
  <c r="U52" i="12"/>
  <c r="V52" i="12"/>
  <c r="V51" i="12"/>
  <c r="U51" i="12"/>
  <c r="U50" i="12"/>
  <c r="V50" i="12"/>
  <c r="V49" i="12"/>
  <c r="U49" i="12"/>
  <c r="U48" i="12"/>
  <c r="V48" i="12"/>
  <c r="U47" i="12"/>
  <c r="V47" i="12"/>
  <c r="U46" i="12"/>
  <c r="V46" i="12"/>
  <c r="U45" i="12"/>
  <c r="V45" i="12"/>
  <c r="U44" i="12"/>
  <c r="V44" i="12"/>
  <c r="U43" i="12"/>
  <c r="V43" i="12"/>
  <c r="V42" i="12"/>
  <c r="U42" i="12"/>
  <c r="U41" i="12"/>
  <c r="V41" i="12"/>
  <c r="V40" i="12"/>
  <c r="U40" i="12"/>
  <c r="U39" i="12"/>
  <c r="V39" i="12"/>
  <c r="V38" i="12"/>
  <c r="U38" i="12"/>
  <c r="V36" i="12"/>
  <c r="U36" i="12"/>
  <c r="U35" i="12"/>
  <c r="V35" i="12"/>
  <c r="V34" i="12"/>
  <c r="U34" i="12"/>
  <c r="V33" i="12"/>
  <c r="U33" i="12"/>
  <c r="U32" i="12"/>
  <c r="V32" i="12"/>
  <c r="V31" i="12"/>
  <c r="U31" i="12"/>
  <c r="V30" i="12"/>
  <c r="U30" i="12"/>
  <c r="U29" i="12"/>
  <c r="V29" i="12"/>
  <c r="V28" i="12"/>
  <c r="U28" i="12"/>
  <c r="V27" i="12"/>
  <c r="U27" i="12"/>
  <c r="V26" i="12"/>
  <c r="U26" i="12"/>
  <c r="V25" i="12"/>
  <c r="U25" i="12"/>
  <c r="V23" i="12"/>
  <c r="U23" i="12"/>
  <c r="U21" i="12"/>
  <c r="V21" i="12"/>
  <c r="U19" i="12"/>
  <c r="V19" i="12"/>
  <c r="U17" i="12"/>
  <c r="V17" i="12"/>
  <c r="V15" i="12"/>
  <c r="U15" i="12"/>
  <c r="V13" i="12"/>
  <c r="U13" i="12"/>
  <c r="V11" i="12"/>
  <c r="U11" i="12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6" i="10"/>
  <c r="V536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F7" i="2"/>
  <c r="E7" i="2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M141" i="7"/>
  <c r="L141" i="7"/>
  <c r="AC140" i="7"/>
  <c r="AB140" i="7"/>
  <c r="L140" i="7"/>
  <c r="M140" i="7" s="1"/>
  <c r="AC139" i="7"/>
  <c r="AB139" i="7"/>
  <c r="L139" i="7"/>
  <c r="M139" i="7" s="1"/>
  <c r="AC138" i="7"/>
  <c r="AB138" i="7"/>
  <c r="M138" i="7"/>
  <c r="L138" i="7"/>
  <c r="AC137" i="7"/>
  <c r="AB137" i="7"/>
  <c r="M137" i="7"/>
  <c r="L137" i="7"/>
  <c r="AC136" i="7"/>
  <c r="AB136" i="7"/>
  <c r="M136" i="7"/>
  <c r="L136" i="7"/>
  <c r="AC135" i="7"/>
  <c r="AB135" i="7"/>
  <c r="L135" i="7"/>
  <c r="M135" i="7" s="1"/>
  <c r="AC134" i="7"/>
  <c r="AB134" i="7"/>
  <c r="L134" i="7"/>
  <c r="M134" i="7" s="1"/>
  <c r="AC133" i="7"/>
  <c r="AB133" i="7"/>
  <c r="L133" i="7"/>
  <c r="M133" i="7" s="1"/>
  <c r="AC132" i="7"/>
  <c r="AB132" i="7"/>
  <c r="L132" i="7"/>
  <c r="M132" i="7" s="1"/>
  <c r="AC131" i="7"/>
  <c r="AB131" i="7"/>
  <c r="L131" i="7"/>
  <c r="M131" i="7" s="1"/>
  <c r="AC130" i="7"/>
  <c r="AB130" i="7"/>
  <c r="M130" i="7"/>
  <c r="L130" i="7"/>
  <c r="AC129" i="7"/>
  <c r="AB129" i="7"/>
  <c r="M129" i="7"/>
  <c r="L129" i="7"/>
  <c r="AC128" i="7"/>
  <c r="AB128" i="7"/>
  <c r="L128" i="7"/>
  <c r="M128" i="7" s="1"/>
  <c r="AC127" i="7"/>
  <c r="AB127" i="7"/>
  <c r="L127" i="7"/>
  <c r="M127" i="7" s="1"/>
  <c r="AC126" i="7"/>
  <c r="AB126" i="7"/>
  <c r="M126" i="7"/>
  <c r="L126" i="7"/>
  <c r="AC125" i="7"/>
  <c r="AB125" i="7"/>
  <c r="M125" i="7"/>
  <c r="L125" i="7"/>
  <c r="AC124" i="7"/>
  <c r="AB124" i="7"/>
  <c r="M124" i="7"/>
  <c r="L124" i="7"/>
  <c r="AC123" i="7"/>
  <c r="AB123" i="7"/>
  <c r="L123" i="7"/>
  <c r="M123" i="7" s="1"/>
  <c r="AC122" i="7"/>
  <c r="AB122" i="7"/>
  <c r="L122" i="7"/>
  <c r="M122" i="7" s="1"/>
  <c r="AC121" i="7"/>
  <c r="AB121" i="7"/>
  <c r="L121" i="7"/>
  <c r="M121" i="7" s="1"/>
  <c r="AC120" i="7"/>
  <c r="AB120" i="7"/>
  <c r="M120" i="7"/>
  <c r="L120" i="7"/>
  <c r="AC119" i="7"/>
  <c r="AB119" i="7"/>
  <c r="L119" i="7"/>
  <c r="M119" i="7" s="1"/>
  <c r="AC118" i="7"/>
  <c r="AB118" i="7"/>
  <c r="M118" i="7"/>
  <c r="L118" i="7"/>
  <c r="AC117" i="7"/>
  <c r="AB117" i="7"/>
  <c r="M117" i="7"/>
  <c r="L117" i="7"/>
  <c r="AC116" i="7"/>
  <c r="AB116" i="7"/>
  <c r="L116" i="7"/>
  <c r="M116" i="7" s="1"/>
  <c r="AC115" i="7"/>
  <c r="AB115" i="7"/>
  <c r="L115" i="7"/>
  <c r="M115" i="7" s="1"/>
  <c r="AC114" i="7"/>
  <c r="AB114" i="7"/>
  <c r="M114" i="7"/>
  <c r="L114" i="7"/>
  <c r="AC113" i="7"/>
  <c r="AB113" i="7"/>
  <c r="M113" i="7"/>
  <c r="L113" i="7"/>
  <c r="AC112" i="7"/>
  <c r="AB112" i="7"/>
  <c r="M112" i="7"/>
  <c r="L112" i="7"/>
  <c r="AC111" i="7"/>
  <c r="AB111" i="7"/>
  <c r="L111" i="7"/>
  <c r="M111" i="7" s="1"/>
  <c r="AC110" i="7"/>
  <c r="AB110" i="7"/>
  <c r="L110" i="7"/>
  <c r="M110" i="7" s="1"/>
  <c r="AC109" i="7"/>
  <c r="AB109" i="7"/>
  <c r="L109" i="7"/>
  <c r="M109" i="7" s="1"/>
  <c r="AC108" i="7"/>
  <c r="AB108" i="7"/>
  <c r="M108" i="7"/>
  <c r="L108" i="7"/>
  <c r="AC107" i="7"/>
  <c r="AB107" i="7"/>
  <c r="L107" i="7"/>
  <c r="M107" i="7" s="1"/>
  <c r="AC106" i="7"/>
  <c r="AB106" i="7"/>
  <c r="M106" i="7"/>
  <c r="L106" i="7"/>
  <c r="AC105" i="7"/>
  <c r="AB105" i="7"/>
  <c r="M105" i="7"/>
  <c r="L105" i="7"/>
  <c r="AC104" i="7"/>
  <c r="AB104" i="7"/>
  <c r="L104" i="7"/>
  <c r="M104" i="7" s="1"/>
  <c r="AC103" i="7"/>
  <c r="AB103" i="7"/>
  <c r="L103" i="7"/>
  <c r="M103" i="7" s="1"/>
  <c r="AC102" i="7"/>
  <c r="AB102" i="7"/>
  <c r="M102" i="7"/>
  <c r="L102" i="7"/>
  <c r="AC101" i="7"/>
  <c r="AB101" i="7"/>
  <c r="M101" i="7"/>
  <c r="L101" i="7"/>
  <c r="AC100" i="7"/>
  <c r="AB100" i="7"/>
  <c r="M100" i="7"/>
  <c r="L100" i="7"/>
  <c r="AC99" i="7"/>
  <c r="AB99" i="7"/>
  <c r="L99" i="7"/>
  <c r="M99" i="7" s="1"/>
  <c r="AC98" i="7"/>
  <c r="AB98" i="7"/>
  <c r="L98" i="7"/>
  <c r="M98" i="7" s="1"/>
  <c r="AC97" i="7"/>
  <c r="AB97" i="7"/>
  <c r="L97" i="7"/>
  <c r="M97" i="7" s="1"/>
  <c r="AC96" i="7"/>
  <c r="AB96" i="7"/>
  <c r="L96" i="7"/>
  <c r="M96" i="7" s="1"/>
  <c r="AC95" i="7"/>
  <c r="AB95" i="7"/>
  <c r="L95" i="7"/>
  <c r="M95" i="7" s="1"/>
  <c r="AC94" i="7"/>
  <c r="AB94" i="7"/>
  <c r="M94" i="7"/>
  <c r="L94" i="7"/>
  <c r="AC93" i="7"/>
  <c r="AB93" i="7"/>
  <c r="M93" i="7"/>
  <c r="L93" i="7"/>
  <c r="AC92" i="7"/>
  <c r="AB92" i="7"/>
  <c r="L92" i="7"/>
  <c r="M92" i="7" s="1"/>
  <c r="AC91" i="7"/>
  <c r="AB91" i="7"/>
  <c r="L91" i="7"/>
  <c r="M91" i="7" s="1"/>
  <c r="AC90" i="7"/>
  <c r="AB90" i="7"/>
  <c r="L90" i="7"/>
  <c r="M90" i="7" s="1"/>
  <c r="AC89" i="7"/>
  <c r="AB89" i="7"/>
  <c r="M89" i="7"/>
  <c r="L89" i="7"/>
  <c r="AC88" i="7"/>
  <c r="AB88" i="7"/>
  <c r="M88" i="7"/>
  <c r="L88" i="7"/>
  <c r="AC87" i="7"/>
  <c r="AB87" i="7"/>
  <c r="L87" i="7"/>
  <c r="M87" i="7" s="1"/>
  <c r="AC86" i="7"/>
  <c r="AB86" i="7"/>
  <c r="L86" i="7"/>
  <c r="M86" i="7" s="1"/>
  <c r="AC85" i="7"/>
  <c r="AB85" i="7"/>
  <c r="L85" i="7"/>
  <c r="M85" i="7" s="1"/>
  <c r="AC84" i="7"/>
  <c r="AB84" i="7"/>
  <c r="M84" i="7"/>
  <c r="L84" i="7"/>
  <c r="AC83" i="7"/>
  <c r="AB83" i="7"/>
  <c r="L83" i="7"/>
  <c r="M83" i="7" s="1"/>
  <c r="AC82" i="7"/>
  <c r="AB82" i="7"/>
  <c r="M82" i="7"/>
  <c r="L82" i="7"/>
  <c r="AC81" i="7"/>
  <c r="AB81" i="7"/>
  <c r="M81" i="7"/>
  <c r="L81" i="7"/>
  <c r="AC80" i="7"/>
  <c r="AB80" i="7"/>
  <c r="L80" i="7"/>
  <c r="M80" i="7" s="1"/>
  <c r="AC79" i="7"/>
  <c r="AB79" i="7"/>
  <c r="L79" i="7"/>
  <c r="M79" i="7" s="1"/>
  <c r="AC78" i="7"/>
  <c r="AB78" i="7"/>
  <c r="L78" i="7"/>
  <c r="M78" i="7" s="1"/>
  <c r="AC77" i="7"/>
  <c r="AB77" i="7"/>
  <c r="M77" i="7"/>
  <c r="L77" i="7"/>
  <c r="AC76" i="7"/>
  <c r="AB76" i="7"/>
  <c r="M76" i="7"/>
  <c r="L76" i="7"/>
  <c r="AC75" i="7"/>
  <c r="AB75" i="7"/>
  <c r="L75" i="7"/>
  <c r="M75" i="7" s="1"/>
  <c r="AC74" i="7"/>
  <c r="AB74" i="7"/>
  <c r="L74" i="7"/>
  <c r="M74" i="7" s="1"/>
  <c r="AC73" i="7"/>
  <c r="AB73" i="7"/>
  <c r="L73" i="7"/>
  <c r="M73" i="7" s="1"/>
  <c r="AC72" i="7"/>
  <c r="AB72" i="7"/>
  <c r="L72" i="7"/>
  <c r="M72" i="7" s="1"/>
  <c r="AC71" i="7"/>
  <c r="AB71" i="7"/>
  <c r="L71" i="7"/>
  <c r="M71" i="7" s="1"/>
  <c r="AC70" i="7"/>
  <c r="AB70" i="7"/>
  <c r="M70" i="7"/>
  <c r="L70" i="7"/>
  <c r="AC69" i="7"/>
  <c r="AB69" i="7"/>
  <c r="M69" i="7"/>
  <c r="L69" i="7"/>
  <c r="AC68" i="7"/>
  <c r="AB68" i="7"/>
  <c r="L68" i="7"/>
  <c r="M68" i="7" s="1"/>
  <c r="AC67" i="7"/>
  <c r="AB67" i="7"/>
  <c r="L67" i="7"/>
  <c r="M67" i="7" s="1"/>
  <c r="AC66" i="7"/>
  <c r="AB66" i="7"/>
  <c r="M66" i="7"/>
  <c r="L66" i="7"/>
  <c r="AC65" i="7"/>
  <c r="AB65" i="7"/>
  <c r="M65" i="7"/>
  <c r="L65" i="7"/>
  <c r="AC64" i="7"/>
  <c r="AB64" i="7"/>
  <c r="M64" i="7"/>
  <c r="L64" i="7"/>
  <c r="AC63" i="7"/>
  <c r="AB63" i="7"/>
  <c r="L63" i="7"/>
  <c r="M63" i="7" s="1"/>
  <c r="AC62" i="7"/>
  <c r="AB62" i="7"/>
  <c r="L62" i="7"/>
  <c r="M62" i="7" s="1"/>
  <c r="AC61" i="7"/>
  <c r="AB61" i="7"/>
  <c r="L61" i="7"/>
  <c r="M61" i="7" s="1"/>
  <c r="AC60" i="7"/>
  <c r="AB60" i="7"/>
  <c r="L60" i="7"/>
  <c r="M60" i="7" s="1"/>
  <c r="AC59" i="7"/>
  <c r="AB59" i="7"/>
  <c r="L59" i="7"/>
  <c r="M59" i="7" s="1"/>
  <c r="AC58" i="7"/>
  <c r="AB58" i="7"/>
  <c r="M58" i="7"/>
  <c r="L58" i="7"/>
  <c r="AC57" i="7"/>
  <c r="AB57" i="7"/>
  <c r="M57" i="7"/>
  <c r="L57" i="7"/>
  <c r="AC56" i="7"/>
  <c r="AB56" i="7"/>
  <c r="L56" i="7"/>
  <c r="M56" i="7" s="1"/>
  <c r="AC55" i="7"/>
  <c r="AB55" i="7"/>
  <c r="L55" i="7"/>
  <c r="M55" i="7" s="1"/>
  <c r="AC54" i="7"/>
  <c r="AB54" i="7"/>
  <c r="M54" i="7"/>
  <c r="L54" i="7"/>
  <c r="AC53" i="7"/>
  <c r="AB53" i="7"/>
  <c r="M53" i="7"/>
  <c r="L53" i="7"/>
  <c r="AC52" i="7"/>
  <c r="AB52" i="7"/>
  <c r="M52" i="7"/>
  <c r="L52" i="7"/>
  <c r="AC51" i="7"/>
  <c r="AB51" i="7"/>
  <c r="L51" i="7"/>
  <c r="M51" i="7" s="1"/>
  <c r="AC50" i="7"/>
  <c r="AB50" i="7"/>
  <c r="L50" i="7"/>
  <c r="M50" i="7" s="1"/>
  <c r="AC49" i="7"/>
  <c r="AB49" i="7"/>
  <c r="L49" i="7"/>
  <c r="M49" i="7" s="1"/>
  <c r="AC48" i="7"/>
  <c r="AB48" i="7"/>
  <c r="L48" i="7"/>
  <c r="M48" i="7" s="1"/>
  <c r="AC47" i="7"/>
  <c r="AB47" i="7"/>
  <c r="L47" i="7"/>
  <c r="M47" i="7" s="1"/>
  <c r="AC46" i="7"/>
  <c r="AB46" i="7"/>
  <c r="M46" i="7"/>
  <c r="L46" i="7"/>
  <c r="AC45" i="7"/>
  <c r="AB45" i="7"/>
  <c r="M45" i="7"/>
  <c r="L45" i="7"/>
  <c r="AC44" i="7"/>
  <c r="AB44" i="7"/>
  <c r="L44" i="7"/>
  <c r="M44" i="7" s="1"/>
  <c r="AC43" i="7"/>
  <c r="AB43" i="7"/>
  <c r="L43" i="7"/>
  <c r="M43" i="7" s="1"/>
  <c r="AC42" i="7"/>
  <c r="AB42" i="7"/>
  <c r="M42" i="7"/>
  <c r="L42" i="7"/>
  <c r="AC41" i="7"/>
  <c r="AB41" i="7"/>
  <c r="M41" i="7"/>
  <c r="L41" i="7"/>
  <c r="AC40" i="7"/>
  <c r="AB40" i="7"/>
  <c r="M40" i="7"/>
  <c r="L40" i="7"/>
  <c r="AC39" i="7"/>
  <c r="AB39" i="7"/>
  <c r="L39" i="7"/>
  <c r="H7" i="7" s="1" a="1"/>
  <c r="AC38" i="7"/>
  <c r="AB38" i="7"/>
  <c r="L38" i="7"/>
  <c r="M38" i="7" s="1"/>
  <c r="AC37" i="7"/>
  <c r="AB37" i="7"/>
  <c r="L37" i="7"/>
  <c r="M37" i="7" s="1"/>
  <c r="AC36" i="7"/>
  <c r="AB36" i="7"/>
  <c r="L36" i="7"/>
  <c r="M36" i="7" s="1"/>
  <c r="AC35" i="7"/>
  <c r="AB35" i="7"/>
  <c r="L35" i="7"/>
  <c r="M35" i="7" s="1"/>
  <c r="AC34" i="7"/>
  <c r="AB34" i="7"/>
  <c r="M34" i="7"/>
  <c r="L34" i="7"/>
  <c r="AC33" i="7"/>
  <c r="AB33" i="7"/>
  <c r="M33" i="7"/>
  <c r="L33" i="7"/>
  <c r="AC32" i="7"/>
  <c r="AB32" i="7"/>
  <c r="L32" i="7"/>
  <c r="M32" i="7" s="1"/>
  <c r="AC31" i="7"/>
  <c r="AB31" i="7"/>
  <c r="L31" i="7"/>
  <c r="M31" i="7" s="1"/>
  <c r="AC30" i="7"/>
  <c r="AB30" i="7"/>
  <c r="L30" i="7"/>
  <c r="M30" i="7" s="1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R13" i="7" a="1"/>
  <c r="Q13" i="7" a="1"/>
  <c r="P13" i="7" a="1"/>
  <c r="O13" i="7" a="1"/>
  <c r="N13" i="7" a="1"/>
  <c r="R12" i="7" a="1"/>
  <c r="Q12" i="7" a="1"/>
  <c r="P12" i="7" a="1"/>
  <c r="O12" i="7" a="1"/>
  <c r="N12" i="7" a="1"/>
  <c r="F7" i="7"/>
  <c r="E7" i="7"/>
  <c r="H6" i="7" a="1"/>
  <c r="F6" i="7"/>
  <c r="E6" i="7"/>
  <c r="H5" i="7" a="1"/>
  <c r="F5" i="7"/>
  <c r="F8" i="7" s="1"/>
  <c r="E5" i="7"/>
  <c r="E8" i="7" s="1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R12" i="5" a="1"/>
  <c r="Q12" i="5" a="1"/>
  <c r="P12" i="5" a="1"/>
  <c r="O12" i="5" a="1"/>
  <c r="N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45" i="6"/>
  <c r="T17" i="6"/>
  <c r="T53" i="6"/>
  <c r="T68" i="6"/>
  <c r="T83" i="6"/>
  <c r="T73" i="6"/>
  <c r="T106" i="6"/>
  <c r="T128" i="6"/>
  <c r="T105" i="6"/>
  <c r="T118" i="6"/>
  <c r="T57" i="6"/>
  <c r="T122" i="6"/>
  <c r="T49" i="6"/>
  <c r="T82" i="6"/>
  <c r="T88" i="6"/>
  <c r="T36" i="6"/>
  <c r="T30" i="6"/>
  <c r="T43" i="6"/>
  <c r="R5" i="5" a="1"/>
  <c r="T109" i="6"/>
  <c r="T47" i="6"/>
  <c r="T78" i="6"/>
  <c r="T108" i="6"/>
  <c r="T111" i="6"/>
  <c r="T13" i="6"/>
  <c r="T87" i="6"/>
  <c r="T52" i="6"/>
  <c r="T86" i="6"/>
  <c r="T34" i="6"/>
  <c r="T120" i="6"/>
  <c r="T100" i="6"/>
  <c r="T98" i="6"/>
  <c r="T32" i="6"/>
  <c r="T62" i="6"/>
  <c r="T123" i="6"/>
  <c r="T97" i="6"/>
  <c r="T11" i="6"/>
  <c r="T28" i="6"/>
  <c r="T66" i="6"/>
  <c r="T124" i="6"/>
  <c r="T93" i="6"/>
  <c r="T131" i="6"/>
  <c r="T130" i="6"/>
  <c r="T56" i="6"/>
  <c r="T115" i="6"/>
  <c r="T136" i="6"/>
  <c r="T89" i="6"/>
  <c r="T91" i="6"/>
  <c r="T129" i="6"/>
  <c r="T75" i="6"/>
  <c r="T126" i="6"/>
  <c r="T63" i="6"/>
  <c r="T134" i="6"/>
  <c r="T79" i="6"/>
  <c r="T44" i="6"/>
  <c r="T46" i="6"/>
  <c r="T35" i="6"/>
  <c r="T84" i="6"/>
  <c r="T81" i="6"/>
  <c r="T50" i="6"/>
  <c r="T94" i="6"/>
  <c r="T58" i="6"/>
  <c r="T125" i="6"/>
  <c r="T38" i="6"/>
  <c r="T48" i="6"/>
  <c r="T80" i="6"/>
  <c r="T70" i="6"/>
  <c r="T69" i="6"/>
  <c r="T90" i="6"/>
  <c r="T101" i="6"/>
  <c r="T127" i="6"/>
  <c r="T114" i="6"/>
  <c r="T72" i="6"/>
  <c r="T99" i="6"/>
  <c r="T42" i="6"/>
  <c r="T19" i="6"/>
  <c r="T15" i="6"/>
  <c r="T74" i="6"/>
  <c r="T51" i="6"/>
  <c r="T61" i="6"/>
  <c r="T110" i="6"/>
  <c r="T112" i="6"/>
  <c r="T33" i="6"/>
  <c r="T55" i="6"/>
  <c r="T103" i="6"/>
  <c r="T65" i="6"/>
  <c r="T25" i="6"/>
  <c r="T121" i="6"/>
  <c r="T31" i="6"/>
  <c r="T113" i="6"/>
  <c r="T67" i="6"/>
  <c r="T27" i="6"/>
  <c r="T96" i="6"/>
  <c r="T92" i="6"/>
  <c r="T40" i="6"/>
  <c r="T71" i="6"/>
  <c r="T60" i="6"/>
  <c r="T85" i="6"/>
  <c r="T23" i="6"/>
  <c r="T116" i="6"/>
  <c r="T54" i="6"/>
  <c r="T39" i="6"/>
  <c r="T132" i="6"/>
  <c r="T26" i="6"/>
  <c r="T21" i="6"/>
  <c r="R5" i="7" a="1"/>
  <c r="T41" i="6"/>
  <c r="T29" i="6"/>
  <c r="T64" i="6"/>
  <c r="T102" i="6"/>
  <c r="T76" i="6"/>
  <c r="T104" i="6"/>
  <c r="T107" i="6"/>
  <c r="T119" i="6"/>
  <c r="E23" i="15" l="1" a="1"/>
  <c r="E24" i="15" a="1"/>
  <c r="F25" i="15" a="1"/>
  <c r="E26" i="15" a="1"/>
  <c r="G22" i="15" a="1"/>
  <c r="E25" i="15" a="1"/>
  <c r="H26" i="15" a="1"/>
  <c r="F22" i="15" a="1"/>
  <c r="G23" i="15" a="1"/>
  <c r="H25" i="15" a="1"/>
  <c r="F26" i="15" a="1"/>
  <c r="H24" i="15" a="1"/>
  <c r="H22" i="15" a="1"/>
  <c r="H23" i="15" a="1"/>
  <c r="G24" i="15" a="1"/>
  <c r="E22" i="15" a="1"/>
  <c r="F23" i="15" a="1"/>
  <c r="F24" i="15" a="1"/>
  <c r="G25" i="15" a="1"/>
  <c r="G26" i="15" a="1"/>
  <c r="E12" i="15" a="1"/>
  <c r="F17" i="15" a="1"/>
  <c r="F15" i="15" a="1"/>
  <c r="E15" i="15" a="1"/>
  <c r="F16" i="15" a="1"/>
  <c r="E17" i="15" a="1"/>
  <c r="F12" i="15" a="1"/>
  <c r="E14" i="15" a="1"/>
  <c r="F18" i="15" a="1"/>
  <c r="F13" i="15" a="1"/>
  <c r="E13" i="15" a="1"/>
  <c r="F14" i="15" a="1"/>
  <c r="E16" i="15" a="1"/>
  <c r="E18" i="15" a="1"/>
  <c r="E15" i="14" a="1"/>
  <c r="E17" i="14" a="1"/>
  <c r="E14" i="14" a="1"/>
  <c r="E18" i="14" a="1"/>
  <c r="E13" i="14" a="1"/>
  <c r="E12" i="14" a="1"/>
  <c r="F15" i="14" a="1"/>
  <c r="F18" i="14" a="1"/>
  <c r="F12" i="14" a="1"/>
  <c r="F16" i="14" a="1"/>
  <c r="F14" i="14" a="1"/>
  <c r="F13" i="14" a="1"/>
  <c r="F17" i="14" a="1"/>
  <c r="E16" i="14" a="1"/>
  <c r="H23" i="14" a="1"/>
  <c r="H25" i="14" a="1"/>
  <c r="E26" i="14" a="1"/>
  <c r="G22" i="14" a="1"/>
  <c r="F26" i="14" a="1"/>
  <c r="G24" i="14" a="1"/>
  <c r="G25" i="14" a="1"/>
  <c r="H26" i="14" a="1"/>
  <c r="F22" i="14" a="1"/>
  <c r="E23" i="14" a="1"/>
  <c r="H22" i="14" a="1"/>
  <c r="G23" i="14" a="1"/>
  <c r="F24" i="14" a="1"/>
  <c r="E25" i="14" a="1"/>
  <c r="E22" i="14" a="1"/>
  <c r="F23" i="14" a="1"/>
  <c r="E24" i="14" a="1"/>
  <c r="G26" i="14" a="1"/>
  <c r="H24" i="14" a="1"/>
  <c r="F25" i="14" a="1"/>
  <c r="J8" i="14"/>
  <c r="I8" i="15"/>
  <c r="I8" i="14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34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J23" i="5" a="1"/>
  <c r="P14" i="5" a="1"/>
  <c r="N15" i="5" a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H8" i="7"/>
  <c r="N5" i="7" s="1"/>
  <c r="O18" i="7" a="1"/>
  <c r="Q17" i="7" a="1"/>
  <c r="R16" i="7" a="1"/>
  <c r="O17" i="7" a="1"/>
  <c r="R18" i="7" a="1"/>
  <c r="N17" i="7" a="1"/>
  <c r="P16" i="7" a="1"/>
  <c r="O16" i="7" a="1"/>
  <c r="Q15" i="7" a="1"/>
  <c r="K25" i="7" a="1"/>
  <c r="J26" i="7" a="1"/>
  <c r="K26" i="7" a="1"/>
  <c r="M39" i="7"/>
  <c r="N18" i="7" s="1" a="1"/>
  <c r="R15" i="7" a="1"/>
  <c r="J22" i="7" a="1"/>
  <c r="O14" i="7" a="1"/>
  <c r="N14" i="7" a="1"/>
  <c r="N15" i="7" a="1"/>
  <c r="K22" i="7" a="1"/>
  <c r="G5" i="7" a="1"/>
  <c r="P14" i="7" a="1"/>
  <c r="J23" i="7" a="1"/>
  <c r="Q14" i="7" a="1"/>
  <c r="O15" i="7" a="1"/>
  <c r="K23" i="7" a="1"/>
  <c r="J24" i="7" a="1"/>
  <c r="R14" i="7" a="1"/>
  <c r="P15" i="7" a="1"/>
  <c r="G7" i="7" a="1"/>
  <c r="G6" i="7" a="1"/>
  <c r="K23" i="5" a="1"/>
  <c r="M33" i="5"/>
  <c r="E21" i="5" s="1" a="1"/>
  <c r="Q14" i="5" a="1"/>
  <c r="G6" i="5" a="1"/>
  <c r="H7" i="5" a="1"/>
  <c r="R14" i="5" a="1"/>
  <c r="P15" i="5" a="1"/>
  <c r="O15" i="5" a="1"/>
  <c r="Q15" i="5" a="1"/>
  <c r="R15" i="5" a="1"/>
  <c r="N14" i="5" a="1"/>
  <c r="H6" i="5" a="1"/>
  <c r="O14" i="5" a="1"/>
  <c r="J22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J46" i="1"/>
  <c r="AK46" i="1"/>
  <c r="L47" i="1"/>
  <c r="AJ47" i="1"/>
  <c r="AK47" i="1"/>
  <c r="L48" i="1"/>
  <c r="AJ48" i="1"/>
  <c r="AK48" i="1"/>
  <c r="L49" i="1"/>
  <c r="AJ49" i="1"/>
  <c r="AK49" i="1"/>
  <c r="L50" i="1"/>
  <c r="AJ50" i="1"/>
  <c r="AK50" i="1"/>
  <c r="L51" i="1"/>
  <c r="AJ51" i="1"/>
  <c r="AK51" i="1"/>
  <c r="L52" i="1"/>
  <c r="AJ52" i="1"/>
  <c r="AK52" i="1"/>
  <c r="L53" i="1"/>
  <c r="AJ53" i="1"/>
  <c r="AK53" i="1"/>
  <c r="L54" i="1"/>
  <c r="AJ54" i="1"/>
  <c r="AK54" i="1"/>
  <c r="L55" i="1"/>
  <c r="M55" i="1" s="1"/>
  <c r="AJ55" i="1"/>
  <c r="AK55" i="1"/>
  <c r="L56" i="1"/>
  <c r="AJ56" i="1"/>
  <c r="AK56" i="1"/>
  <c r="L57" i="1"/>
  <c r="AJ57" i="1"/>
  <c r="AK57" i="1"/>
  <c r="L58" i="1"/>
  <c r="AJ58" i="1"/>
  <c r="AK58" i="1"/>
  <c r="L59" i="1"/>
  <c r="AJ59" i="1"/>
  <c r="AK59" i="1"/>
  <c r="L60" i="1"/>
  <c r="AJ60" i="1"/>
  <c r="AK60" i="1"/>
  <c r="L61" i="1"/>
  <c r="AJ61" i="1"/>
  <c r="AK61" i="1"/>
  <c r="L62" i="1"/>
  <c r="AJ62" i="1"/>
  <c r="AK62" i="1"/>
  <c r="L63" i="1"/>
  <c r="AJ63" i="1"/>
  <c r="AK63" i="1"/>
  <c r="L64" i="1"/>
  <c r="AJ64" i="1"/>
  <c r="AK64" i="1"/>
  <c r="L65" i="1"/>
  <c r="AJ65" i="1"/>
  <c r="AK65" i="1"/>
  <c r="L66" i="1"/>
  <c r="AJ66" i="1"/>
  <c r="AK66" i="1"/>
  <c r="L67" i="1"/>
  <c r="AJ67" i="1"/>
  <c r="AK67" i="1"/>
  <c r="L68" i="1"/>
  <c r="AJ68" i="1"/>
  <c r="AK68" i="1"/>
  <c r="L69" i="1"/>
  <c r="AJ69" i="1"/>
  <c r="AK69" i="1"/>
  <c r="L70" i="1"/>
  <c r="AJ70" i="1"/>
  <c r="AK70" i="1"/>
  <c r="L71" i="1"/>
  <c r="AJ71" i="1"/>
  <c r="AK71" i="1"/>
  <c r="L72" i="1"/>
  <c r="M72" i="1" s="1"/>
  <c r="AJ72" i="1"/>
  <c r="AK72" i="1"/>
  <c r="L73" i="1"/>
  <c r="AJ73" i="1"/>
  <c r="AK73" i="1"/>
  <c r="L74" i="1"/>
  <c r="M74" i="1" s="1"/>
  <c r="AJ74" i="1"/>
  <c r="AK74" i="1"/>
  <c r="L75" i="1"/>
  <c r="AJ75" i="1"/>
  <c r="AK75" i="1"/>
  <c r="L76" i="1"/>
  <c r="AJ76" i="1"/>
  <c r="AK76" i="1"/>
  <c r="L77" i="1"/>
  <c r="AJ77" i="1"/>
  <c r="AK77" i="1"/>
  <c r="L78" i="1"/>
  <c r="AJ78" i="1"/>
  <c r="AK78" i="1"/>
  <c r="L79" i="1"/>
  <c r="AJ79" i="1"/>
  <c r="AK79" i="1"/>
  <c r="L80" i="1"/>
  <c r="AJ80" i="1"/>
  <c r="AK80" i="1"/>
  <c r="L81" i="1"/>
  <c r="AJ81" i="1"/>
  <c r="AK81" i="1"/>
  <c r="L82" i="1"/>
  <c r="AJ82" i="1"/>
  <c r="AK82" i="1"/>
  <c r="L83" i="1"/>
  <c r="AJ83" i="1"/>
  <c r="AK83" i="1"/>
  <c r="L84" i="1"/>
  <c r="AJ84" i="1"/>
  <c r="AK84" i="1"/>
  <c r="L85" i="1"/>
  <c r="AJ85" i="1"/>
  <c r="AK85" i="1"/>
  <c r="L86" i="1"/>
  <c r="AJ86" i="1"/>
  <c r="AK86" i="1"/>
  <c r="L87" i="1"/>
  <c r="M87" i="1" s="1"/>
  <c r="AJ87" i="1"/>
  <c r="AK87" i="1"/>
  <c r="L88" i="1"/>
  <c r="AJ88" i="1"/>
  <c r="AK88" i="1"/>
  <c r="L89" i="1"/>
  <c r="AJ89" i="1"/>
  <c r="AK89" i="1"/>
  <c r="L90" i="1"/>
  <c r="AJ90" i="1"/>
  <c r="AK90" i="1"/>
  <c r="L91" i="1"/>
  <c r="AJ91" i="1"/>
  <c r="AK91" i="1"/>
  <c r="L92" i="1"/>
  <c r="AJ92" i="1"/>
  <c r="AK92" i="1"/>
  <c r="L93" i="1"/>
  <c r="AJ93" i="1"/>
  <c r="AK93" i="1"/>
  <c r="L94" i="1"/>
  <c r="AJ94" i="1"/>
  <c r="AK94" i="1"/>
  <c r="L95" i="1"/>
  <c r="AJ95" i="1"/>
  <c r="AK95" i="1"/>
  <c r="L96" i="1"/>
  <c r="AJ96" i="1"/>
  <c r="AK96" i="1"/>
  <c r="L97" i="1"/>
  <c r="M97" i="1" s="1"/>
  <c r="AJ97" i="1"/>
  <c r="AK97" i="1"/>
  <c r="L98" i="1"/>
  <c r="AJ98" i="1"/>
  <c r="AK98" i="1"/>
  <c r="L99" i="1"/>
  <c r="AJ99" i="1"/>
  <c r="AK99" i="1"/>
  <c r="L100" i="1"/>
  <c r="AJ100" i="1"/>
  <c r="AK100" i="1"/>
  <c r="L101" i="1"/>
  <c r="AJ101" i="1"/>
  <c r="AK101" i="1"/>
  <c r="L102" i="1"/>
  <c r="AJ102" i="1"/>
  <c r="AK102" i="1"/>
  <c r="L103" i="1"/>
  <c r="AJ103" i="1"/>
  <c r="AK103" i="1"/>
  <c r="L104" i="1"/>
  <c r="AJ104" i="1"/>
  <c r="AK104" i="1"/>
  <c r="L105" i="1"/>
  <c r="AJ105" i="1"/>
  <c r="AK105" i="1"/>
  <c r="L106" i="1"/>
  <c r="AJ106" i="1"/>
  <c r="AK106" i="1"/>
  <c r="L107" i="1"/>
  <c r="AJ107" i="1"/>
  <c r="AK107" i="1"/>
  <c r="L108" i="1"/>
  <c r="M108" i="1" s="1"/>
  <c r="AJ108" i="1"/>
  <c r="AK108" i="1"/>
  <c r="L109" i="1"/>
  <c r="AJ109" i="1"/>
  <c r="AK109" i="1"/>
  <c r="L110" i="1"/>
  <c r="AJ110" i="1"/>
  <c r="AK110" i="1"/>
  <c r="L111" i="1"/>
  <c r="AJ111" i="1"/>
  <c r="AK111" i="1"/>
  <c r="L112" i="1"/>
  <c r="AJ112" i="1"/>
  <c r="AK112" i="1"/>
  <c r="L113" i="1"/>
  <c r="AJ113" i="1"/>
  <c r="AK113" i="1"/>
  <c r="L114" i="1"/>
  <c r="AJ114" i="1"/>
  <c r="AK114" i="1"/>
  <c r="L115" i="1"/>
  <c r="M115" i="1" s="1"/>
  <c r="AJ115" i="1"/>
  <c r="AK115" i="1"/>
  <c r="L116" i="1"/>
  <c r="AJ116" i="1"/>
  <c r="AK116" i="1"/>
  <c r="L117" i="1"/>
  <c r="AJ117" i="1"/>
  <c r="AK117" i="1"/>
  <c r="L118" i="1"/>
  <c r="AJ118" i="1"/>
  <c r="AK118" i="1"/>
  <c r="L119" i="1"/>
  <c r="AJ119" i="1"/>
  <c r="AK119" i="1"/>
  <c r="L120" i="1"/>
  <c r="AJ120" i="1"/>
  <c r="AK120" i="1"/>
  <c r="L121" i="1"/>
  <c r="AJ121" i="1"/>
  <c r="AK121" i="1"/>
  <c r="L122" i="1"/>
  <c r="AJ122" i="1"/>
  <c r="AK122" i="1"/>
  <c r="L123" i="1"/>
  <c r="M123" i="1" s="1"/>
  <c r="AJ123" i="1"/>
  <c r="AK123" i="1"/>
  <c r="L124" i="1"/>
  <c r="AJ124" i="1"/>
  <c r="AK124" i="1"/>
  <c r="L125" i="1"/>
  <c r="AJ125" i="1"/>
  <c r="AK125" i="1"/>
  <c r="L126" i="1"/>
  <c r="AJ126" i="1"/>
  <c r="AK126" i="1"/>
  <c r="L127" i="1"/>
  <c r="AJ127" i="1"/>
  <c r="AK127" i="1"/>
  <c r="L128" i="1"/>
  <c r="AJ128" i="1"/>
  <c r="AK128" i="1"/>
  <c r="L129" i="1"/>
  <c r="AJ129" i="1"/>
  <c r="AK129" i="1"/>
  <c r="L130" i="1"/>
  <c r="AJ130" i="1"/>
  <c r="AK130" i="1"/>
  <c r="L131" i="1"/>
  <c r="AJ131" i="1"/>
  <c r="AK131" i="1"/>
  <c r="L132" i="1"/>
  <c r="M132" i="1" s="1"/>
  <c r="AJ132" i="1"/>
  <c r="AK132" i="1"/>
  <c r="L133" i="1"/>
  <c r="AJ133" i="1"/>
  <c r="AK133" i="1"/>
  <c r="L134" i="1"/>
  <c r="M134" i="1" s="1"/>
  <c r="AJ134" i="1"/>
  <c r="AK134" i="1"/>
  <c r="L135" i="1"/>
  <c r="AJ135" i="1"/>
  <c r="AK135" i="1"/>
  <c r="L136" i="1"/>
  <c r="M136" i="1" s="1"/>
  <c r="AJ136" i="1"/>
  <c r="AK136" i="1"/>
  <c r="L137" i="1"/>
  <c r="AJ137" i="1"/>
  <c r="AK137" i="1"/>
  <c r="L138" i="1"/>
  <c r="AJ138" i="1"/>
  <c r="AK138" i="1"/>
  <c r="L139" i="1"/>
  <c r="AJ139" i="1"/>
  <c r="AK139" i="1"/>
  <c r="L140" i="1"/>
  <c r="AJ140" i="1"/>
  <c r="AK140" i="1"/>
  <c r="L141" i="1"/>
  <c r="AJ141" i="1"/>
  <c r="AK141" i="1"/>
  <c r="L142" i="1"/>
  <c r="AJ142" i="1"/>
  <c r="AK142" i="1"/>
  <c r="L143" i="1"/>
  <c r="AJ143" i="1"/>
  <c r="AK143" i="1"/>
  <c r="L144" i="1"/>
  <c r="M144" i="1" s="1"/>
  <c r="AJ144" i="1"/>
  <c r="AK144" i="1"/>
  <c r="L145" i="1"/>
  <c r="AJ145" i="1"/>
  <c r="AK145" i="1"/>
  <c r="L146" i="1"/>
  <c r="AJ146" i="1"/>
  <c r="AK146" i="1"/>
  <c r="L147" i="1"/>
  <c r="AJ147" i="1"/>
  <c r="AK147" i="1"/>
  <c r="L148" i="1"/>
  <c r="AJ148" i="1"/>
  <c r="AK148" i="1"/>
  <c r="L149" i="1"/>
  <c r="AJ149" i="1"/>
  <c r="AK149" i="1"/>
  <c r="L150" i="1"/>
  <c r="AJ150" i="1"/>
  <c r="AK150" i="1"/>
  <c r="L151" i="1"/>
  <c r="AJ151" i="1"/>
  <c r="AK151" i="1"/>
  <c r="L152" i="1"/>
  <c r="AJ152" i="1"/>
  <c r="AK152" i="1"/>
  <c r="L153" i="1"/>
  <c r="AJ153" i="1"/>
  <c r="AK153" i="1"/>
  <c r="L154" i="1"/>
  <c r="AJ154" i="1"/>
  <c r="AK154" i="1"/>
  <c r="L155" i="1"/>
  <c r="AJ155" i="1"/>
  <c r="AK155" i="1"/>
  <c r="L156" i="1"/>
  <c r="M156" i="1" s="1"/>
  <c r="AJ156" i="1"/>
  <c r="AK156" i="1"/>
  <c r="L157" i="1"/>
  <c r="AJ157" i="1"/>
  <c r="AK157" i="1"/>
  <c r="L158" i="1"/>
  <c r="M158" i="1" s="1"/>
  <c r="AJ158" i="1"/>
  <c r="AK158" i="1"/>
  <c r="L159" i="1"/>
  <c r="AJ159" i="1"/>
  <c r="AK159" i="1"/>
  <c r="L160" i="1"/>
  <c r="M160" i="1" s="1"/>
  <c r="AJ160" i="1"/>
  <c r="AK160" i="1"/>
  <c r="L161" i="1"/>
  <c r="AJ161" i="1"/>
  <c r="AK161" i="1"/>
  <c r="L162" i="1"/>
  <c r="AJ162" i="1"/>
  <c r="AK162" i="1"/>
  <c r="L163" i="1"/>
  <c r="M163" i="1" s="1"/>
  <c r="AJ163" i="1"/>
  <c r="AK163" i="1"/>
  <c r="L164" i="1"/>
  <c r="AJ164" i="1"/>
  <c r="AK164" i="1"/>
  <c r="L165" i="1"/>
  <c r="AJ165" i="1"/>
  <c r="AK165" i="1"/>
  <c r="L166" i="1"/>
  <c r="AJ166" i="1"/>
  <c r="AK166" i="1"/>
  <c r="L167" i="1"/>
  <c r="AJ167" i="1"/>
  <c r="AK167" i="1"/>
  <c r="L168" i="1"/>
  <c r="AJ168" i="1"/>
  <c r="AK168" i="1"/>
  <c r="L169" i="1"/>
  <c r="AJ169" i="1"/>
  <c r="AK169" i="1"/>
  <c r="L170" i="1"/>
  <c r="AJ170" i="1"/>
  <c r="AK170" i="1"/>
  <c r="L171" i="1"/>
  <c r="AJ171" i="1"/>
  <c r="AK171" i="1"/>
  <c r="L172" i="1"/>
  <c r="AJ172" i="1"/>
  <c r="AK172" i="1"/>
  <c r="L173" i="1"/>
  <c r="AJ173" i="1"/>
  <c r="AK173" i="1"/>
  <c r="L174" i="1"/>
  <c r="AJ174" i="1"/>
  <c r="AK174" i="1"/>
  <c r="L175" i="1"/>
  <c r="AJ175" i="1"/>
  <c r="AK175" i="1"/>
  <c r="L176" i="1"/>
  <c r="AJ176" i="1"/>
  <c r="AK176" i="1"/>
  <c r="L177" i="1"/>
  <c r="AJ177" i="1"/>
  <c r="AK177" i="1"/>
  <c r="L178" i="1"/>
  <c r="AJ178" i="1"/>
  <c r="AK178" i="1"/>
  <c r="L179" i="1"/>
  <c r="AJ179" i="1"/>
  <c r="AK179" i="1"/>
  <c r="L180" i="1"/>
  <c r="M180" i="1" s="1"/>
  <c r="AJ180" i="1"/>
  <c r="AK180" i="1"/>
  <c r="L181" i="1"/>
  <c r="AJ181" i="1"/>
  <c r="AK181" i="1"/>
  <c r="L182" i="1"/>
  <c r="M182" i="1" s="1"/>
  <c r="AJ182" i="1"/>
  <c r="AK182" i="1"/>
  <c r="L183" i="1"/>
  <c r="AJ183" i="1"/>
  <c r="AK183" i="1"/>
  <c r="L184" i="1"/>
  <c r="M184" i="1" s="1"/>
  <c r="AJ184" i="1"/>
  <c r="AK184" i="1"/>
  <c r="L185" i="1"/>
  <c r="AJ185" i="1"/>
  <c r="AK185" i="1"/>
  <c r="L186" i="1"/>
  <c r="AJ186" i="1"/>
  <c r="AK186" i="1"/>
  <c r="L187" i="1"/>
  <c r="M187" i="1" s="1"/>
  <c r="AJ187" i="1"/>
  <c r="AK187" i="1"/>
  <c r="L188" i="1"/>
  <c r="AJ188" i="1"/>
  <c r="AK188" i="1"/>
  <c r="L189" i="1"/>
  <c r="AJ189" i="1"/>
  <c r="AK189" i="1"/>
  <c r="L190" i="1"/>
  <c r="AJ190" i="1"/>
  <c r="AK190" i="1"/>
  <c r="L191" i="1"/>
  <c r="AJ191" i="1"/>
  <c r="AK191" i="1"/>
  <c r="L192" i="1"/>
  <c r="AJ192" i="1"/>
  <c r="AK192" i="1"/>
  <c r="L193" i="1"/>
  <c r="AJ193" i="1"/>
  <c r="AK193" i="1"/>
  <c r="L194" i="1"/>
  <c r="AJ194" i="1"/>
  <c r="AK194" i="1"/>
  <c r="L195" i="1"/>
  <c r="AJ195" i="1"/>
  <c r="AK195" i="1"/>
  <c r="L196" i="1"/>
  <c r="AJ196" i="1"/>
  <c r="AK196" i="1"/>
  <c r="L197" i="1"/>
  <c r="AJ197" i="1"/>
  <c r="AK197" i="1"/>
  <c r="L198" i="1"/>
  <c r="AJ198" i="1"/>
  <c r="AK198" i="1"/>
  <c r="L199" i="1"/>
  <c r="AJ199" i="1"/>
  <c r="AK199" i="1"/>
  <c r="L200" i="1"/>
  <c r="AJ200" i="1"/>
  <c r="AK200" i="1"/>
  <c r="L201" i="1"/>
  <c r="AJ201" i="1"/>
  <c r="AK201" i="1"/>
  <c r="L202" i="1"/>
  <c r="AJ202" i="1"/>
  <c r="AK202" i="1"/>
  <c r="L203" i="1"/>
  <c r="AJ203" i="1"/>
  <c r="AK203" i="1"/>
  <c r="L204" i="1"/>
  <c r="AJ204" i="1"/>
  <c r="AK204" i="1"/>
  <c r="L205" i="1"/>
  <c r="AJ205" i="1"/>
  <c r="AK205" i="1"/>
  <c r="L206" i="1"/>
  <c r="M206" i="1" s="1"/>
  <c r="AJ206" i="1"/>
  <c r="AK206" i="1"/>
  <c r="L207" i="1"/>
  <c r="AJ207" i="1"/>
  <c r="AK207" i="1"/>
  <c r="L208" i="1"/>
  <c r="AJ208" i="1"/>
  <c r="AK208" i="1"/>
  <c r="L209" i="1"/>
  <c r="AJ209" i="1"/>
  <c r="AK209" i="1"/>
  <c r="L210" i="1"/>
  <c r="AJ210" i="1"/>
  <c r="AK210" i="1"/>
  <c r="L211" i="1"/>
  <c r="M211" i="1" s="1"/>
  <c r="AJ211" i="1"/>
  <c r="AK211" i="1"/>
  <c r="L212" i="1"/>
  <c r="AJ212" i="1"/>
  <c r="AK212" i="1"/>
  <c r="L213" i="1"/>
  <c r="AJ213" i="1"/>
  <c r="AK213" i="1"/>
  <c r="L214" i="1"/>
  <c r="M214" i="1" s="1"/>
  <c r="AJ214" i="1"/>
  <c r="AK214" i="1"/>
  <c r="L215" i="1"/>
  <c r="AJ215" i="1"/>
  <c r="AK215" i="1"/>
  <c r="L216" i="1"/>
  <c r="AJ216" i="1"/>
  <c r="AK216" i="1"/>
  <c r="L217" i="1"/>
  <c r="AJ217" i="1"/>
  <c r="AK217" i="1"/>
  <c r="L218" i="1"/>
  <c r="AJ218" i="1"/>
  <c r="AK218" i="1"/>
  <c r="L219" i="1"/>
  <c r="AJ219" i="1"/>
  <c r="AK219" i="1"/>
  <c r="L220" i="1"/>
  <c r="AJ220" i="1"/>
  <c r="AK220" i="1"/>
  <c r="L221" i="1"/>
  <c r="AJ221" i="1"/>
  <c r="AK221" i="1"/>
  <c r="L222" i="1"/>
  <c r="AJ222" i="1"/>
  <c r="AK222" i="1"/>
  <c r="L223" i="1"/>
  <c r="AJ223" i="1"/>
  <c r="AK223" i="1"/>
  <c r="L224" i="1"/>
  <c r="AJ224" i="1"/>
  <c r="AK224" i="1"/>
  <c r="L225" i="1"/>
  <c r="AJ225" i="1"/>
  <c r="AK225" i="1"/>
  <c r="L226" i="1"/>
  <c r="M226" i="1" s="1"/>
  <c r="AJ226" i="1"/>
  <c r="AK226" i="1"/>
  <c r="L227" i="1"/>
  <c r="AJ227" i="1"/>
  <c r="AK227" i="1"/>
  <c r="L228" i="1"/>
  <c r="AJ228" i="1"/>
  <c r="AK228" i="1"/>
  <c r="L229" i="1"/>
  <c r="AJ229" i="1"/>
  <c r="AK229" i="1"/>
  <c r="L230" i="1"/>
  <c r="AJ230" i="1"/>
  <c r="AK230" i="1"/>
  <c r="L231" i="1"/>
  <c r="AJ231" i="1"/>
  <c r="AK231" i="1"/>
  <c r="L232" i="1"/>
  <c r="AJ232" i="1"/>
  <c r="AK232" i="1"/>
  <c r="L233" i="1"/>
  <c r="AJ233" i="1"/>
  <c r="AK233" i="1"/>
  <c r="L234" i="1"/>
  <c r="AJ234" i="1"/>
  <c r="AK234" i="1"/>
  <c r="L235" i="1"/>
  <c r="AJ235" i="1"/>
  <c r="AK235" i="1"/>
  <c r="L236" i="1"/>
  <c r="AJ236" i="1"/>
  <c r="AK236" i="1"/>
  <c r="L237" i="1"/>
  <c r="AJ237" i="1"/>
  <c r="AK237" i="1"/>
  <c r="L238" i="1"/>
  <c r="AJ238" i="1"/>
  <c r="AK238" i="1"/>
  <c r="L239" i="1"/>
  <c r="AJ239" i="1"/>
  <c r="AK239" i="1"/>
  <c r="L240" i="1"/>
  <c r="AJ240" i="1"/>
  <c r="AK240" i="1"/>
  <c r="L241" i="1"/>
  <c r="AJ241" i="1"/>
  <c r="AK241" i="1"/>
  <c r="L242" i="1"/>
  <c r="AJ242" i="1"/>
  <c r="AK242" i="1"/>
  <c r="L243" i="1"/>
  <c r="AJ243" i="1"/>
  <c r="AK243" i="1"/>
  <c r="L244" i="1"/>
  <c r="AJ244" i="1"/>
  <c r="AK244" i="1"/>
  <c r="L245" i="1"/>
  <c r="AJ245" i="1"/>
  <c r="AK245" i="1"/>
  <c r="L246" i="1"/>
  <c r="AJ246" i="1"/>
  <c r="AK246" i="1"/>
  <c r="L247" i="1"/>
  <c r="AJ247" i="1"/>
  <c r="AK247" i="1"/>
  <c r="L248" i="1"/>
  <c r="AJ248" i="1"/>
  <c r="AK248" i="1"/>
  <c r="L249" i="1"/>
  <c r="AJ249" i="1"/>
  <c r="AK249" i="1"/>
  <c r="L250" i="1"/>
  <c r="M250" i="1" s="1"/>
  <c r="AJ250" i="1"/>
  <c r="AK250" i="1"/>
  <c r="L251" i="1"/>
  <c r="AJ251" i="1"/>
  <c r="AK251" i="1"/>
  <c r="L252" i="1"/>
  <c r="M252" i="1" s="1"/>
  <c r="AJ252" i="1"/>
  <c r="AK252" i="1"/>
  <c r="L253" i="1"/>
  <c r="AJ253" i="1"/>
  <c r="AK253" i="1"/>
  <c r="L254" i="1"/>
  <c r="AJ254" i="1"/>
  <c r="AK254" i="1"/>
  <c r="L255" i="1"/>
  <c r="AJ255" i="1"/>
  <c r="AK255" i="1"/>
  <c r="L256" i="1"/>
  <c r="AJ256" i="1"/>
  <c r="AK256" i="1"/>
  <c r="L257" i="1"/>
  <c r="AJ257" i="1"/>
  <c r="AK257" i="1"/>
  <c r="L258" i="1"/>
  <c r="AJ258" i="1"/>
  <c r="AK258" i="1"/>
  <c r="L259" i="1"/>
  <c r="M259" i="1" s="1"/>
  <c r="AJ259" i="1"/>
  <c r="AK259" i="1"/>
  <c r="L260" i="1"/>
  <c r="AJ260" i="1"/>
  <c r="AK260" i="1"/>
  <c r="L261" i="1"/>
  <c r="AJ261" i="1"/>
  <c r="AK261" i="1"/>
  <c r="L262" i="1"/>
  <c r="M262" i="1" s="1"/>
  <c r="AJ262" i="1"/>
  <c r="AK262" i="1"/>
  <c r="L263" i="1"/>
  <c r="AJ263" i="1"/>
  <c r="AK263" i="1"/>
  <c r="L264" i="1"/>
  <c r="AJ264" i="1"/>
  <c r="AK264" i="1"/>
  <c r="L265" i="1"/>
  <c r="AJ265" i="1"/>
  <c r="AK265" i="1"/>
  <c r="L266" i="1"/>
  <c r="AJ266" i="1"/>
  <c r="AK266" i="1"/>
  <c r="L267" i="1"/>
  <c r="AJ267" i="1"/>
  <c r="AK267" i="1"/>
  <c r="L268" i="1"/>
  <c r="AJ268" i="1"/>
  <c r="AK268" i="1"/>
  <c r="L269" i="1"/>
  <c r="AJ269" i="1"/>
  <c r="AK269" i="1"/>
  <c r="L270" i="1"/>
  <c r="AJ270" i="1"/>
  <c r="AK270" i="1"/>
  <c r="L271" i="1"/>
  <c r="AJ271" i="1"/>
  <c r="AK271" i="1"/>
  <c r="L272" i="1"/>
  <c r="AJ272" i="1"/>
  <c r="AK272" i="1"/>
  <c r="L273" i="1"/>
  <c r="AJ273" i="1"/>
  <c r="AK273" i="1"/>
  <c r="L274" i="1"/>
  <c r="AJ274" i="1"/>
  <c r="AK274" i="1"/>
  <c r="L275" i="1"/>
  <c r="AJ275" i="1"/>
  <c r="AK275" i="1"/>
  <c r="L276" i="1"/>
  <c r="AJ276" i="1"/>
  <c r="AK276" i="1"/>
  <c r="L277" i="1"/>
  <c r="AJ277" i="1"/>
  <c r="AK277" i="1"/>
  <c r="L278" i="1"/>
  <c r="AJ278" i="1"/>
  <c r="AK278" i="1"/>
  <c r="L279" i="1"/>
  <c r="AJ279" i="1"/>
  <c r="AK279" i="1"/>
  <c r="L280" i="1"/>
  <c r="AJ280" i="1"/>
  <c r="AK280" i="1"/>
  <c r="L281" i="1"/>
  <c r="AJ281" i="1"/>
  <c r="AK281" i="1"/>
  <c r="L282" i="1"/>
  <c r="AJ282" i="1"/>
  <c r="AK282" i="1"/>
  <c r="L283" i="1"/>
  <c r="AJ283" i="1"/>
  <c r="AK283" i="1"/>
  <c r="L284" i="1"/>
  <c r="AJ284" i="1"/>
  <c r="AK284" i="1"/>
  <c r="L285" i="1"/>
  <c r="AJ285" i="1"/>
  <c r="AK285" i="1"/>
  <c r="L286" i="1"/>
  <c r="AJ286" i="1"/>
  <c r="AK286" i="1"/>
  <c r="L287" i="1"/>
  <c r="AJ287" i="1"/>
  <c r="AK287" i="1"/>
  <c r="L288" i="1"/>
  <c r="AJ288" i="1"/>
  <c r="AK288" i="1"/>
  <c r="L289" i="1"/>
  <c r="AJ289" i="1"/>
  <c r="AK289" i="1"/>
  <c r="L290" i="1"/>
  <c r="AJ290" i="1"/>
  <c r="AK290" i="1"/>
  <c r="L291" i="1"/>
  <c r="AJ291" i="1"/>
  <c r="AK291" i="1"/>
  <c r="L292" i="1"/>
  <c r="AJ292" i="1"/>
  <c r="AK292" i="1"/>
  <c r="L293" i="1"/>
  <c r="AJ293" i="1"/>
  <c r="AK293" i="1"/>
  <c r="L294" i="1"/>
  <c r="AJ294" i="1"/>
  <c r="AK294" i="1"/>
  <c r="L295" i="1"/>
  <c r="AJ295" i="1"/>
  <c r="AK295" i="1"/>
  <c r="L296" i="1"/>
  <c r="AJ296" i="1"/>
  <c r="AK296" i="1"/>
  <c r="L297" i="1"/>
  <c r="AJ297" i="1"/>
  <c r="AK297" i="1"/>
  <c r="L298" i="1"/>
  <c r="AJ298" i="1"/>
  <c r="AK298" i="1"/>
  <c r="L299" i="1"/>
  <c r="AJ299" i="1"/>
  <c r="AK299" i="1"/>
  <c r="L300" i="1"/>
  <c r="AJ300" i="1"/>
  <c r="AK300" i="1"/>
  <c r="L301" i="1"/>
  <c r="AJ301" i="1"/>
  <c r="AK301" i="1"/>
  <c r="L302" i="1"/>
  <c r="AJ302" i="1"/>
  <c r="AK302" i="1"/>
  <c r="L303" i="1"/>
  <c r="AJ303" i="1"/>
  <c r="AK303" i="1"/>
  <c r="L304" i="1"/>
  <c r="AJ304" i="1"/>
  <c r="AK304" i="1"/>
  <c r="L305" i="1"/>
  <c r="AJ305" i="1"/>
  <c r="AK305" i="1"/>
  <c r="L306" i="1"/>
  <c r="AJ306" i="1"/>
  <c r="AK306" i="1"/>
  <c r="L307" i="1"/>
  <c r="AJ307" i="1"/>
  <c r="AK307" i="1"/>
  <c r="L308" i="1"/>
  <c r="AJ308" i="1"/>
  <c r="AK308" i="1"/>
  <c r="L309" i="1"/>
  <c r="AJ309" i="1"/>
  <c r="AK309" i="1"/>
  <c r="L310" i="1"/>
  <c r="AJ310" i="1"/>
  <c r="AK310" i="1"/>
  <c r="L311" i="1"/>
  <c r="AJ311" i="1"/>
  <c r="AK311" i="1"/>
  <c r="L312" i="1"/>
  <c r="AJ312" i="1"/>
  <c r="AK312" i="1"/>
  <c r="L313" i="1"/>
  <c r="AJ313" i="1"/>
  <c r="AK313" i="1"/>
  <c r="L314" i="1"/>
  <c r="AJ314" i="1"/>
  <c r="AK314" i="1"/>
  <c r="L315" i="1"/>
  <c r="AJ315" i="1"/>
  <c r="AK315" i="1"/>
  <c r="L316" i="1"/>
  <c r="AJ316" i="1"/>
  <c r="AK316" i="1"/>
  <c r="L317" i="1"/>
  <c r="AJ317" i="1"/>
  <c r="AK317" i="1"/>
  <c r="L318" i="1"/>
  <c r="AJ318" i="1"/>
  <c r="AK318" i="1"/>
  <c r="L319" i="1"/>
  <c r="AJ319" i="1"/>
  <c r="AK319" i="1"/>
  <c r="L320" i="1"/>
  <c r="AJ320" i="1"/>
  <c r="AK320" i="1"/>
  <c r="L321" i="1"/>
  <c r="AJ321" i="1"/>
  <c r="AK321" i="1"/>
  <c r="L322" i="1"/>
  <c r="AJ322" i="1"/>
  <c r="AK322" i="1"/>
  <c r="L323" i="1"/>
  <c r="AJ323" i="1"/>
  <c r="AK323" i="1"/>
  <c r="L324" i="1"/>
  <c r="AJ324" i="1"/>
  <c r="AK324" i="1"/>
  <c r="L325" i="1"/>
  <c r="AJ325" i="1"/>
  <c r="AK325" i="1"/>
  <c r="L326" i="1"/>
  <c r="AJ326" i="1"/>
  <c r="AK326" i="1"/>
  <c r="L327" i="1"/>
  <c r="AJ327" i="1"/>
  <c r="AK327" i="1"/>
  <c r="L328" i="1"/>
  <c r="AJ328" i="1"/>
  <c r="AK328" i="1"/>
  <c r="L329" i="1"/>
  <c r="AJ329" i="1"/>
  <c r="AK329" i="1"/>
  <c r="L330" i="1"/>
  <c r="AJ330" i="1"/>
  <c r="AK330" i="1"/>
  <c r="L331" i="1"/>
  <c r="M331" i="1" s="1"/>
  <c r="AJ331" i="1"/>
  <c r="AK331" i="1"/>
  <c r="L332" i="1"/>
  <c r="AJ332" i="1"/>
  <c r="AK332" i="1"/>
  <c r="L333" i="1"/>
  <c r="AJ333" i="1"/>
  <c r="AK333" i="1"/>
  <c r="L334" i="1"/>
  <c r="AJ334" i="1"/>
  <c r="AK334" i="1"/>
  <c r="L335" i="1"/>
  <c r="AJ335" i="1"/>
  <c r="AK335" i="1"/>
  <c r="L336" i="1"/>
  <c r="AJ336" i="1"/>
  <c r="AK336" i="1"/>
  <c r="L337" i="1"/>
  <c r="AJ337" i="1"/>
  <c r="AK337" i="1"/>
  <c r="L338" i="1"/>
  <c r="AJ338" i="1"/>
  <c r="AK338" i="1"/>
  <c r="L339" i="1"/>
  <c r="AJ339" i="1"/>
  <c r="AK339" i="1"/>
  <c r="L340" i="1"/>
  <c r="AJ340" i="1"/>
  <c r="AK340" i="1"/>
  <c r="L341" i="1"/>
  <c r="AJ341" i="1"/>
  <c r="AK341" i="1"/>
  <c r="L342" i="1"/>
  <c r="AJ342" i="1"/>
  <c r="AK342" i="1"/>
  <c r="L343" i="1"/>
  <c r="AJ343" i="1"/>
  <c r="AK343" i="1"/>
  <c r="L344" i="1"/>
  <c r="AJ344" i="1"/>
  <c r="AK344" i="1"/>
  <c r="L345" i="1"/>
  <c r="AJ345" i="1"/>
  <c r="AK345" i="1"/>
  <c r="L346" i="1"/>
  <c r="AJ346" i="1"/>
  <c r="AK346" i="1"/>
  <c r="L347" i="1"/>
  <c r="AJ347" i="1"/>
  <c r="AK347" i="1"/>
  <c r="L348" i="1"/>
  <c r="AJ348" i="1"/>
  <c r="AK348" i="1"/>
  <c r="L349" i="1"/>
  <c r="AJ349" i="1"/>
  <c r="AK349" i="1"/>
  <c r="L350" i="1"/>
  <c r="AJ350" i="1"/>
  <c r="AK350" i="1"/>
  <c r="L351" i="1"/>
  <c r="AJ351" i="1"/>
  <c r="AK351" i="1"/>
  <c r="L352" i="1"/>
  <c r="AJ352" i="1"/>
  <c r="AK352" i="1"/>
  <c r="L353" i="1"/>
  <c r="AJ353" i="1"/>
  <c r="AK353" i="1"/>
  <c r="L354" i="1"/>
  <c r="AJ354" i="1"/>
  <c r="AK354" i="1"/>
  <c r="L355" i="1"/>
  <c r="AJ355" i="1"/>
  <c r="AK355" i="1"/>
  <c r="L356" i="1"/>
  <c r="AJ356" i="1"/>
  <c r="AK356" i="1"/>
  <c r="L357" i="1"/>
  <c r="AJ357" i="1"/>
  <c r="AK357" i="1"/>
  <c r="L358" i="1"/>
  <c r="AJ358" i="1"/>
  <c r="AK358" i="1"/>
  <c r="L359" i="1"/>
  <c r="AJ359" i="1"/>
  <c r="AK359" i="1"/>
  <c r="L360" i="1"/>
  <c r="AJ360" i="1"/>
  <c r="AK360" i="1"/>
  <c r="L361" i="1"/>
  <c r="AJ361" i="1"/>
  <c r="AK361" i="1"/>
  <c r="L362" i="1"/>
  <c r="AJ362" i="1"/>
  <c r="AK362" i="1"/>
  <c r="L363" i="1"/>
  <c r="AJ363" i="1"/>
  <c r="AK363" i="1"/>
  <c r="L364" i="1"/>
  <c r="AJ364" i="1"/>
  <c r="AK364" i="1"/>
  <c r="L365" i="1"/>
  <c r="AJ365" i="1"/>
  <c r="AK365" i="1"/>
  <c r="L366" i="1"/>
  <c r="AJ366" i="1"/>
  <c r="AK366" i="1"/>
  <c r="L367" i="1"/>
  <c r="AJ367" i="1"/>
  <c r="AK367" i="1"/>
  <c r="L368" i="1"/>
  <c r="AJ368" i="1"/>
  <c r="AK368" i="1"/>
  <c r="L369" i="1"/>
  <c r="AJ369" i="1"/>
  <c r="AK369" i="1"/>
  <c r="L370" i="1"/>
  <c r="AJ370" i="1"/>
  <c r="AK370" i="1"/>
  <c r="L371" i="1"/>
  <c r="AJ371" i="1"/>
  <c r="AK371" i="1"/>
  <c r="L372" i="1"/>
  <c r="AJ372" i="1"/>
  <c r="AK372" i="1"/>
  <c r="L373" i="1"/>
  <c r="AJ373" i="1"/>
  <c r="AK373" i="1"/>
  <c r="L374" i="1"/>
  <c r="AJ374" i="1"/>
  <c r="AK374" i="1"/>
  <c r="L375" i="1"/>
  <c r="AJ375" i="1"/>
  <c r="AK375" i="1"/>
  <c r="L376" i="1"/>
  <c r="AJ376" i="1"/>
  <c r="AK376" i="1"/>
  <c r="L377" i="1"/>
  <c r="AJ377" i="1"/>
  <c r="AK377" i="1"/>
  <c r="L378" i="1"/>
  <c r="AJ378" i="1"/>
  <c r="AK378" i="1"/>
  <c r="L379" i="1"/>
  <c r="AJ379" i="1"/>
  <c r="AK379" i="1"/>
  <c r="L380" i="1"/>
  <c r="AJ380" i="1"/>
  <c r="AK380" i="1"/>
  <c r="L381" i="1"/>
  <c r="AJ381" i="1"/>
  <c r="AK381" i="1"/>
  <c r="L382" i="1"/>
  <c r="AJ382" i="1"/>
  <c r="AK382" i="1"/>
  <c r="L383" i="1"/>
  <c r="AJ383" i="1"/>
  <c r="AK383" i="1"/>
  <c r="L384" i="1"/>
  <c r="AJ384" i="1"/>
  <c r="AK384" i="1"/>
  <c r="L385" i="1"/>
  <c r="AJ385" i="1"/>
  <c r="AK385" i="1"/>
  <c r="L386" i="1"/>
  <c r="AJ386" i="1"/>
  <c r="AK386" i="1"/>
  <c r="L387" i="1"/>
  <c r="AJ387" i="1"/>
  <c r="AK387" i="1"/>
  <c r="L388" i="1"/>
  <c r="AJ388" i="1"/>
  <c r="AK388" i="1"/>
  <c r="L389" i="1"/>
  <c r="AJ389" i="1"/>
  <c r="AK389" i="1"/>
  <c r="L390" i="1"/>
  <c r="AJ390" i="1"/>
  <c r="AK390" i="1"/>
  <c r="L391" i="1"/>
  <c r="AJ391" i="1"/>
  <c r="AK391" i="1"/>
  <c r="L392" i="1"/>
  <c r="AJ392" i="1"/>
  <c r="AK392" i="1"/>
  <c r="L393" i="1"/>
  <c r="AJ393" i="1"/>
  <c r="AK393" i="1"/>
  <c r="L394" i="1"/>
  <c r="AJ394" i="1"/>
  <c r="AK394" i="1"/>
  <c r="L395" i="1"/>
  <c r="AJ395" i="1"/>
  <c r="AK395" i="1"/>
  <c r="L396" i="1"/>
  <c r="AJ396" i="1"/>
  <c r="AK396" i="1"/>
  <c r="L397" i="1"/>
  <c r="AJ397" i="1"/>
  <c r="AK397" i="1"/>
  <c r="L398" i="1"/>
  <c r="AJ398" i="1"/>
  <c r="AK398" i="1"/>
  <c r="L399" i="1"/>
  <c r="AJ399" i="1"/>
  <c r="AK399" i="1"/>
  <c r="L400" i="1"/>
  <c r="AJ400" i="1"/>
  <c r="AK400" i="1"/>
  <c r="L401" i="1"/>
  <c r="AJ401" i="1"/>
  <c r="AK401" i="1"/>
  <c r="L402" i="1"/>
  <c r="AJ402" i="1"/>
  <c r="AK402" i="1"/>
  <c r="L403" i="1"/>
  <c r="AJ403" i="1"/>
  <c r="AK403" i="1"/>
  <c r="L404" i="1"/>
  <c r="AJ404" i="1"/>
  <c r="AK404" i="1"/>
  <c r="L405" i="1"/>
  <c r="AJ405" i="1"/>
  <c r="AK405" i="1"/>
  <c r="L406" i="1"/>
  <c r="AJ406" i="1"/>
  <c r="AK406" i="1"/>
  <c r="L407" i="1"/>
  <c r="AJ407" i="1"/>
  <c r="AK407" i="1"/>
  <c r="L408" i="1"/>
  <c r="AJ408" i="1"/>
  <c r="AK408" i="1"/>
  <c r="L409" i="1"/>
  <c r="AJ409" i="1"/>
  <c r="AK409" i="1"/>
  <c r="L410" i="1"/>
  <c r="AJ410" i="1"/>
  <c r="AK410" i="1"/>
  <c r="L411" i="1"/>
  <c r="AJ411" i="1"/>
  <c r="AK411" i="1"/>
  <c r="L412" i="1"/>
  <c r="AJ412" i="1"/>
  <c r="AK412" i="1"/>
  <c r="L413" i="1"/>
  <c r="AJ413" i="1"/>
  <c r="AK413" i="1"/>
  <c r="L414" i="1"/>
  <c r="AJ414" i="1"/>
  <c r="AK414" i="1"/>
  <c r="L415" i="1"/>
  <c r="AJ415" i="1"/>
  <c r="AK415" i="1"/>
  <c r="L416" i="1"/>
  <c r="AJ416" i="1"/>
  <c r="AK416" i="1"/>
  <c r="L417" i="1"/>
  <c r="AJ417" i="1"/>
  <c r="AK417" i="1"/>
  <c r="L418" i="1"/>
  <c r="AJ418" i="1"/>
  <c r="AK418" i="1"/>
  <c r="L419" i="1"/>
  <c r="AJ419" i="1"/>
  <c r="AK419" i="1"/>
  <c r="L420" i="1"/>
  <c r="AJ420" i="1"/>
  <c r="AK420" i="1"/>
  <c r="L421" i="1"/>
  <c r="AJ421" i="1"/>
  <c r="AK421" i="1"/>
  <c r="L422" i="1"/>
  <c r="AJ422" i="1"/>
  <c r="AK422" i="1"/>
  <c r="L423" i="1"/>
  <c r="AJ423" i="1"/>
  <c r="AK423" i="1"/>
  <c r="L424" i="1"/>
  <c r="AJ424" i="1"/>
  <c r="AK424" i="1"/>
  <c r="L425" i="1"/>
  <c r="AJ425" i="1"/>
  <c r="AK425" i="1"/>
  <c r="L426" i="1"/>
  <c r="AJ426" i="1"/>
  <c r="AK426" i="1"/>
  <c r="L427" i="1"/>
  <c r="AJ427" i="1"/>
  <c r="AK427" i="1"/>
  <c r="L428" i="1"/>
  <c r="AJ428" i="1"/>
  <c r="AK428" i="1"/>
  <c r="L429" i="1"/>
  <c r="AJ429" i="1"/>
  <c r="AK429" i="1"/>
  <c r="L430" i="1"/>
  <c r="AJ430" i="1"/>
  <c r="AK430" i="1"/>
  <c r="L431" i="1"/>
  <c r="AJ431" i="1"/>
  <c r="AK431" i="1"/>
  <c r="L432" i="1"/>
  <c r="AJ432" i="1"/>
  <c r="AK432" i="1"/>
  <c r="L433" i="1"/>
  <c r="AJ433" i="1"/>
  <c r="AK433" i="1"/>
  <c r="L434" i="1"/>
  <c r="AJ434" i="1"/>
  <c r="AK434" i="1"/>
  <c r="L435" i="1"/>
  <c r="AJ435" i="1"/>
  <c r="AK435" i="1"/>
  <c r="L436" i="1"/>
  <c r="AJ436" i="1"/>
  <c r="AK436" i="1"/>
  <c r="L437" i="1"/>
  <c r="AJ437" i="1"/>
  <c r="AK437" i="1"/>
  <c r="L438" i="1"/>
  <c r="AJ438" i="1"/>
  <c r="AK438" i="1"/>
  <c r="L439" i="1"/>
  <c r="AJ439" i="1"/>
  <c r="AK439" i="1"/>
  <c r="L440" i="1"/>
  <c r="AJ440" i="1"/>
  <c r="AK440" i="1"/>
  <c r="L441" i="1"/>
  <c r="AJ441" i="1"/>
  <c r="AK441" i="1"/>
  <c r="L442" i="1"/>
  <c r="AJ442" i="1"/>
  <c r="AK442" i="1"/>
  <c r="L443" i="1"/>
  <c r="M443" i="1" s="1"/>
  <c r="AJ443" i="1"/>
  <c r="AK443" i="1"/>
  <c r="L444" i="1"/>
  <c r="AJ444" i="1"/>
  <c r="AK444" i="1"/>
  <c r="L445" i="1"/>
  <c r="AJ445" i="1"/>
  <c r="AK445" i="1"/>
  <c r="L446" i="1"/>
  <c r="AJ446" i="1"/>
  <c r="AK446" i="1"/>
  <c r="L447" i="1"/>
  <c r="AJ447" i="1"/>
  <c r="AK447" i="1"/>
  <c r="L448" i="1"/>
  <c r="AJ448" i="1"/>
  <c r="AK448" i="1"/>
  <c r="L449" i="1"/>
  <c r="AJ449" i="1"/>
  <c r="AK449" i="1"/>
  <c r="L450" i="1"/>
  <c r="AJ450" i="1"/>
  <c r="AK450" i="1"/>
  <c r="L451" i="1"/>
  <c r="AJ451" i="1"/>
  <c r="AK451" i="1"/>
  <c r="L452" i="1"/>
  <c r="AJ452" i="1"/>
  <c r="AK452" i="1"/>
  <c r="L453" i="1"/>
  <c r="AJ453" i="1"/>
  <c r="AK453" i="1"/>
  <c r="L454" i="1"/>
  <c r="AJ454" i="1"/>
  <c r="AK454" i="1"/>
  <c r="L455" i="1"/>
  <c r="AJ455" i="1"/>
  <c r="AK455" i="1"/>
  <c r="L456" i="1"/>
  <c r="AJ456" i="1"/>
  <c r="AK456" i="1"/>
  <c r="L457" i="1"/>
  <c r="AJ457" i="1"/>
  <c r="AK457" i="1"/>
  <c r="L458" i="1"/>
  <c r="AJ458" i="1"/>
  <c r="AK458" i="1"/>
  <c r="L459" i="1"/>
  <c r="AJ459" i="1"/>
  <c r="AK459" i="1"/>
  <c r="L460" i="1"/>
  <c r="AJ460" i="1"/>
  <c r="AK460" i="1"/>
  <c r="L461" i="1"/>
  <c r="AJ461" i="1"/>
  <c r="AK461" i="1"/>
  <c r="L462" i="1"/>
  <c r="AJ462" i="1"/>
  <c r="AK462" i="1"/>
  <c r="L463" i="1"/>
  <c r="AJ463" i="1"/>
  <c r="AK463" i="1"/>
  <c r="L464" i="1"/>
  <c r="AJ464" i="1"/>
  <c r="AK464" i="1"/>
  <c r="L465" i="1"/>
  <c r="AJ465" i="1"/>
  <c r="AK465" i="1"/>
  <c r="L466" i="1"/>
  <c r="AJ466" i="1"/>
  <c r="AK466" i="1"/>
  <c r="L467" i="1"/>
  <c r="AJ467" i="1"/>
  <c r="AK467" i="1"/>
  <c r="L468" i="1"/>
  <c r="AJ468" i="1"/>
  <c r="AK468" i="1"/>
  <c r="L469" i="1"/>
  <c r="AJ469" i="1"/>
  <c r="AK469" i="1"/>
  <c r="L470" i="1"/>
  <c r="AJ470" i="1"/>
  <c r="AK470" i="1"/>
  <c r="L471" i="1"/>
  <c r="AJ471" i="1"/>
  <c r="AK471" i="1"/>
  <c r="L472" i="1"/>
  <c r="AJ472" i="1"/>
  <c r="AK472" i="1"/>
  <c r="L473" i="1"/>
  <c r="AJ473" i="1"/>
  <c r="AK473" i="1"/>
  <c r="L474" i="1"/>
  <c r="AJ474" i="1"/>
  <c r="AK474" i="1"/>
  <c r="L475" i="1"/>
  <c r="M475" i="1" s="1"/>
  <c r="AJ475" i="1"/>
  <c r="AK475" i="1"/>
  <c r="L476" i="1"/>
  <c r="AJ476" i="1"/>
  <c r="AK476" i="1"/>
  <c r="L477" i="1"/>
  <c r="AJ477" i="1"/>
  <c r="AK477" i="1"/>
  <c r="L478" i="1"/>
  <c r="AJ478" i="1"/>
  <c r="AK478" i="1"/>
  <c r="L479" i="1"/>
  <c r="M479" i="1" s="1"/>
  <c r="AJ479" i="1"/>
  <c r="AK479" i="1"/>
  <c r="L480" i="1"/>
  <c r="AJ480" i="1"/>
  <c r="AK480" i="1"/>
  <c r="L481" i="1"/>
  <c r="AJ481" i="1"/>
  <c r="AK481" i="1"/>
  <c r="L482" i="1"/>
  <c r="AJ482" i="1"/>
  <c r="AK482" i="1"/>
  <c r="L483" i="1"/>
  <c r="AJ483" i="1"/>
  <c r="AK483" i="1"/>
  <c r="L484" i="1"/>
  <c r="AJ484" i="1"/>
  <c r="AK484" i="1"/>
  <c r="L485" i="1"/>
  <c r="AJ485" i="1"/>
  <c r="AK485" i="1"/>
  <c r="L486" i="1"/>
  <c r="AJ486" i="1"/>
  <c r="AK486" i="1"/>
  <c r="L487" i="1"/>
  <c r="AJ487" i="1"/>
  <c r="AK487" i="1"/>
  <c r="L488" i="1"/>
  <c r="AJ488" i="1"/>
  <c r="AK488" i="1"/>
  <c r="L489" i="1"/>
  <c r="AJ489" i="1"/>
  <c r="AK489" i="1"/>
  <c r="L490" i="1"/>
  <c r="AJ490" i="1"/>
  <c r="AK490" i="1"/>
  <c r="L491" i="1"/>
  <c r="AJ491" i="1"/>
  <c r="AK491" i="1"/>
  <c r="L492" i="1"/>
  <c r="AJ492" i="1"/>
  <c r="AK492" i="1"/>
  <c r="L493" i="1"/>
  <c r="AJ493" i="1"/>
  <c r="AK493" i="1"/>
  <c r="L494" i="1"/>
  <c r="M494" i="1" s="1"/>
  <c r="AJ494" i="1"/>
  <c r="AK494" i="1"/>
  <c r="L495" i="1"/>
  <c r="AJ495" i="1"/>
  <c r="AK495" i="1"/>
  <c r="L496" i="1"/>
  <c r="AJ496" i="1"/>
  <c r="AK496" i="1"/>
  <c r="L497" i="1"/>
  <c r="AJ497" i="1"/>
  <c r="AK497" i="1"/>
  <c r="L498" i="1"/>
  <c r="AJ498" i="1"/>
  <c r="AK498" i="1"/>
  <c r="L499" i="1"/>
  <c r="AJ499" i="1"/>
  <c r="AK499" i="1"/>
  <c r="L500" i="1"/>
  <c r="AJ500" i="1"/>
  <c r="AK500" i="1"/>
  <c r="L501" i="1"/>
  <c r="AJ501" i="1"/>
  <c r="AK501" i="1"/>
  <c r="L502" i="1"/>
  <c r="AJ502" i="1"/>
  <c r="AK502" i="1"/>
  <c r="L503" i="1"/>
  <c r="M503" i="1" s="1"/>
  <c r="AJ503" i="1"/>
  <c r="AK503" i="1"/>
  <c r="L504" i="1"/>
  <c r="M504" i="1" s="1"/>
  <c r="AJ504" i="1"/>
  <c r="AK504" i="1"/>
  <c r="L505" i="1"/>
  <c r="AJ505" i="1"/>
  <c r="AK505" i="1"/>
  <c r="L506" i="1"/>
  <c r="AJ506" i="1"/>
  <c r="AK506" i="1"/>
  <c r="L507" i="1"/>
  <c r="AJ507" i="1"/>
  <c r="AK507" i="1"/>
  <c r="L508" i="1"/>
  <c r="AJ508" i="1"/>
  <c r="AK508" i="1"/>
  <c r="L509" i="1"/>
  <c r="AJ509" i="1"/>
  <c r="AK509" i="1"/>
  <c r="L510" i="1"/>
  <c r="AJ510" i="1"/>
  <c r="AK510" i="1"/>
  <c r="L511" i="1"/>
  <c r="AJ511" i="1"/>
  <c r="AK511" i="1"/>
  <c r="L512" i="1"/>
  <c r="AJ512" i="1"/>
  <c r="AK512" i="1"/>
  <c r="L513" i="1"/>
  <c r="AJ513" i="1"/>
  <c r="AK513" i="1"/>
  <c r="L514" i="1"/>
  <c r="AJ514" i="1"/>
  <c r="AK514" i="1"/>
  <c r="L515" i="1"/>
  <c r="AJ515" i="1"/>
  <c r="AK515" i="1"/>
  <c r="L516" i="1"/>
  <c r="AJ516" i="1"/>
  <c r="AK516" i="1"/>
  <c r="L517" i="1"/>
  <c r="AJ517" i="1"/>
  <c r="AK517" i="1"/>
  <c r="L518" i="1"/>
  <c r="AJ518" i="1"/>
  <c r="AK518" i="1"/>
  <c r="L519" i="1"/>
  <c r="AJ519" i="1"/>
  <c r="AK519" i="1"/>
  <c r="L520" i="1"/>
  <c r="AJ520" i="1"/>
  <c r="AK520" i="1"/>
  <c r="L521" i="1"/>
  <c r="AJ521" i="1"/>
  <c r="AK521" i="1"/>
  <c r="L522" i="1"/>
  <c r="AJ522" i="1"/>
  <c r="AK522" i="1"/>
  <c r="L523" i="1"/>
  <c r="M523" i="1" s="1"/>
  <c r="AJ523" i="1"/>
  <c r="AK523" i="1"/>
  <c r="L524" i="1"/>
  <c r="AJ524" i="1"/>
  <c r="AK524" i="1"/>
  <c r="L525" i="1"/>
  <c r="AJ525" i="1"/>
  <c r="AK525" i="1"/>
  <c r="L526" i="1"/>
  <c r="AJ526" i="1"/>
  <c r="AK526" i="1"/>
  <c r="L527" i="1"/>
  <c r="AJ527" i="1"/>
  <c r="AK527" i="1"/>
  <c r="L528" i="1"/>
  <c r="M528" i="1" s="1"/>
  <c r="AJ528" i="1"/>
  <c r="AK528" i="1"/>
  <c r="L529" i="1"/>
  <c r="AJ529" i="1"/>
  <c r="AK529" i="1"/>
  <c r="L530" i="1"/>
  <c r="M530" i="1" s="1"/>
  <c r="AJ530" i="1"/>
  <c r="AK530" i="1"/>
  <c r="L531" i="1"/>
  <c r="AJ531" i="1"/>
  <c r="AK531" i="1"/>
  <c r="L532" i="1"/>
  <c r="AJ532" i="1"/>
  <c r="AK532" i="1"/>
  <c r="L533" i="1"/>
  <c r="AJ533" i="1"/>
  <c r="AK533" i="1"/>
  <c r="L534" i="1"/>
  <c r="AJ534" i="1"/>
  <c r="AK534" i="1"/>
  <c r="L535" i="1"/>
  <c r="AJ535" i="1"/>
  <c r="AK535" i="1"/>
  <c r="L536" i="1"/>
  <c r="AJ536" i="1"/>
  <c r="AK536" i="1"/>
  <c r="L537" i="1"/>
  <c r="AJ537" i="1"/>
  <c r="AK537" i="1"/>
  <c r="L538" i="1"/>
  <c r="AJ538" i="1"/>
  <c r="AK538" i="1"/>
  <c r="L539" i="1"/>
  <c r="AJ539" i="1"/>
  <c r="AK539" i="1"/>
  <c r="L540" i="1"/>
  <c r="AJ540" i="1"/>
  <c r="AK540" i="1"/>
  <c r="L541" i="1"/>
  <c r="AJ541" i="1"/>
  <c r="AK541" i="1"/>
  <c r="L542" i="1"/>
  <c r="M542" i="1" s="1"/>
  <c r="AJ542" i="1"/>
  <c r="AK542" i="1"/>
  <c r="L543" i="1"/>
  <c r="AJ543" i="1"/>
  <c r="AK543" i="1"/>
  <c r="L544" i="1"/>
  <c r="AJ544" i="1"/>
  <c r="AK544" i="1"/>
  <c r="L545" i="1"/>
  <c r="AJ545" i="1"/>
  <c r="AK545" i="1"/>
  <c r="L44" i="1"/>
  <c r="AJ44" i="1"/>
  <c r="AK44" i="1"/>
  <c r="L45" i="1"/>
  <c r="AJ45" i="1"/>
  <c r="AK45" i="1"/>
  <c r="L37" i="1"/>
  <c r="AJ37" i="1"/>
  <c r="AK37" i="1"/>
  <c r="L38" i="1"/>
  <c r="AJ38" i="1"/>
  <c r="AK38" i="1"/>
  <c r="L39" i="1"/>
  <c r="AJ39" i="1"/>
  <c r="AK39" i="1"/>
  <c r="L40" i="1"/>
  <c r="AJ40" i="1"/>
  <c r="AK40" i="1"/>
  <c r="L41" i="1"/>
  <c r="AJ41" i="1"/>
  <c r="AK41" i="1"/>
  <c r="L42" i="1"/>
  <c r="AJ42" i="1"/>
  <c r="AK42" i="1"/>
  <c r="L43" i="1"/>
  <c r="AJ43" i="1"/>
  <c r="AK43" i="1"/>
  <c r="J26" i="5" l="1" a="1"/>
  <c r="K25" i="5" a="1"/>
  <c r="K24" i="5" a="1"/>
  <c r="J25" i="5" a="1"/>
  <c r="J24" i="5" a="1"/>
  <c r="R17" i="5" a="1"/>
  <c r="P18" i="5" a="1"/>
  <c r="O16" i="5" a="1"/>
  <c r="J5" i="5" a="1"/>
  <c r="E11" i="5" a="1"/>
  <c r="K16" i="5" s="1" a="1"/>
  <c r="Q18" i="5" a="1"/>
  <c r="I6" i="5" a="1"/>
  <c r="Q16" i="5" a="1"/>
  <c r="K26" i="5" a="1"/>
  <c r="I6" i="7" a="1"/>
  <c r="I5" i="7" a="1"/>
  <c r="I8" i="7" s="1"/>
  <c r="J6" i="7" a="1"/>
  <c r="E11" i="7" a="1"/>
  <c r="Q16" i="7" a="1"/>
  <c r="N16" i="7" a="1"/>
  <c r="R17" i="7" a="1"/>
  <c r="I7" i="7" a="1"/>
  <c r="P18" i="7" a="1"/>
  <c r="J7" i="7" a="1"/>
  <c r="J25" i="7" a="1"/>
  <c r="G8" i="7"/>
  <c r="M5" i="7" s="1"/>
  <c r="J5" i="7" a="1"/>
  <c r="J8" i="7" s="1"/>
  <c r="E21" i="7" a="1"/>
  <c r="K24" i="7" a="1"/>
  <c r="Q18" i="7" a="1"/>
  <c r="P17" i="7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O17" i="5" a="1"/>
  <c r="R16" i="5" a="1"/>
  <c r="P16" i="5" a="1"/>
  <c r="P17" i="5" a="1"/>
  <c r="N17" i="5" a="1"/>
  <c r="N18" i="5" a="1"/>
  <c r="I7" i="5" a="1"/>
  <c r="Q17" i="5" a="1"/>
  <c r="R18" i="5" a="1"/>
  <c r="O18" i="5" a="1"/>
  <c r="J7" i="5" a="1"/>
  <c r="N16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203" i="3"/>
  <c r="T355" i="3"/>
  <c r="T413" i="3"/>
  <c r="T185" i="3"/>
  <c r="T54" i="3"/>
  <c r="T246" i="3"/>
  <c r="T209" i="3"/>
  <c r="T99" i="3"/>
  <c r="T272" i="3"/>
  <c r="T459" i="3"/>
  <c r="T21" i="3"/>
  <c r="T331" i="3"/>
  <c r="T197" i="3"/>
  <c r="T332" i="3"/>
  <c r="T311" i="3"/>
  <c r="T112" i="3"/>
  <c r="T182" i="3"/>
  <c r="T244" i="3"/>
  <c r="T557" i="3"/>
  <c r="T149" i="3"/>
  <c r="T193" i="3"/>
  <c r="T266" i="3"/>
  <c r="T378" i="3"/>
  <c r="T464" i="3"/>
  <c r="T43" i="3"/>
  <c r="T171" i="3"/>
  <c r="T509" i="3"/>
  <c r="T97" i="3"/>
  <c r="T344" i="3"/>
  <c r="T602" i="3"/>
  <c r="T68" i="3"/>
  <c r="T362" i="3"/>
  <c r="T388" i="3"/>
  <c r="T511" i="3"/>
  <c r="T542" i="3"/>
  <c r="T257" i="3"/>
  <c r="T474" i="3"/>
  <c r="T505" i="3"/>
  <c r="T134" i="3"/>
  <c r="T560" i="3"/>
  <c r="T253" i="3"/>
  <c r="T416" i="3"/>
  <c r="T255" i="3"/>
  <c r="T220" i="3"/>
  <c r="T347" i="3"/>
  <c r="T212" i="3"/>
  <c r="T234" i="3"/>
  <c r="T40" i="3"/>
  <c r="T81" i="3"/>
  <c r="T24" i="3"/>
  <c r="T39" i="3"/>
  <c r="T184" i="3"/>
  <c r="T218" i="3"/>
  <c r="T143" i="3"/>
  <c r="T166" i="3"/>
  <c r="T564" i="3"/>
  <c r="T62" i="3"/>
  <c r="T520" i="3"/>
  <c r="T192" i="3"/>
  <c r="T351" i="3"/>
  <c r="T175" i="3"/>
  <c r="T327" i="3"/>
  <c r="T568" i="3"/>
  <c r="T204" i="3"/>
  <c r="T17" i="3"/>
  <c r="T472" i="3"/>
  <c r="T188" i="3"/>
  <c r="T173" i="3"/>
  <c r="T142" i="3"/>
  <c r="T88" i="3"/>
  <c r="T551" i="3"/>
  <c r="T221" i="3"/>
  <c r="T293" i="3"/>
  <c r="T126" i="3"/>
  <c r="T256" i="3"/>
  <c r="T323" i="3"/>
  <c r="T303" i="3"/>
  <c r="T84" i="3"/>
  <c r="T25" i="3"/>
  <c r="T349" i="3"/>
  <c r="T340" i="3"/>
  <c r="T608" i="3"/>
  <c r="T507" i="3"/>
  <c r="T107" i="3"/>
  <c r="T585" i="3"/>
  <c r="T300" i="3"/>
  <c r="T501" i="3"/>
  <c r="T75" i="3"/>
  <c r="T131" i="3"/>
  <c r="T53" i="3"/>
  <c r="T430" i="3"/>
  <c r="T292" i="3"/>
  <c r="T208" i="3"/>
  <c r="T409" i="3"/>
  <c r="T401" i="3"/>
  <c r="T231" i="3"/>
  <c r="T573" i="3"/>
  <c r="T371" i="3"/>
  <c r="T399" i="3"/>
  <c r="T164" i="3"/>
  <c r="T156" i="3"/>
  <c r="T201" i="3"/>
  <c r="T45" i="3"/>
  <c r="T526" i="3"/>
  <c r="T497" i="3"/>
  <c r="T179" i="3"/>
  <c r="T276" i="3"/>
  <c r="T336" i="3"/>
  <c r="T328" i="3"/>
  <c r="T375" i="3"/>
  <c r="T263" i="3"/>
  <c r="T38" i="3"/>
  <c r="T287" i="3"/>
  <c r="T187" i="3"/>
  <c r="T437" i="3"/>
  <c r="T513" i="3"/>
  <c r="T581" i="3"/>
  <c r="T418" i="3"/>
  <c r="T572" i="3"/>
  <c r="T522" i="3"/>
  <c r="T453" i="3"/>
  <c r="T65" i="3"/>
  <c r="T558" i="3"/>
  <c r="T289" i="3"/>
  <c r="T35" i="3"/>
  <c r="T140" i="3"/>
  <c r="T324" i="3"/>
  <c r="T307" i="3"/>
  <c r="T584" i="3"/>
  <c r="T339" i="3"/>
  <c r="T48" i="3"/>
  <c r="T354" i="3"/>
  <c r="T157" i="3"/>
  <c r="T358" i="3"/>
  <c r="T52" i="3"/>
  <c r="T411" i="3"/>
  <c r="T486" i="3"/>
  <c r="T183" i="3"/>
  <c r="T369" i="3"/>
  <c r="T403" i="3"/>
  <c r="T47" i="3"/>
  <c r="T606" i="3"/>
  <c r="T104" i="3"/>
  <c r="T77" i="3"/>
  <c r="T381" i="3"/>
  <c r="T236" i="3"/>
  <c r="T16" i="3"/>
  <c r="T51" i="3"/>
  <c r="T404" i="3"/>
  <c r="T361" i="3"/>
  <c r="T128" i="3"/>
  <c r="T61" i="3"/>
  <c r="T279" i="3"/>
  <c r="T176" i="3"/>
  <c r="T275" i="3"/>
  <c r="T78" i="3"/>
  <c r="T42" i="3"/>
  <c r="T120" i="3"/>
  <c r="T348" i="3"/>
  <c r="T298" i="3"/>
  <c r="T37" i="3"/>
  <c r="T69" i="3"/>
  <c r="T385" i="3"/>
  <c r="T391" i="3"/>
  <c r="T588" i="3"/>
  <c r="T264" i="3"/>
  <c r="T604" i="3"/>
  <c r="T382" i="3"/>
  <c r="T425" i="3"/>
  <c r="T395" i="3"/>
  <c r="T259" i="3"/>
  <c r="T314" i="3"/>
  <c r="T170" i="3"/>
  <c r="T160" i="3"/>
  <c r="T457" i="3"/>
  <c r="T417" i="3"/>
  <c r="T390" i="3"/>
  <c r="T387" i="3"/>
  <c r="T491" i="3"/>
  <c r="T240" i="3"/>
  <c r="T273" i="3"/>
  <c r="T205" i="3"/>
  <c r="T115" i="3"/>
  <c r="T172" i="3"/>
  <c r="T124" i="3"/>
  <c r="T592" i="3"/>
  <c r="T576" i="3"/>
  <c r="T177" i="3"/>
  <c r="T32" i="3"/>
  <c r="T524" i="3"/>
  <c r="T222" i="3"/>
  <c r="T105" i="3"/>
  <c r="T119" i="3"/>
  <c r="T12" i="3"/>
  <c r="T41" i="3"/>
  <c r="T274" i="3"/>
  <c r="T223" i="3"/>
  <c r="T495" i="3"/>
  <c r="T110" i="3"/>
  <c r="T98" i="3"/>
  <c r="T543" i="3"/>
  <c r="T534" i="3"/>
  <c r="T57" i="3"/>
  <c r="T325" i="3"/>
  <c r="T245" i="3"/>
  <c r="T290" i="3"/>
  <c r="T302" i="3"/>
  <c r="T341" i="3"/>
  <c r="T288" i="3"/>
  <c r="T44" i="3"/>
  <c r="T189" i="3"/>
  <c r="T111" i="3"/>
  <c r="T536" i="3"/>
  <c r="T357" i="3"/>
  <c r="T121" i="3"/>
  <c r="T532" i="3"/>
  <c r="T200" i="3"/>
  <c r="T383" i="3"/>
  <c r="T181" i="3"/>
  <c r="T34" i="3"/>
  <c r="T267" i="3"/>
  <c r="T575" i="3"/>
  <c r="T598" i="3"/>
  <c r="T216" i="3"/>
  <c r="T394" i="3"/>
  <c r="T100" i="3"/>
  <c r="T29" i="3"/>
  <c r="T158" i="3"/>
  <c r="T114" i="3"/>
  <c r="T480" i="3"/>
  <c r="T239" i="3"/>
  <c r="T60" i="3"/>
  <c r="T150" i="3"/>
  <c r="T154" i="3"/>
  <c r="T432" i="3"/>
  <c r="T191" i="3"/>
  <c r="T130" i="3"/>
  <c r="T168" i="3"/>
  <c r="T67" i="3"/>
  <c r="T319" i="3"/>
  <c r="T31" i="3"/>
  <c r="T563" i="3"/>
  <c r="T281" i="3"/>
  <c r="T79" i="3"/>
  <c r="T269" i="3"/>
  <c r="T270" i="3"/>
  <c r="T482" i="3"/>
  <c r="T556" i="3"/>
  <c r="T451" i="3"/>
  <c r="T345" i="3"/>
  <c r="T94" i="3"/>
  <c r="T71" i="3"/>
  <c r="T76" i="3"/>
  <c r="T199" i="3"/>
  <c r="T108" i="3"/>
  <c r="T20" i="3"/>
  <c r="T163" i="3"/>
  <c r="T132" i="3"/>
  <c r="T583" i="3"/>
  <c r="T552" i="3"/>
  <c r="T579" i="3"/>
  <c r="T436" i="3"/>
  <c r="T91" i="3"/>
  <c r="T312" i="3"/>
  <c r="T127" i="3"/>
  <c r="T55" i="3"/>
  <c r="T368" i="3"/>
  <c r="T571" i="3"/>
  <c r="T224" i="3"/>
  <c r="T146" i="3"/>
  <c r="T441" i="3"/>
  <c r="T322" i="3"/>
  <c r="T113" i="3"/>
  <c r="T611" i="3"/>
  <c r="T28" i="3"/>
  <c r="T268" i="3"/>
  <c r="T139" i="3"/>
  <c r="T370" i="3"/>
  <c r="T343" i="3"/>
  <c r="T46" i="3"/>
  <c r="T596" i="3"/>
  <c r="T449" i="3"/>
  <c r="T251" i="3"/>
  <c r="T310" i="3"/>
  <c r="T376" i="3"/>
  <c r="T350" i="3"/>
  <c r="T466" i="3"/>
  <c r="T252" i="3"/>
  <c r="T569" i="3"/>
  <c r="T529" i="3"/>
  <c r="T90" i="3"/>
  <c r="T235" i="3"/>
  <c r="T95" i="3"/>
  <c r="T194" i="3"/>
  <c r="T13" i="3"/>
  <c r="T359" i="3"/>
  <c r="T122" i="3"/>
  <c r="T337" i="3"/>
  <c r="T101" i="3"/>
  <c r="T92" i="3"/>
  <c r="T545" i="3"/>
  <c r="T125" i="3"/>
  <c r="T229" i="3"/>
  <c r="T326" i="3"/>
  <c r="T260" i="3"/>
  <c r="T49" i="3"/>
  <c r="T265" i="3"/>
  <c r="T36" i="3"/>
  <c r="T219" i="3"/>
  <c r="T190" i="3"/>
  <c r="T484" i="3"/>
  <c r="T397" i="3"/>
  <c r="T138" i="3"/>
  <c r="T415" i="3"/>
  <c r="T455" i="3"/>
  <c r="T72" i="3"/>
  <c r="T352" i="3"/>
  <c r="T541" i="3"/>
  <c r="T250" i="3"/>
  <c r="T215" i="3"/>
  <c r="T546" i="3"/>
  <c r="T227" i="3"/>
  <c r="T196" i="3"/>
  <c r="T443" i="3"/>
  <c r="T531" i="3"/>
  <c r="T400" i="3"/>
  <c r="T308" i="3"/>
  <c r="T14" i="3"/>
  <c r="T22" i="3"/>
  <c r="T145" i="3"/>
  <c r="T242" i="3"/>
  <c r="T521" i="3"/>
  <c r="T118" i="3"/>
  <c r="T503" i="3"/>
  <c r="T152" i="3"/>
  <c r="T428" i="3"/>
  <c r="T11" i="3"/>
  <c r="T83" i="3"/>
  <c r="T18" i="3"/>
  <c r="T402" i="3"/>
  <c r="T232" i="3"/>
  <c r="T153" i="3"/>
  <c r="T342" i="3"/>
  <c r="T356" i="3"/>
  <c r="T162" i="3"/>
  <c r="T213" i="3"/>
  <c r="T412" i="3"/>
  <c r="T439" i="3"/>
  <c r="T295" i="3"/>
  <c r="T50" i="3"/>
  <c r="T548" i="3"/>
  <c r="T123" i="3"/>
  <c r="T206" i="3"/>
  <c r="T304" i="3"/>
  <c r="T106" i="3"/>
  <c r="T19" i="3"/>
  <c r="T285" i="3"/>
  <c r="T301" i="3"/>
  <c r="T58" i="3"/>
  <c r="T539" i="3"/>
  <c r="T373" i="3"/>
  <c r="T478" i="3"/>
  <c r="T544" i="3"/>
  <c r="T133" i="3"/>
  <c r="R5" i="4" a="1"/>
  <c r="T309" i="3"/>
  <c r="T593" i="3"/>
  <c r="T207" i="3"/>
  <c r="T26" i="3"/>
  <c r="T159" i="3"/>
  <c r="T519" i="3"/>
  <c r="T262" i="3"/>
  <c r="T555" i="3"/>
  <c r="T294" i="3"/>
  <c r="T277" i="3"/>
  <c r="T226" i="3"/>
  <c r="T64" i="3"/>
  <c r="T410" i="3"/>
  <c r="T366" i="3"/>
  <c r="T85" i="3"/>
  <c r="T594" i="3"/>
  <c r="T228" i="3"/>
  <c r="T589" i="3"/>
  <c r="T254" i="3"/>
  <c r="T561" i="3"/>
  <c r="T148" i="3"/>
  <c r="T537" i="3"/>
  <c r="T317" i="3"/>
  <c r="T155" i="3"/>
  <c r="T73" i="3"/>
  <c r="T167" i="3"/>
  <c r="T198" i="3"/>
  <c r="T393" i="3"/>
  <c r="T137" i="3"/>
  <c r="T109" i="3"/>
  <c r="T487" i="3"/>
  <c r="T461" i="3"/>
  <c r="T186" i="3"/>
  <c r="T470" i="3"/>
  <c r="T365" i="3"/>
  <c r="T271" i="3"/>
  <c r="T392" i="3"/>
  <c r="T225" i="3"/>
  <c r="T525" i="3"/>
  <c r="T489" i="3"/>
  <c r="T316" i="3"/>
  <c r="T590" i="3"/>
  <c r="T346" i="3"/>
  <c r="T144" i="3"/>
  <c r="T554" i="3"/>
  <c r="T318" i="3"/>
  <c r="T27" i="3"/>
  <c r="T476" i="3"/>
  <c r="T320" i="3"/>
  <c r="T610" i="3"/>
  <c r="T499" i="3"/>
  <c r="T493" i="3"/>
  <c r="T86" i="3"/>
  <c r="T63" i="3"/>
  <c r="T82" i="3"/>
  <c r="T116" i="3"/>
  <c r="T180" i="3"/>
  <c r="T367" i="3"/>
  <c r="T330" i="3"/>
  <c r="T550" i="3"/>
  <c r="T30" i="3"/>
  <c r="T165" i="3"/>
  <c r="T195" i="3"/>
  <c r="T406" i="3"/>
  <c r="T135" i="3"/>
  <c r="T56" i="3"/>
  <c r="T141" i="3"/>
  <c r="T405" i="3"/>
  <c r="T333" i="3"/>
  <c r="T599" i="3"/>
  <c r="T360" i="3"/>
  <c r="T297" i="3"/>
  <c r="T96" i="3"/>
  <c r="T211" i="3"/>
  <c r="T214" i="3"/>
  <c r="T230" i="3"/>
  <c r="T129" i="3"/>
  <c r="T321" i="3"/>
  <c r="T414" i="3"/>
  <c r="T23" i="3"/>
  <c r="T587" i="3"/>
  <c r="T169" i="3"/>
  <c r="T426" i="3"/>
  <c r="T445" i="3"/>
  <c r="T424" i="3"/>
  <c r="T462" i="3"/>
  <c r="T306" i="3"/>
  <c r="T217" i="3"/>
  <c r="T338" i="3"/>
  <c r="T233" i="3"/>
  <c r="T408" i="3"/>
  <c r="T93" i="3"/>
  <c r="T567" i="3"/>
  <c r="T305" i="3"/>
  <c r="T389" i="3"/>
  <c r="T261" i="3"/>
  <c r="T151" i="3"/>
  <c r="T578" i="3"/>
  <c r="T278" i="3"/>
  <c r="T329" i="3"/>
  <c r="T566" i="3"/>
  <c r="T80" i="3"/>
  <c r="T66" i="3"/>
  <c r="T174" i="3"/>
  <c r="T334" i="3"/>
  <c r="T247" i="3"/>
  <c r="T74" i="3"/>
  <c r="T102" i="3"/>
  <c r="T238" i="3"/>
  <c r="T468" i="3"/>
  <c r="T601" i="3"/>
  <c r="T291" i="3"/>
  <c r="T580" i="3"/>
  <c r="T313" i="3"/>
  <c r="T538" i="3"/>
  <c r="T398" i="3"/>
  <c r="T380" i="3"/>
  <c r="T161" i="3"/>
  <c r="T353" i="3"/>
  <c r="T210" i="3"/>
  <c r="T33" i="3"/>
  <c r="T243" i="3"/>
  <c r="T248" i="3"/>
  <c r="P5" i="4" a="1"/>
  <c r="T363" i="3"/>
  <c r="T299" i="3"/>
  <c r="T372" i="3"/>
  <c r="T241" i="3"/>
  <c r="T87" i="3"/>
  <c r="T178" i="3"/>
  <c r="T379" i="3"/>
  <c r="T528" i="3"/>
  <c r="T377" i="3"/>
  <c r="T386" i="3"/>
  <c r="T258" i="3"/>
  <c r="T136" i="3"/>
  <c r="T574" i="3"/>
  <c r="T280" i="3"/>
  <c r="T103" i="3"/>
  <c r="T374" i="3"/>
  <c r="T237" i="3"/>
  <c r="T59" i="3"/>
  <c r="T89" i="3"/>
  <c r="T296" i="3"/>
  <c r="T286" i="3"/>
  <c r="T447" i="3"/>
  <c r="J5" i="4" l="1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E24" i="7" a="1"/>
  <c r="E23" i="7" a="1"/>
  <c r="E22" i="7" a="1"/>
  <c r="E26" i="7" a="1"/>
  <c r="E25" i="7" a="1"/>
  <c r="E17" i="7" a="1"/>
  <c r="E14" i="7" a="1"/>
  <c r="E16" i="7" a="1"/>
  <c r="E13" i="7" a="1"/>
  <c r="E12" i="7" a="1"/>
  <c r="E18" i="7" a="1"/>
  <c r="E15" i="7" a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I7" i="2"/>
  <c r="G7" i="2"/>
  <c r="J3" i="2"/>
  <c r="AK36" i="1" l="1"/>
  <c r="AJ36" i="1"/>
  <c r="L36" i="1"/>
  <c r="AK35" i="1"/>
  <c r="AJ35" i="1"/>
  <c r="L35" i="1"/>
  <c r="AK34" i="1"/>
  <c r="AJ34" i="1"/>
  <c r="L34" i="1"/>
  <c r="AK33" i="1"/>
  <c r="AJ33" i="1"/>
  <c r="L33" i="1"/>
  <c r="AK32" i="1"/>
  <c r="AJ32" i="1"/>
  <c r="L32" i="1"/>
  <c r="AK31" i="1"/>
  <c r="AJ31" i="1"/>
  <c r="L31" i="1"/>
  <c r="AK30" i="1"/>
  <c r="AJ30" i="1"/>
  <c r="L30" i="1"/>
  <c r="AG28" i="1"/>
  <c r="X28" i="1"/>
  <c r="W28" i="1"/>
  <c r="V28" i="1"/>
  <c r="U28" i="1"/>
  <c r="T28" i="1"/>
  <c r="S28" i="1"/>
  <c r="R28" i="1"/>
  <c r="Q28" i="1"/>
  <c r="P28" i="1"/>
  <c r="O28" i="1"/>
  <c r="N28" i="1"/>
  <c r="AG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434" i="3"/>
  <c r="T284" i="3"/>
  <c r="R5" i="1" a="1"/>
  <c r="T420" i="3"/>
  <c r="T422" i="3"/>
  <c r="T515" i="3"/>
  <c r="T283" i="3"/>
  <c r="T517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Z135" i="7" l="1"/>
  <c r="AH51" i="1"/>
  <c r="AH391" i="1"/>
  <c r="AH114" i="1"/>
  <c r="Z77" i="7"/>
  <c r="Z470" i="4"/>
  <c r="Z418" i="4"/>
  <c r="Z89" i="5"/>
  <c r="Z66" i="5"/>
  <c r="AH99" i="1"/>
  <c r="Z152" i="4"/>
  <c r="Z405" i="4"/>
  <c r="AH123" i="1"/>
  <c r="Z116" i="5"/>
  <c r="Z333" i="4"/>
  <c r="Z468" i="4"/>
  <c r="AH71" i="1"/>
  <c r="Z96" i="7"/>
  <c r="Z284" i="4"/>
  <c r="AH489" i="1"/>
  <c r="Z453" i="4"/>
  <c r="AH210" i="1"/>
  <c r="AH53" i="1"/>
  <c r="Z123" i="4"/>
  <c r="AH448" i="1"/>
  <c r="Z452" i="4"/>
  <c r="AH194" i="1"/>
  <c r="AH42" i="1"/>
  <c r="Z120" i="7"/>
  <c r="Z251" i="4"/>
  <c r="Z520" i="4"/>
  <c r="Z525" i="4"/>
  <c r="AH370" i="1"/>
  <c r="AH346" i="1"/>
  <c r="Z70" i="5"/>
  <c r="AH386" i="1"/>
  <c r="Z266" i="4"/>
  <c r="Z443" i="4"/>
  <c r="AH100" i="1"/>
  <c r="Z420" i="4"/>
  <c r="Z330" i="4"/>
  <c r="Z441" i="4"/>
  <c r="Z125" i="5"/>
  <c r="Z49" i="7"/>
  <c r="AH215" i="1"/>
  <c r="Z114" i="7"/>
  <c r="Z109" i="7"/>
  <c r="AH331" i="1"/>
  <c r="Z122" i="4"/>
  <c r="AH91" i="1"/>
  <c r="Z90" i="5"/>
  <c r="Z438" i="4"/>
  <c r="AH361" i="1"/>
  <c r="AH347" i="1"/>
  <c r="Z184" i="4"/>
  <c r="AH324" i="1"/>
  <c r="Z111" i="7"/>
  <c r="Z140" i="5"/>
  <c r="AH532" i="1"/>
  <c r="AH414" i="1"/>
  <c r="Z522" i="4"/>
  <c r="Z64" i="4"/>
  <c r="Z387" i="4"/>
  <c r="Z510" i="4"/>
  <c r="Z98" i="7"/>
  <c r="Z47" i="4"/>
  <c r="Z519" i="4"/>
  <c r="Z78" i="4"/>
  <c r="Z131" i="5"/>
  <c r="Z99" i="4"/>
  <c r="AH204" i="1"/>
  <c r="Z104" i="7"/>
  <c r="Z136" i="5"/>
  <c r="Z541" i="4"/>
  <c r="AH76" i="1"/>
  <c r="Z300" i="4"/>
  <c r="Z129" i="5"/>
  <c r="Z101" i="7"/>
  <c r="AH339" i="1"/>
  <c r="Z239" i="4"/>
  <c r="Z432" i="4"/>
  <c r="Z31" i="5"/>
  <c r="AH313" i="1"/>
  <c r="Z162" i="4"/>
  <c r="Z312" i="4"/>
  <c r="AH40" i="1"/>
  <c r="Z426" i="4"/>
  <c r="AH328" i="1"/>
  <c r="AH456" i="1"/>
  <c r="Z356" i="4"/>
  <c r="AH233" i="1"/>
  <c r="Z472" i="4"/>
  <c r="AH492" i="1"/>
  <c r="AH435" i="1"/>
  <c r="AH103" i="1"/>
  <c r="Z465" i="4"/>
  <c r="AH503" i="1"/>
  <c r="AH74" i="1"/>
  <c r="AH522" i="1"/>
  <c r="AH372" i="1"/>
  <c r="Z70" i="7"/>
  <c r="Z352" i="4"/>
  <c r="Z351" i="4"/>
  <c r="Z77" i="4"/>
  <c r="AH321" i="1"/>
  <c r="Z290" i="4"/>
  <c r="Z252" i="4"/>
  <c r="Z527" i="4"/>
  <c r="Z359" i="4"/>
  <c r="AH466" i="1"/>
  <c r="AH245" i="1"/>
  <c r="AH483" i="1"/>
  <c r="AH425" i="1"/>
  <c r="Z56" i="5"/>
  <c r="AH31" i="1"/>
  <c r="Z524" i="4"/>
  <c r="Z199" i="4"/>
  <c r="Z81" i="7"/>
  <c r="Z402" i="4"/>
  <c r="AH312" i="1"/>
  <c r="Z55" i="4"/>
  <c r="AH237" i="1"/>
  <c r="Z59" i="4"/>
  <c r="Z446" i="4"/>
  <c r="Z86" i="7"/>
  <c r="Z544" i="4"/>
  <c r="Z75" i="5"/>
  <c r="Z179" i="4"/>
  <c r="Z428" i="4"/>
  <c r="Z100" i="4"/>
  <c r="Z46" i="7"/>
  <c r="AH250" i="1"/>
  <c r="AH340" i="1"/>
  <c r="Z40" i="5"/>
  <c r="Z50" i="7"/>
  <c r="Z197" i="4"/>
  <c r="AH138" i="1"/>
  <c r="AH332" i="1"/>
  <c r="Z137" i="5"/>
  <c r="AH226" i="1"/>
  <c r="Z305" i="4"/>
  <c r="AH374" i="1"/>
  <c r="Z236" i="4"/>
  <c r="Z121" i="7"/>
  <c r="AH400" i="1"/>
  <c r="AH509" i="1"/>
  <c r="Z49" i="4"/>
  <c r="Z93" i="5"/>
  <c r="Z353" i="4"/>
  <c r="AH203" i="1"/>
  <c r="Z65" i="5"/>
  <c r="AH154" i="1"/>
  <c r="AH327" i="1"/>
  <c r="Z342" i="4"/>
  <c r="AH310" i="1"/>
  <c r="AH60" i="1"/>
  <c r="AH523" i="1"/>
  <c r="AH367" i="1"/>
  <c r="Z538" i="4"/>
  <c r="AH428" i="1"/>
  <c r="Z370" i="4"/>
  <c r="AH281" i="1"/>
  <c r="AH301" i="1"/>
  <c r="Z44" i="4"/>
  <c r="AH145" i="1"/>
  <c r="AH534" i="1"/>
  <c r="AH299" i="1"/>
  <c r="AH407" i="1"/>
  <c r="AH106" i="1"/>
  <c r="Z212" i="4"/>
  <c r="Z372" i="4"/>
  <c r="Z419" i="4"/>
  <c r="Z415" i="4"/>
  <c r="AH463" i="1"/>
  <c r="Z71" i="4"/>
  <c r="AH153" i="1"/>
  <c r="Z135" i="4"/>
  <c r="Z103" i="5"/>
  <c r="Z47" i="5"/>
  <c r="AH78" i="1"/>
  <c r="Z102" i="7"/>
  <c r="Z59" i="5"/>
  <c r="AH519" i="1"/>
  <c r="Z50" i="5"/>
  <c r="AH35" i="1"/>
  <c r="AH462" i="1"/>
  <c r="Z386" i="4"/>
  <c r="Z97" i="7"/>
  <c r="Z133" i="4"/>
  <c r="Z163" i="4"/>
  <c r="Z127" i="5"/>
  <c r="Z128" i="7"/>
  <c r="AH455" i="1"/>
  <c r="Z483" i="4"/>
  <c r="AH434" i="1"/>
  <c r="Z96" i="5"/>
  <c r="Z403" i="4"/>
  <c r="Z44" i="5"/>
  <c r="AH368" i="1"/>
  <c r="Z143" i="4"/>
  <c r="Z119" i="4"/>
  <c r="AH44" i="1"/>
  <c r="Z173" i="4"/>
  <c r="AH350" i="1"/>
  <c r="AH151" i="1"/>
  <c r="Z36" i="7"/>
  <c r="Z146" i="4"/>
  <c r="AH174" i="1"/>
  <c r="Z348" i="4"/>
  <c r="Z367" i="4"/>
  <c r="AH129" i="1"/>
  <c r="Z46" i="5"/>
  <c r="Z155" i="4"/>
  <c r="AH205" i="1"/>
  <c r="Z113" i="4"/>
  <c r="Z57" i="4"/>
  <c r="AH384" i="1"/>
  <c r="AH116" i="1"/>
  <c r="Z108" i="5"/>
  <c r="Z445" i="4"/>
  <c r="AH265" i="1"/>
  <c r="AH464" i="1"/>
  <c r="AH530" i="1"/>
  <c r="AH38" i="1"/>
  <c r="AH460" i="1"/>
  <c r="Z52" i="7"/>
  <c r="AH255" i="1"/>
  <c r="AH64" i="1"/>
  <c r="AH58" i="1"/>
  <c r="AH480" i="1"/>
  <c r="AH526" i="1"/>
  <c r="Z80" i="7"/>
  <c r="Z278" i="4"/>
  <c r="Z516" i="4"/>
  <c r="Z365" i="4"/>
  <c r="Z65" i="7"/>
  <c r="AH484" i="1"/>
  <c r="Z68" i="4"/>
  <c r="Z82" i="7"/>
  <c r="Z94" i="4"/>
  <c r="Z223" i="4"/>
  <c r="Z64" i="7"/>
  <c r="Z229" i="4"/>
  <c r="Z80" i="5"/>
  <c r="AH401" i="1"/>
  <c r="AH369" i="1"/>
  <c r="Z185" i="4"/>
  <c r="Z64" i="5"/>
  <c r="Z92" i="4"/>
  <c r="Z368" i="4"/>
  <c r="Z118" i="5"/>
  <c r="Z91" i="4"/>
  <c r="Z127" i="7"/>
  <c r="AH63" i="1"/>
  <c r="Z45" i="4"/>
  <c r="Z63" i="7"/>
  <c r="AH137" i="1"/>
  <c r="Z122" i="7"/>
  <c r="Z193" i="4"/>
  <c r="AH516" i="1"/>
  <c r="Z159" i="4"/>
  <c r="Z149" i="4"/>
  <c r="Z324" i="4"/>
  <c r="AH206" i="1"/>
  <c r="AH235" i="1"/>
  <c r="Z485" i="4"/>
  <c r="Z479" i="4"/>
  <c r="Z399" i="4"/>
  <c r="Z220" i="4"/>
  <c r="AH241" i="1"/>
  <c r="AH334" i="1"/>
  <c r="AH125" i="1"/>
  <c r="AH363" i="1"/>
  <c r="Z246" i="4"/>
  <c r="Z93" i="4"/>
  <c r="Z332" i="4"/>
  <c r="Z475" i="4"/>
  <c r="AH168" i="1"/>
  <c r="AH531" i="1"/>
  <c r="AH336" i="1"/>
  <c r="AH417" i="1"/>
  <c r="Z58" i="4"/>
  <c r="Z275" i="4"/>
  <c r="Z234" i="4"/>
  <c r="Z303" i="4"/>
  <c r="AH261" i="1"/>
  <c r="Z167" i="4"/>
  <c r="AH264" i="1"/>
  <c r="Z307" i="4"/>
  <c r="Z461" i="4"/>
  <c r="Z81" i="5"/>
  <c r="AH157" i="1"/>
  <c r="Z319" i="4"/>
  <c r="Z398" i="4"/>
  <c r="Z499" i="4"/>
  <c r="Z363" i="4"/>
  <c r="AH308" i="1"/>
  <c r="AH234" i="1"/>
  <c r="Z59" i="7"/>
  <c r="Z133" i="5"/>
  <c r="Z376" i="4"/>
  <c r="Z150" i="4"/>
  <c r="Z238" i="4"/>
  <c r="AH420" i="1"/>
  <c r="Z195" i="4"/>
  <c r="AH498" i="1"/>
  <c r="Z84" i="7"/>
  <c r="Z129" i="7"/>
  <c r="Z42" i="5"/>
  <c r="AH284" i="1"/>
  <c r="Z214" i="4"/>
  <c r="AH307" i="1"/>
  <c r="AH134" i="1"/>
  <c r="AH298" i="1"/>
  <c r="Z436" i="4"/>
  <c r="AH351" i="1"/>
  <c r="Z249" i="4"/>
  <c r="Z95" i="7"/>
  <c r="Z388" i="4"/>
  <c r="AH77" i="1"/>
  <c r="AH182" i="1"/>
  <c r="AH344" i="1"/>
  <c r="AH80" i="1"/>
  <c r="Z144" i="4"/>
  <c r="AH263" i="1"/>
  <c r="Z473" i="4"/>
  <c r="Z67" i="7"/>
  <c r="Z531" i="4"/>
  <c r="Z138" i="4"/>
  <c r="AH85" i="1"/>
  <c r="Z451" i="4"/>
  <c r="Z117" i="5"/>
  <c r="Z534" i="4"/>
  <c r="AH518" i="1"/>
  <c r="Z495" i="4"/>
  <c r="AH199" i="1"/>
  <c r="AH490" i="1"/>
  <c r="AH467" i="1"/>
  <c r="AH55" i="1"/>
  <c r="AH478" i="1"/>
  <c r="Z247" i="4"/>
  <c r="Z148" i="4"/>
  <c r="Z37" i="5"/>
  <c r="Z313" i="4"/>
  <c r="Z135" i="5"/>
  <c r="Z132" i="5"/>
  <c r="AH362" i="1"/>
  <c r="Z101" i="5"/>
  <c r="Z103" i="4"/>
  <c r="AH148" i="1"/>
  <c r="Z299" i="4"/>
  <c r="AH383" i="1"/>
  <c r="Z68" i="7"/>
  <c r="AH181" i="1"/>
  <c r="Z496" i="4"/>
  <c r="AH225" i="1"/>
  <c r="AH439" i="1"/>
  <c r="AH377" i="1"/>
  <c r="AH521" i="1"/>
  <c r="AH497" i="1"/>
  <c r="Z474" i="4"/>
  <c r="Z404" i="4"/>
  <c r="AH406" i="1"/>
  <c r="AH49" i="1"/>
  <c r="Z421" i="4"/>
  <c r="AH102" i="1"/>
  <c r="Z131" i="4"/>
  <c r="AH159" i="1"/>
  <c r="Z502" i="4"/>
  <c r="AH536" i="1"/>
  <c r="Z231" i="4"/>
  <c r="Z66" i="4"/>
  <c r="AH430" i="1"/>
  <c r="Z174" i="4"/>
  <c r="AH475" i="1"/>
  <c r="AH115" i="1"/>
  <c r="Z32" i="7"/>
  <c r="Z206" i="4"/>
  <c r="AH322" i="1"/>
  <c r="Z390" i="4"/>
  <c r="AH304" i="1"/>
  <c r="AH292" i="1"/>
  <c r="Z40" i="7"/>
  <c r="Z217" i="4"/>
  <c r="AH207" i="1"/>
  <c r="Z490" i="4"/>
  <c r="Z126" i="5"/>
  <c r="AH260" i="1"/>
  <c r="AH459" i="1"/>
  <c r="AH213" i="1"/>
  <c r="AH271" i="1"/>
  <c r="AH243" i="1"/>
  <c r="AH200" i="1"/>
  <c r="AH196" i="1"/>
  <c r="Z172" i="4"/>
  <c r="AH229" i="1"/>
  <c r="Z512" i="4"/>
  <c r="Z79" i="5"/>
  <c r="Z109" i="5"/>
  <c r="Z32" i="5"/>
  <c r="Z325" i="4"/>
  <c r="Z36" i="4"/>
  <c r="Z131" i="7"/>
  <c r="AH202" i="1"/>
  <c r="AH253" i="1"/>
  <c r="Z109" i="4"/>
  <c r="Z48" i="7"/>
  <c r="Z97" i="4"/>
  <c r="AH533" i="1"/>
  <c r="Z377" i="4"/>
  <c r="AH274" i="1"/>
  <c r="Z89" i="7"/>
  <c r="Z38" i="4"/>
  <c r="Z382" i="4"/>
  <c r="AH146" i="1"/>
  <c r="Z267" i="4"/>
  <c r="AH191" i="1"/>
  <c r="Z112" i="7"/>
  <c r="Z393" i="4"/>
  <c r="Z492" i="4"/>
  <c r="AH450" i="1"/>
  <c r="Z265" i="4"/>
  <c r="Z341" i="4"/>
  <c r="AH211" i="1"/>
  <c r="Z224" i="4"/>
  <c r="AH392" i="1"/>
  <c r="AH438" i="1"/>
  <c r="Z82" i="4"/>
  <c r="AH496" i="1"/>
  <c r="Z501" i="4"/>
  <c r="Z270" i="4"/>
  <c r="AH149" i="1"/>
  <c r="Z296" i="4"/>
  <c r="AH184" i="1"/>
  <c r="AH178" i="1"/>
  <c r="Z478" i="4"/>
  <c r="Z391" i="4"/>
  <c r="AH429" i="1"/>
  <c r="Z504" i="4"/>
  <c r="Z456" i="4"/>
  <c r="Z42" i="4"/>
  <c r="Z196" i="4"/>
  <c r="Z183" i="4"/>
  <c r="Z107" i="5"/>
  <c r="Z533" i="4"/>
  <c r="Z128" i="5"/>
  <c r="Z530" i="4"/>
  <c r="Z125" i="7"/>
  <c r="Z255" i="4"/>
  <c r="Z33" i="4"/>
  <c r="Z30" i="7"/>
  <c r="AH90" i="1"/>
  <c r="AH454" i="1"/>
  <c r="AH408" i="1"/>
  <c r="Z74" i="5"/>
  <c r="Z120" i="4"/>
  <c r="AH433" i="1"/>
  <c r="Z125" i="4"/>
  <c r="Z285" i="4"/>
  <c r="Z328" i="4"/>
  <c r="AH320" i="1"/>
  <c r="Z123" i="5"/>
  <c r="Z39" i="7"/>
  <c r="Z336" i="4"/>
  <c r="Z124" i="7"/>
  <c r="AH538" i="1"/>
  <c r="Z326" i="4"/>
  <c r="Z431" i="4"/>
  <c r="AH486" i="1"/>
  <c r="Z289" i="4"/>
  <c r="AH239" i="1"/>
  <c r="AH88" i="1"/>
  <c r="Z297" i="4"/>
  <c r="AH494" i="1"/>
  <c r="Z346" i="4"/>
  <c r="Z165" i="4"/>
  <c r="AH120" i="1"/>
  <c r="AH442" i="1"/>
  <c r="Z425" i="4"/>
  <c r="Z321" i="4"/>
  <c r="Z77" i="5"/>
  <c r="AH144" i="1"/>
  <c r="Z482" i="4"/>
  <c r="Z98" i="5"/>
  <c r="Z361" i="4"/>
  <c r="AH471" i="1"/>
  <c r="Z106" i="7"/>
  <c r="AH70" i="1"/>
  <c r="Z74" i="4"/>
  <c r="AH268" i="1"/>
  <c r="AH228" i="1"/>
  <c r="AH272" i="1"/>
  <c r="AH502" i="1"/>
  <c r="AH69" i="1"/>
  <c r="Z80" i="4"/>
  <c r="Z102" i="4"/>
  <c r="Z486" i="4"/>
  <c r="AH403" i="1"/>
  <c r="Z250" i="4"/>
  <c r="AH419" i="1"/>
  <c r="AH305" i="1"/>
  <c r="AH449" i="1"/>
  <c r="Z41" i="7"/>
  <c r="AH112" i="1"/>
  <c r="Z503" i="4"/>
  <c r="Z458" i="4"/>
  <c r="AH52" i="1"/>
  <c r="Z82" i="5"/>
  <c r="Z422" i="4"/>
  <c r="Z315" i="4"/>
  <c r="AH277" i="1"/>
  <c r="AH163" i="1"/>
  <c r="AH143" i="1"/>
  <c r="AH61" i="1"/>
  <c r="Z439" i="4"/>
  <c r="Z187" i="4"/>
  <c r="Z78" i="5"/>
  <c r="Z233" i="4"/>
  <c r="Z408" i="4"/>
  <c r="AH188" i="1"/>
  <c r="Z43" i="4"/>
  <c r="AH92" i="1"/>
  <c r="AH276" i="1"/>
  <c r="Z75" i="4"/>
  <c r="Z115" i="7"/>
  <c r="Z509" i="4"/>
  <c r="Z132" i="7"/>
  <c r="Z350" i="4"/>
  <c r="Z39" i="4"/>
  <c r="AH147" i="1"/>
  <c r="Z181" i="4"/>
  <c r="AH286" i="1"/>
  <c r="AH399" i="1"/>
  <c r="Z400" i="4"/>
  <c r="Z304" i="4"/>
  <c r="Z127" i="4"/>
  <c r="Z235" i="4"/>
  <c r="AH287" i="1"/>
  <c r="Z126" i="4"/>
  <c r="Z309" i="4"/>
  <c r="Z70" i="4"/>
  <c r="AH249" i="1"/>
  <c r="AH50" i="1"/>
  <c r="Z176" i="4"/>
  <c r="AH167" i="1"/>
  <c r="AH166" i="1"/>
  <c r="Z45" i="5"/>
  <c r="AH525" i="1"/>
  <c r="Z134" i="7"/>
  <c r="Z116" i="7"/>
  <c r="Z427" i="4"/>
  <c r="AH98" i="1"/>
  <c r="Z462" i="4"/>
  <c r="AH39" i="1"/>
  <c r="Z41" i="4"/>
  <c r="Z505" i="4"/>
  <c r="AH218" i="1"/>
  <c r="Z107" i="4"/>
  <c r="AH443" i="1"/>
  <c r="AH488" i="1"/>
  <c r="AH491" i="1"/>
  <c r="Z30" i="5"/>
  <c r="Z292" i="4"/>
  <c r="Z71" i="5"/>
  <c r="Z511" i="4"/>
  <c r="AH385" i="1"/>
  <c r="Z271" i="4"/>
  <c r="Z491" i="4"/>
  <c r="Z60" i="5"/>
  <c r="Z335" i="4"/>
  <c r="Z208" i="4"/>
  <c r="Z508" i="4"/>
  <c r="AH380" i="1"/>
  <c r="Z357" i="4"/>
  <c r="Z166" i="4"/>
  <c r="Z517" i="4"/>
  <c r="AH173" i="1"/>
  <c r="Z211" i="4"/>
  <c r="AH113" i="1"/>
  <c r="Z35" i="7"/>
  <c r="AH34" i="1"/>
  <c r="Z164" i="4"/>
  <c r="AH323" i="1"/>
  <c r="AH279" i="1"/>
  <c r="Z222" i="4"/>
  <c r="Z523" i="4"/>
  <c r="AH354" i="1"/>
  <c r="Z58" i="7"/>
  <c r="AH59" i="1"/>
  <c r="AH267" i="1"/>
  <c r="AH141" i="1"/>
  <c r="Z110" i="5"/>
  <c r="AH97" i="1"/>
  <c r="AH416" i="1"/>
  <c r="Z322" i="4"/>
  <c r="Z311" i="4"/>
  <c r="Z88" i="4"/>
  <c r="AH236" i="1"/>
  <c r="Z133" i="7"/>
  <c r="AH259" i="1"/>
  <c r="AH387" i="1"/>
  <c r="AH545" i="1"/>
  <c r="Z123" i="7"/>
  <c r="AH262" i="1"/>
  <c r="Z54" i="7"/>
  <c r="Z124" i="5"/>
  <c r="Z257" i="4"/>
  <c r="Z160" i="4"/>
  <c r="Z139" i="7"/>
  <c r="Z137" i="4"/>
  <c r="Z39" i="5"/>
  <c r="Z543" i="4"/>
  <c r="Z318" i="4"/>
  <c r="Z55" i="7"/>
  <c r="AH219" i="1"/>
  <c r="Z31" i="4"/>
  <c r="AH66" i="1"/>
  <c r="AH258" i="1"/>
  <c r="AH248" i="1"/>
  <c r="AH330" i="1"/>
  <c r="Z118" i="4"/>
  <c r="Z302" i="4"/>
  <c r="Z507" i="4"/>
  <c r="AH302" i="1"/>
  <c r="Z42" i="7"/>
  <c r="AH437" i="1"/>
  <c r="AH504" i="1"/>
  <c r="AH479" i="1"/>
  <c r="Z113" i="7"/>
  <c r="Z108" i="4"/>
  <c r="Z298" i="4"/>
  <c r="Z61" i="5"/>
  <c r="Z74" i="7"/>
  <c r="Z100" i="5"/>
  <c r="Z153" i="4"/>
  <c r="Z355" i="4"/>
  <c r="Z41" i="5"/>
  <c r="Z301" i="4"/>
  <c r="AH93" i="1"/>
  <c r="AH79" i="1"/>
  <c r="AH458" i="1"/>
  <c r="AH242" i="1"/>
  <c r="Z459" i="4"/>
  <c r="Z35" i="4"/>
  <c r="Z476" i="4"/>
  <c r="Z528" i="4"/>
  <c r="Z73" i="4"/>
  <c r="Z69" i="7"/>
  <c r="AH517" i="1"/>
  <c r="AH94" i="1"/>
  <c r="Z191" i="4"/>
  <c r="AH436" i="1"/>
  <c r="Z407" i="4"/>
  <c r="AH318" i="1"/>
  <c r="AH280" i="1"/>
  <c r="Z437" i="4"/>
  <c r="AH273" i="1"/>
  <c r="Z85" i="7"/>
  <c r="Z537" i="4"/>
  <c r="AH432" i="1"/>
  <c r="AH62" i="1"/>
  <c r="Z240" i="4"/>
  <c r="Z33" i="7"/>
  <c r="Z51" i="7"/>
  <c r="Z130" i="7"/>
  <c r="Z232" i="4"/>
  <c r="Z130" i="4"/>
  <c r="Z72" i="4"/>
  <c r="AH507" i="1"/>
  <c r="AH256" i="1"/>
  <c r="Z260" i="4"/>
  <c r="Z374" i="4"/>
  <c r="Z497" i="4"/>
  <c r="Z72" i="5"/>
  <c r="Z198" i="4"/>
  <c r="Z429" i="4"/>
  <c r="Z329" i="4"/>
  <c r="Z494" i="4"/>
  <c r="Z53" i="7"/>
  <c r="Z95" i="4"/>
  <c r="Z81" i="4"/>
  <c r="AH309" i="1"/>
  <c r="Z210" i="4"/>
  <c r="Z244" i="4"/>
  <c r="Z323" i="4"/>
  <c r="AH177" i="1"/>
  <c r="AH254" i="1"/>
  <c r="Z48" i="4"/>
  <c r="Z101" i="4"/>
  <c r="Z83" i="5"/>
  <c r="Z40" i="4"/>
  <c r="Z243" i="4"/>
  <c r="AH413" i="1"/>
  <c r="Z104" i="5"/>
  <c r="Z126" i="7"/>
  <c r="Z340" i="4"/>
  <c r="AH217" i="1"/>
  <c r="Z73" i="5"/>
  <c r="Z90" i="4"/>
  <c r="Z308" i="4"/>
  <c r="Z137" i="7"/>
  <c r="AH139" i="1"/>
  <c r="Z201" i="4"/>
  <c r="Z493" i="4"/>
  <c r="AH293" i="1"/>
  <c r="Z67" i="4"/>
  <c r="Z43" i="5"/>
  <c r="AH67" i="1"/>
  <c r="AH353" i="1"/>
  <c r="Z54" i="5"/>
  <c r="AH365" i="1"/>
  <c r="Z293" i="4"/>
  <c r="Z112" i="4"/>
  <c r="Z327" i="4"/>
  <c r="AH427" i="1"/>
  <c r="AH158" i="1"/>
  <c r="Z258" i="4"/>
  <c r="AH306" i="1"/>
  <c r="AH82" i="1"/>
  <c r="AH54" i="1"/>
  <c r="Z138" i="7"/>
  <c r="AH269" i="1"/>
  <c r="AH220" i="1"/>
  <c r="AH47" i="1"/>
  <c r="Z536" i="4"/>
  <c r="Z175" i="4"/>
  <c r="Z209" i="4"/>
  <c r="AH190" i="1"/>
  <c r="Z535" i="4"/>
  <c r="Z334" i="4"/>
  <c r="Z487" i="4"/>
  <c r="Z450" i="4"/>
  <c r="AH352" i="1"/>
  <c r="AH423" i="1"/>
  <c r="Z100" i="7"/>
  <c r="AH513" i="1"/>
  <c r="Z95" i="5"/>
  <c r="AH135" i="1"/>
  <c r="AH535" i="1"/>
  <c r="Z481" i="4"/>
  <c r="Z85" i="5"/>
  <c r="Z52" i="5"/>
  <c r="AH128" i="1"/>
  <c r="Z287" i="4"/>
  <c r="Z105" i="7"/>
  <c r="Z105" i="4"/>
  <c r="AH445" i="1"/>
  <c r="Z104" i="4"/>
  <c r="Z394" i="4"/>
  <c r="Z288" i="4"/>
  <c r="Z121" i="5"/>
  <c r="AH515" i="1"/>
  <c r="AH105" i="1"/>
  <c r="AH511" i="1"/>
  <c r="AH244" i="1"/>
  <c r="Z34" i="5"/>
  <c r="AH409" i="1"/>
  <c r="AH359" i="1"/>
  <c r="Z37" i="7"/>
  <c r="Z447" i="4"/>
  <c r="Z171" i="4"/>
  <c r="Z259" i="4"/>
  <c r="AH412" i="1"/>
  <c r="Z384" i="4"/>
  <c r="Z53" i="4"/>
  <c r="Z79" i="4"/>
  <c r="Z457" i="4"/>
  <c r="Z295" i="4"/>
  <c r="Z518" i="4"/>
  <c r="Z79" i="7"/>
  <c r="Z366" i="4"/>
  <c r="Z464" i="4"/>
  <c r="Z506" i="4"/>
  <c r="AH165" i="1"/>
  <c r="Z168" i="4"/>
  <c r="AH136" i="1"/>
  <c r="Z134" i="4"/>
  <c r="Z62" i="4"/>
  <c r="Z228" i="4"/>
  <c r="Z409" i="4"/>
  <c r="Z434" i="4"/>
  <c r="AH540" i="1"/>
  <c r="AH373" i="1"/>
  <c r="Z35" i="5"/>
  <c r="AH195" i="1"/>
  <c r="Z373" i="4"/>
  <c r="Z140" i="7"/>
  <c r="AH133" i="1"/>
  <c r="Z85" i="4"/>
  <c r="Z111" i="5"/>
  <c r="Z128" i="4"/>
  <c r="AH294" i="1"/>
  <c r="Z61" i="7"/>
  <c r="Z87" i="5"/>
  <c r="Z106" i="4"/>
  <c r="AH81" i="1"/>
  <c r="Z310" i="4"/>
  <c r="AH230" i="1"/>
  <c r="Z99" i="5"/>
  <c r="Z189" i="4"/>
  <c r="Z33" i="5"/>
  <c r="AH72" i="1"/>
  <c r="Z157" i="4"/>
  <c r="AH364" i="1"/>
  <c r="Z345" i="4"/>
  <c r="Z280" i="4"/>
  <c r="Z118" i="7"/>
  <c r="AH447" i="1"/>
  <c r="Z269" i="4"/>
  <c r="Z87" i="4"/>
  <c r="AH117" i="1"/>
  <c r="Z63" i="5"/>
  <c r="AH43" i="1"/>
  <c r="AH393" i="1"/>
  <c r="Z34" i="7"/>
  <c r="AH326" i="1"/>
  <c r="Z117" i="7"/>
  <c r="AH461" i="1"/>
  <c r="Z513" i="4"/>
  <c r="Z389" i="4"/>
  <c r="AH124" i="1"/>
  <c r="AH270" i="1"/>
  <c r="Z274" i="4"/>
  <c r="AH457" i="1"/>
  <c r="AH222" i="1"/>
  <c r="AH131" i="1"/>
  <c r="Z62" i="5"/>
  <c r="Z134" i="5"/>
  <c r="Z381" i="4"/>
  <c r="Z532" i="4"/>
  <c r="AH446" i="1"/>
  <c r="Z203" i="4"/>
  <c r="Z129" i="4"/>
  <c r="AH160" i="1"/>
  <c r="AH476" i="1"/>
  <c r="Z177" i="4"/>
  <c r="AH465" i="1"/>
  <c r="AH142" i="1"/>
  <c r="AH422" i="1"/>
  <c r="Z106" i="5"/>
  <c r="Z92" i="7"/>
  <c r="Z254" i="4"/>
  <c r="Z245" i="4"/>
  <c r="Z139" i="4"/>
  <c r="AH426" i="1"/>
  <c r="AH473" i="1"/>
  <c r="AH544" i="1"/>
  <c r="Z354" i="4"/>
  <c r="Z69" i="5"/>
  <c r="AH356" i="1"/>
  <c r="Z360" i="4"/>
  <c r="Z38" i="7"/>
  <c r="Z216" i="4"/>
  <c r="AH170" i="1"/>
  <c r="Z119" i="5"/>
  <c r="Z31" i="7"/>
  <c r="AH451" i="1"/>
  <c r="Z57" i="5"/>
  <c r="Z268" i="4"/>
  <c r="Z215" i="4"/>
  <c r="Z221" i="4"/>
  <c r="Z161" i="4"/>
  <c r="AH48" i="1"/>
  <c r="AH186" i="1"/>
  <c r="Z107" i="7"/>
  <c r="Z93" i="7"/>
  <c r="AH75" i="1"/>
  <c r="AH431" i="1"/>
  <c r="Z97" i="5"/>
  <c r="Z542" i="4"/>
  <c r="Z397" i="4"/>
  <c r="Z448" i="4"/>
  <c r="AH164" i="1"/>
  <c r="AH510" i="1"/>
  <c r="AH109" i="1"/>
  <c r="AH411" i="1"/>
  <c r="Z48" i="5"/>
  <c r="Z411" i="4"/>
  <c r="AH175" i="1"/>
  <c r="AH231" i="1"/>
  <c r="Z182" i="4"/>
  <c r="Z78" i="7"/>
  <c r="Z417" i="4"/>
  <c r="Z76" i="5"/>
  <c r="AH441" i="1"/>
  <c r="AH223" i="1"/>
  <c r="Z75" i="7"/>
  <c r="Z36" i="5"/>
  <c r="Z96" i="4"/>
  <c r="AH289" i="1"/>
  <c r="Z72" i="7"/>
  <c r="Z76" i="4"/>
  <c r="AH487" i="1"/>
  <c r="Z205" i="4"/>
  <c r="AH539" i="1"/>
  <c r="AH481" i="1"/>
  <c r="AH127" i="1"/>
  <c r="Z383" i="4"/>
  <c r="AH329" i="1"/>
  <c r="Z43" i="7"/>
  <c r="AH118" i="1"/>
  <c r="Z413" i="4"/>
  <c r="AH524" i="1"/>
  <c r="Z480" i="4"/>
  <c r="Z200" i="4"/>
  <c r="AH394" i="1"/>
  <c r="Z115" i="5"/>
  <c r="AH33" i="1"/>
  <c r="AH474" i="1"/>
  <c r="Z86" i="5"/>
  <c r="Z122" i="5"/>
  <c r="Z178" i="4"/>
  <c r="Z88" i="5"/>
  <c r="Z47" i="7"/>
  <c r="AH311" i="1"/>
  <c r="Z103" i="7"/>
  <c r="AH404" i="1"/>
  <c r="Z76" i="7"/>
  <c r="Z204" i="4"/>
  <c r="AH388" i="1"/>
  <c r="Z358" i="4"/>
  <c r="Z226" i="4"/>
  <c r="Z119" i="7"/>
  <c r="Z145" i="4"/>
  <c r="Z529" i="4"/>
  <c r="Z460" i="4"/>
  <c r="AH529" i="1"/>
  <c r="Z151" i="4"/>
  <c r="AH395" i="1"/>
  <c r="Z455" i="4"/>
  <c r="AH201" i="1"/>
  <c r="Z190" i="4"/>
  <c r="Z34" i="4"/>
  <c r="Z108" i="7"/>
  <c r="AH345" i="1"/>
  <c r="AH371" i="1"/>
  <c r="AH176" i="1"/>
  <c r="Z46" i="4"/>
  <c r="AH185" i="1"/>
  <c r="AH397" i="1"/>
  <c r="Z466" i="4"/>
  <c r="AH247" i="1"/>
  <c r="Z316" i="4"/>
  <c r="Z120" i="5"/>
  <c r="Z84" i="4"/>
  <c r="Z73" i="7"/>
  <c r="AH84" i="1"/>
  <c r="Z60" i="7"/>
  <c r="AH111" i="1"/>
  <c r="Z51" i="4"/>
  <c r="Z449" i="4"/>
  <c r="AH36" i="1"/>
  <c r="Z88" i="7"/>
  <c r="Z116" i="4"/>
  <c r="Z142" i="4"/>
  <c r="AH500" i="1"/>
  <c r="AH296" i="1"/>
  <c r="AH468" i="1"/>
  <c r="AH290" i="1"/>
  <c r="AH285" i="1"/>
  <c r="AH453" i="1"/>
  <c r="Z416" i="4"/>
  <c r="Z213" i="4"/>
  <c r="AH180" i="1"/>
  <c r="Z277" i="4"/>
  <c r="AH390" i="1"/>
  <c r="AH349" i="1"/>
  <c r="AH212" i="1"/>
  <c r="Z91" i="5"/>
  <c r="Z65" i="4"/>
  <c r="AH57" i="1"/>
  <c r="AH360" i="1"/>
  <c r="Z121" i="4"/>
  <c r="AH87" i="1"/>
  <c r="AH512" i="1"/>
  <c r="AH41" i="1"/>
  <c r="AH315" i="1"/>
  <c r="AH132" i="1"/>
  <c r="AH122" i="1"/>
  <c r="Z430" i="4"/>
  <c r="Z281" i="4"/>
  <c r="AH152" i="1"/>
  <c r="Z71" i="7"/>
  <c r="AH501" i="1"/>
  <c r="Z262" i="4"/>
  <c r="Z202" i="4"/>
  <c r="Z317" i="4"/>
  <c r="AH83" i="1"/>
  <c r="AH150" i="1"/>
  <c r="Z92" i="5"/>
  <c r="AH278" i="1"/>
  <c r="Z105" i="5"/>
  <c r="AH444" i="1"/>
  <c r="AH316" i="1"/>
  <c r="Z53" i="5"/>
  <c r="Z89" i="4"/>
  <c r="Z237" i="4"/>
  <c r="Z62" i="7"/>
  <c r="Z55" i="5"/>
  <c r="Z349" i="4"/>
  <c r="Z138" i="5"/>
  <c r="AH288" i="1"/>
  <c r="Z241" i="4"/>
  <c r="AH172" i="1"/>
  <c r="AH402" i="1"/>
  <c r="AH342" i="1"/>
  <c r="Z180" i="4"/>
  <c r="AH130" i="1"/>
  <c r="AH73" i="1"/>
  <c r="Z320" i="4"/>
  <c r="Z273" i="4"/>
  <c r="Z433" i="4"/>
  <c r="AH325" i="1"/>
  <c r="AH30" i="1"/>
  <c r="Z56" i="7"/>
  <c r="AH221" i="1"/>
  <c r="AH477" i="1"/>
  <c r="AH282" i="1"/>
  <c r="AH469" i="1"/>
  <c r="Z141" i="7"/>
  <c r="Z37" i="4"/>
  <c r="Z264" i="4"/>
  <c r="Z32" i="4"/>
  <c r="Z380" i="4"/>
  <c r="Z186" i="4"/>
  <c r="Z489" i="4"/>
  <c r="AH107" i="1"/>
  <c r="Z369" i="4"/>
  <c r="AH197" i="1"/>
  <c r="Z488" i="4"/>
  <c r="AH470" i="1"/>
  <c r="Z227" i="4"/>
  <c r="Z331" i="4"/>
  <c r="Z314" i="4"/>
  <c r="AH508" i="1"/>
  <c r="AH275" i="1"/>
  <c r="Z112" i="5"/>
  <c r="AH485" i="1"/>
  <c r="Z498" i="4"/>
  <c r="Z63" i="4"/>
  <c r="Z540" i="4"/>
  <c r="Z52" i="4"/>
  <c r="Z154" i="4"/>
  <c r="Z471" i="4"/>
  <c r="AH171" i="1"/>
  <c r="Z514" i="4"/>
  <c r="AH266" i="1"/>
  <c r="Z54" i="4"/>
  <c r="AH337" i="1"/>
  <c r="Z111" i="4"/>
  <c r="AH161" i="1"/>
  <c r="AH156" i="1"/>
  <c r="Z225" i="4"/>
  <c r="Z463" i="4"/>
  <c r="AH333" i="1"/>
  <c r="AH192" i="1"/>
  <c r="Z248" i="4"/>
  <c r="Z56" i="4"/>
  <c r="Z371" i="4"/>
  <c r="AH252" i="1"/>
  <c r="Z521" i="4"/>
  <c r="AH189" i="1"/>
  <c r="AH251" i="1"/>
  <c r="Z444" i="4"/>
  <c r="Z263" i="4"/>
  <c r="Z169" i="4"/>
  <c r="Z283" i="4"/>
  <c r="Z424" i="4"/>
  <c r="Z279" i="4"/>
  <c r="AH366" i="1"/>
  <c r="Z136" i="7"/>
  <c r="Z45" i="7"/>
  <c r="Z344" i="4"/>
  <c r="AH543" i="1"/>
  <c r="AH86" i="1"/>
  <c r="AH238" i="1"/>
  <c r="Z338" i="4"/>
  <c r="Z467" i="4"/>
  <c r="Z526" i="4"/>
  <c r="AH198" i="1"/>
  <c r="AH179" i="1"/>
  <c r="AH335" i="1"/>
  <c r="Z91" i="7"/>
  <c r="Z90" i="7"/>
  <c r="Z364" i="4"/>
  <c r="Z110" i="4"/>
  <c r="Z113" i="5"/>
  <c r="AH381" i="1"/>
  <c r="Z115" i="4"/>
  <c r="Z139" i="5"/>
  <c r="AH110" i="1"/>
  <c r="Z102" i="5"/>
  <c r="Z84" i="5"/>
  <c r="Z136" i="4"/>
  <c r="AH338" i="1"/>
  <c r="AH319" i="1"/>
  <c r="Z51" i="5"/>
  <c r="Z141" i="5"/>
  <c r="Z477" i="4"/>
  <c r="Z294" i="4"/>
  <c r="Z469" i="4"/>
  <c r="Z50" i="4"/>
  <c r="Z306" i="4"/>
  <c r="AH108" i="1"/>
  <c r="Z114" i="5"/>
  <c r="AH506" i="1"/>
  <c r="AH314" i="1"/>
  <c r="Z378" i="4"/>
  <c r="Z276" i="4"/>
  <c r="Z362" i="4"/>
  <c r="Z291" i="4"/>
  <c r="AH398" i="1"/>
  <c r="AH232" i="1"/>
  <c r="AH283" i="1"/>
  <c r="Z99" i="7"/>
  <c r="AH357" i="1"/>
  <c r="Z68" i="5"/>
  <c r="AH56" i="1"/>
  <c r="AH343" i="1"/>
  <c r="Z130" i="5"/>
  <c r="Z114" i="4"/>
  <c r="Z272" i="4"/>
  <c r="Z67" i="5"/>
  <c r="AH291" i="1"/>
  <c r="AH121" i="1"/>
  <c r="AH482" i="1"/>
  <c r="Z66" i="7"/>
  <c r="AH542" i="1"/>
  <c r="AH341" i="1"/>
  <c r="AH300" i="1"/>
  <c r="AH452" i="1"/>
  <c r="Z132" i="4"/>
  <c r="Z141" i="4"/>
  <c r="AH68" i="1"/>
  <c r="AH297" i="1"/>
  <c r="Z30" i="4"/>
  <c r="Z147" i="4"/>
  <c r="Z396" i="4"/>
  <c r="AH46" i="1"/>
  <c r="Z435" i="4"/>
  <c r="Z343" i="4"/>
  <c r="Z156" i="4"/>
  <c r="Z286" i="4"/>
  <c r="Z414" i="4"/>
  <c r="AH303" i="1"/>
  <c r="AH227" i="1"/>
  <c r="Z207" i="4"/>
  <c r="Z406" i="4"/>
  <c r="AH295" i="1"/>
  <c r="AH119" i="1"/>
  <c r="AH505" i="1"/>
  <c r="AH472" i="1"/>
  <c r="Z170" i="4"/>
  <c r="AH32" i="1"/>
  <c r="Z375" i="4"/>
  <c r="Z515" i="4"/>
  <c r="AH527" i="1"/>
  <c r="AH95" i="1"/>
  <c r="Z98" i="4"/>
  <c r="AH246" i="1"/>
  <c r="Z61" i="4"/>
  <c r="Z83" i="4"/>
  <c r="Z57" i="7"/>
  <c r="AH528" i="1"/>
  <c r="AH389" i="1"/>
  <c r="AH208" i="1"/>
  <c r="Z423" i="4"/>
  <c r="Z454" i="4"/>
  <c r="Z440" i="4"/>
  <c r="AH126" i="1"/>
  <c r="AH183" i="1"/>
  <c r="AH169" i="1"/>
  <c r="Z83" i="7"/>
  <c r="AH37" i="1"/>
  <c r="AH187" i="1"/>
  <c r="Z94" i="7"/>
  <c r="Z44" i="7"/>
  <c r="Z385" i="4"/>
  <c r="AH45" i="1"/>
  <c r="AH382" i="1"/>
  <c r="AH257" i="1"/>
  <c r="AH493" i="1"/>
  <c r="Z261" i="4"/>
  <c r="Z69" i="4"/>
  <c r="AH520" i="1"/>
  <c r="Z545" i="4"/>
  <c r="Z339" i="4"/>
  <c r="AH101" i="1"/>
  <c r="AH541" i="1"/>
  <c r="Z60" i="4"/>
  <c r="Z539" i="4"/>
  <c r="Z49" i="5"/>
  <c r="Z140" i="4"/>
  <c r="AH209" i="1"/>
  <c r="AH214" i="1"/>
  <c r="Z192" i="4"/>
  <c r="AH378" i="1"/>
  <c r="Z410" i="4"/>
  <c r="AH499" i="1"/>
  <c r="Z500" i="4"/>
  <c r="AH537" i="1"/>
  <c r="Z230" i="4"/>
  <c r="AH140" i="1"/>
  <c r="AH240" i="1"/>
  <c r="Z38" i="5"/>
  <c r="AH375" i="1"/>
  <c r="Z347" i="4"/>
  <c r="AH96" i="1"/>
  <c r="AH65" i="1"/>
  <c r="AH216" i="1"/>
  <c r="Z282" i="4"/>
  <c r="Z87" i="7"/>
  <c r="Z395" i="4"/>
  <c r="AH424" i="1"/>
  <c r="AH317" i="1"/>
  <c r="Z194" i="4"/>
  <c r="Z412" i="4"/>
  <c r="Z218" i="4"/>
  <c r="Z219" i="4"/>
  <c r="AH418" i="1"/>
  <c r="AH495" i="1"/>
  <c r="AH348" i="1"/>
  <c r="AH104" i="1"/>
  <c r="AH224" i="1"/>
  <c r="AH410" i="1"/>
  <c r="Z253" i="4"/>
  <c r="Z242" i="4"/>
  <c r="Z188" i="4"/>
  <c r="Z256" i="4"/>
  <c r="AH155" i="1"/>
  <c r="AH514" i="1"/>
  <c r="Z337" i="4"/>
  <c r="AH358" i="1"/>
  <c r="AH440" i="1"/>
  <c r="Z392" i="4"/>
  <c r="AH193" i="1"/>
  <c r="Z442" i="4"/>
  <c r="Z94" i="5"/>
  <c r="Z86" i="4"/>
  <c r="AH421" i="1"/>
  <c r="Z124" i="4"/>
  <c r="AH355" i="1"/>
  <c r="Z117" i="4"/>
  <c r="AH89" i="1"/>
  <c r="Z484" i="4"/>
  <c r="AH379" i="1"/>
  <c r="Z379" i="4"/>
  <c r="AH162" i="1"/>
  <c r="Z110" i="7"/>
  <c r="Z58" i="5"/>
  <c r="AH415" i="1"/>
  <c r="AH396" i="1"/>
  <c r="AH405" i="1"/>
  <c r="Z401" i="4"/>
  <c r="Z158" i="4"/>
  <c r="AH376" i="1"/>
  <c r="Z27" i="5" l="1" a="1"/>
  <c r="Z28" i="5"/>
  <c r="Z27" i="4" a="1"/>
  <c r="Z28" i="4"/>
  <c r="AH28" i="1"/>
  <c r="AH27" i="1" a="1"/>
  <c r="Z28" i="7"/>
  <c r="Z27" i="7" a="1"/>
  <c r="H5" i="2" s="1"/>
  <c r="K5" i="2" s="1"/>
  <c r="G8" i="4" l="1"/>
  <c r="M5" i="4" s="1"/>
  <c r="H8" i="4"/>
  <c r="F5" i="2" s="1"/>
  <c r="I8" i="4"/>
  <c r="J8" i="4"/>
  <c r="E15" i="4" a="1"/>
  <c r="E16" i="4" a="1"/>
  <c r="E13" i="4" a="1"/>
  <c r="E17" i="4" a="1"/>
  <c r="E14" i="4" a="1"/>
  <c r="E12" i="4" a="1"/>
  <c r="E18" i="4" a="1"/>
  <c r="E24" i="4" a="1"/>
  <c r="E23" i="4" a="1"/>
  <c r="E22" i="4" a="1"/>
  <c r="E25" i="4" a="1"/>
  <c r="E26" i="4" a="1"/>
  <c r="I8" i="1"/>
  <c r="J8" i="1"/>
  <c r="G8" i="1"/>
  <c r="M5" i="1" s="1"/>
  <c r="H8" i="1"/>
  <c r="N5" i="1" s="1"/>
  <c r="G8" i="5"/>
  <c r="M5" i="5" s="1"/>
  <c r="E16" i="5" a="1"/>
  <c r="E17" i="5" a="1"/>
  <c r="E14" i="5" a="1"/>
  <c r="E15" i="5" a="1"/>
  <c r="E12" i="5" a="1"/>
  <c r="E18" i="5" a="1"/>
  <c r="E13" i="5" a="1"/>
  <c r="E24" i="5" a="1"/>
  <c r="E22" i="5" a="1"/>
  <c r="E26" i="5" a="1"/>
  <c r="E23" i="5" a="1"/>
  <c r="E25" i="5" a="1"/>
  <c r="H8" i="5"/>
  <c r="I8" i="5"/>
  <c r="J8" i="5"/>
  <c r="E14" i="1" a="1"/>
  <c r="E18" i="1" a="1"/>
  <c r="E16" i="1" a="1"/>
  <c r="E13" i="1" a="1"/>
  <c r="E17" i="1" a="1"/>
  <c r="E12" i="1" a="1"/>
  <c r="E15" i="1" a="1"/>
  <c r="E25" i="1" a="1"/>
  <c r="E23" i="1" a="1"/>
  <c r="E26" i="1" a="1"/>
  <c r="E24" i="1" a="1"/>
  <c r="E22" i="1" a="1"/>
  <c r="G8" i="9"/>
  <c r="M5" i="9" s="1"/>
  <c r="J8" i="9"/>
  <c r="H8" i="9"/>
  <c r="E15" i="9" a="1"/>
  <c r="E16" i="9" a="1"/>
  <c r="E17" i="9" a="1"/>
  <c r="E14" i="9" a="1"/>
  <c r="E13" i="9" a="1"/>
  <c r="E18" i="9" a="1"/>
  <c r="E12" i="9" a="1"/>
  <c r="E24" i="9" a="1"/>
  <c r="E22" i="9" a="1"/>
  <c r="E23" i="9" a="1"/>
  <c r="E26" i="9" a="1"/>
  <c r="E25" i="9" a="1"/>
  <c r="I8" i="9"/>
  <c r="N5" i="4" l="1"/>
  <c r="I5" i="2"/>
  <c r="G5" i="2"/>
  <c r="F4" i="2"/>
  <c r="I4" i="2" s="1"/>
  <c r="N5" i="5"/>
  <c r="F6" i="2"/>
  <c r="N5" i="9"/>
  <c r="F8" i="2"/>
  <c r="G4" i="2" l="1"/>
  <c r="I6" i="2"/>
  <c r="G6" i="2"/>
  <c r="I8" i="2"/>
  <c r="G8" i="2"/>
  <c r="F3" i="2"/>
  <c r="I3" i="2" s="1"/>
  <c r="G3" i="2" l="1"/>
  <c r="X6" i="6" a="1"/>
  <c r="W6" i="12" a="1"/>
  <c r="P5" i="7" a="1"/>
  <c r="H7" i="2"/>
  <c r="W6" i="6" a="1"/>
  <c r="P5" i="5" a="1"/>
  <c r="H6" i="2"/>
  <c r="X6" i="10" a="1"/>
  <c r="W6" i="3" a="1"/>
  <c r="P5" i="1" a="1"/>
  <c r="H4" i="2"/>
  <c r="K4" i="2"/>
  <c r="K3" i="2"/>
  <c r="W6" i="16" a="1"/>
  <c r="X6" i="11" a="1"/>
  <c r="W6" i="10" a="1"/>
  <c r="P5" i="9" a="1"/>
  <c r="H8" i="2"/>
  <c r="K7" i="2"/>
  <c r="W6" i="11" a="1"/>
  <c r="K8" i="2"/>
  <c r="K6" i="2"/>
  <c r="X6" i="12" a="1"/>
  <c r="X6" i="3" a="1"/>
  <c r="P5" i="8" a="1"/>
  <c r="H9" i="2"/>
  <c r="H3" i="2"/>
  <c r="W6" i="13" a="1"/>
  <c r="K9" i="2"/>
  <c r="X6" i="13" a="1"/>
  <c r="X6" i="16" a="1"/>
  <c r="P5" i="14" a="1"/>
  <c r="P5" i="15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<sst xmlns="http://schemas.openxmlformats.org/spreadsheetml/2006/main" count="51133" uniqueCount="4571">
  <si>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</si>
  <si>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</si>
  <si>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</si>
  <si>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</si>
  <si>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</si>
  <si>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</si>
  <si>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</si>
  <si>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</si>
  <si>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</si>
  <si>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</si>
  <si>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</si>
  <si>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</si>
  <si>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</si>
  <si>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</si>
  <si>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</si>
  <si>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</si>
  <si>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</si>
  <si>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</si>
  <si>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</si>
  <si>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</si>
  <si>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</si>
  <si>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</si>
  <si>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</si>
  <si>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</si>
  <si>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</si>
  <si>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</si>
  <si>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</si>
  <si>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</si>
  <si>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</si>
  <si>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</si>
  <si>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</si>
  <si>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</si>
  <si>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</si>
  <si>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</si>
  <si>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</si>
  <si>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</si>
  <si>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</si>
  <si>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</si>
  <si>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</si>
  <si>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</si>
  <si>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</si>
  <si>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</si>
  <si>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</si>
  <si>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</si>
  <si>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</si>
  <si>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</si>
  <si>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</si>
  <si>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</si>
  <si>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</si>
  <si>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</si>
  <si>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</si>
  <si>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</si>
  <si>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</si>
  <si>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</si>
  <si>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</si>
  <si>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</si>
  <si>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</si>
  <si>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</si>
  <si>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</si>
  <si>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</si>
  <si>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</si>
  <si>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</si>
  <si>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</si>
  <si>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</si>
  <si>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</si>
  <si>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</si>
  <si>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</si>
  <si>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</si>
  <si>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</si>
  <si>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</si>
  <si>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</si>
  <si>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</si>
  <si>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</si>
  <si>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</si>
  <si>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</si>
  <si>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</si>
  <si>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</si>
  <si>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</si>
  <si>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</si>
  <si>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</si>
  <si>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</si>
  <si>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</si>
  <si>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</si>
  <si>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</si>
  <si>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</si>
  <si>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</si>
  <si>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</si>
  <si>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</si>
  <si>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</si>
  <si>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</si>
  <si>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</si>
  <si>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</si>
  <si>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</si>
  <si>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</si>
  <si>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</si>
  <si>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</si>
  <si>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</si>
  <si>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</si>
  <si>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</si>
  <si>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</si>
  <si>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</si>
  <si>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</si>
  <si>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</si>
  <si>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</si>
  <si>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</si>
  <si>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</si>
  <si>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</si>
  <si>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</si>
  <si>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</si>
  <si>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</si>
  <si>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</si>
  <si>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</si>
  <si>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</si>
  <si>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</si>
  <si>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</si>
  <si>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</si>
  <si>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</si>
  <si>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</si>
  <si>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</si>
  <si>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</si>
  <si>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</si>
  <si>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</si>
  <si>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</si>
  <si>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</si>
  <si>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</si>
  <si>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</si>
  <si>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</si>
  <si>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</si>
  <si>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</si>
  <si>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</si>
  <si>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</si>
  <si>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</si>
  <si>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</si>
  <si>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</si>
  <si>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</si>
  <si>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</si>
  <si>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</si>
  <si>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</si>
  <si>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</si>
  <si>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</si>
  <si>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</si>
  <si>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</si>
  <si>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</si>
  <si>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</si>
  <si>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</si>
  <si>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</si>
  <si>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</si>
  <si>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</si>
  <si>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</si>
  <si>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</si>
  <si>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</si>
  <si>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</si>
  <si>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</si>
  <si>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</si>
  <si>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</si>
  <si>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</si>
  <si>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</si>
  <si>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</si>
  <si>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</si>
  <si>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</si>
  <si>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</si>
  <si>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</si>
  <si>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</si>
  <si>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</si>
  <si>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</si>
  <si>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</si>
  <si>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</si>
  <si>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</si>
  <si>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</si>
  <si>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</si>
  <si>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</si>
  <si>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</si>
  <si>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</si>
  <si>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</si>
  <si>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</si>
  <si>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</si>
  <si>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</si>
  <si>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</si>
  <si>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</si>
  <si>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</si>
  <si>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</si>
  <si>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</si>
  <si>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</si>
  <si>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</si>
  <si>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</si>
  <si>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</si>
  <si>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</si>
  <si>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</si>
  <si>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</si>
  <si>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</si>
  <si>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</si>
  <si>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</si>
  <si>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</si>
  <si>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</si>
  <si>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</si>
  <si>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</si>
  <si>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</si>
  <si>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</si>
  <si>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</si>
  <si>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</si>
  <si>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</si>
  <si>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</si>
  <si>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</si>
  <si>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</si>
  <si>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</si>
  <si>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</si>
  <si>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</si>
  <si>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</si>
  <si>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</si>
  <si>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</si>
  <si>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</si>
  <si>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</si>
  <si>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</si>
  <si>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</si>
  <si>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</si>
  <si>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</si>
  <si>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</si>
  <si>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</si>
  <si>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</si>
  <si>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</si>
  <si>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</si>
  <si>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</si>
  <si>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</si>
  <si>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</si>
  <si>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</si>
  <si>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</si>
  <si>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</si>
  <si>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</si>
  <si>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</si>
  <si>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</si>
  <si>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</si>
  <si>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</si>
  <si>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</si>
  <si>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</si>
  <si>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</si>
  <si>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</si>
  <si>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</si>
  <si>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</si>
  <si>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</si>
  <si>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</si>
  <si>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</si>
  <si>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</si>
  <si>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</si>
  <si>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</si>
  <si>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</si>
  <si>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</si>
  <si>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</si>
  <si>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</si>
  <si>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</si>
  <si>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</si>
  <si>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</si>
  <si>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</si>
  <si>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</si>
  <si>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</si>
  <si>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</si>
  <si>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</si>
  <si>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</si>
  <si>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</si>
  <si>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</si>
  <si>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</si>
  <si>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</si>
  <si>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</si>
  <si>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</si>
  <si>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</si>
  <si>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</si>
  <si>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</si>
  <si>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</si>
  <si>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</si>
  <si>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</si>
  <si>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</si>
  <si>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</si>
  <si>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</si>
  <si>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</si>
  <si>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</si>
  <si>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</si>
  <si>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</si>
  <si>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</si>
  <si>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</si>
  <si>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</si>
  <si>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</si>
  <si>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</si>
  <si>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</si>
  <si>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</si>
  <si>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</si>
  <si>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</si>
  <si>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</si>
  <si>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</si>
  <si>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</si>
  <si>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</si>
  <si>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</si>
  <si>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</si>
  <si>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</si>
  <si>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</si>
  <si>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</si>
  <si>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</si>
  <si>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</si>
  <si>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</si>
  <si>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</si>
  <si>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</si>
  <si>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</si>
  <si>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</si>
  <si>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</si>
  <si>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</si>
  <si>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</si>
  <si>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</si>
  <si>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</si>
  <si>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</si>
  <si>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</si>
  <si>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</si>
  <si>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</si>
  <si>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</si>
  <si>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</si>
  <si>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</si>
  <si>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</si>
  <si>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</si>
  <si>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</si>
  <si>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</si>
  <si>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</si>
  <si>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</si>
  <si>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</si>
  <si>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</si>
  <si>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</si>
  <si>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</si>
  <si>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</si>
  <si>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</si>
  <si>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</si>
  <si>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</si>
  <si>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</si>
  <si>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</si>
  <si>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</si>
  <si>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</si>
  <si>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</si>
  <si>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</si>
  <si>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</si>
  <si>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</si>
  <si>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</si>
  <si>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</si>
  <si>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</si>
  <si>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</si>
  <si>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</si>
  <si>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</si>
  <si>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</si>
  <si>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</si>
  <si>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</si>
  <si>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</si>
  <si>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</si>
  <si>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</si>
  <si>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</si>
  <si>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</si>
  <si>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</si>
  <si>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</si>
  <si>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</si>
  <si>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</si>
  <si>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</si>
  <si>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</si>
  <si>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</si>
  <si>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</si>
  <si>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</si>
  <si>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</si>
  <si>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</si>
  <si>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</si>
  <si>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</si>
  <si>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</si>
  <si>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</si>
  <si>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</si>
  <si>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</si>
  <si>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</si>
  <si>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</si>
  <si>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</si>
  <si>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</si>
  <si>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</si>
  <si>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</si>
  <si>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</si>
  <si>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</si>
  <si>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</si>
  <si>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</si>
  <si>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</si>
  <si>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</si>
  <si>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</si>
  <si>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</si>
  <si>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</si>
  <si>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</si>
  <si>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</si>
  <si>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</si>
  <si>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</si>
  <si>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</si>
  <si>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</si>
  <si>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</si>
  <si>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</si>
  <si>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</si>
  <si>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</si>
  <si>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</si>
  <si>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</si>
  <si>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</si>
  <si>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</si>
  <si>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</si>
  <si>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</si>
  <si>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</si>
  <si>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</si>
  <si>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</si>
  <si>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</si>
  <si>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</si>
  <si>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</si>
  <si>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</si>
  <si>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</si>
  <si>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</si>
  <si>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</si>
  <si>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</si>
  <si>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</si>
  <si>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</si>
  <si>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</si>
  <si>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</si>
  <si>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</si>
  <si>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</si>
  <si>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</si>
  <si>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</si>
  <si>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</si>
  <si>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</si>
  <si>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</si>
  <si>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</si>
  <si>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</si>
  <si>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</si>
  <si>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</si>
  <si>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</si>
  <si>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</si>
  <si>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</si>
  <si>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</si>
  <si>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</si>
  <si>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</si>
  <si>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</si>
  <si>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</si>
  <si>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</si>
  <si>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</si>
  <si>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</si>
  <si>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</si>
  <si>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</si>
  <si>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</si>
  <si>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</si>
  <si>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</si>
  <si>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</si>
  <si>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</si>
  <si>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</si>
  <si>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</si>
  <si>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</si>
  <si>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</si>
  <si>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</si>
  <si>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</si>
  <si>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</si>
  <si>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</si>
  <si>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</si>
  <si>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</si>
  <si>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</si>
  <si>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</si>
  <si>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</si>
  <si>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</si>
  <si>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</si>
  <si>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</si>
  <si>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</si>
  <si>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</si>
  <si>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</si>
  <si>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</si>
  <si>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</si>
  <si>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</si>
  <si>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</si>
  <si>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</si>
  <si>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</si>
  <si>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</si>
  <si>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</si>
  <si>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</si>
  <si>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</si>
  <si>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</si>
  <si>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</si>
  <si>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</si>
  <si>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</si>
  <si>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</si>
  <si>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</si>
  <si>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</si>
  <si>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</si>
  <si>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</si>
  <si>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</si>
  <si>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</si>
  <si>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</si>
  <si>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</si>
  <si>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</si>
  <si>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</si>
  <si>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</si>
  <si>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</si>
  <si>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</si>
  <si>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</si>
  <si>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</si>
  <si>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</si>
  <si>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</si>
  <si>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</si>
  <si>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</si>
  <si>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</si>
  <si>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</si>
  <si>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</si>
  <si>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</si>
  <si>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</si>
  <si>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</si>
  <si>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</si>
  <si>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</si>
  <si>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</si>
  <si>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</si>
  <si>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</si>
  <si>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</si>
  <si>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</si>
  <si>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</si>
  <si>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</si>
  <si>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</si>
  <si>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</si>
  <si>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</si>
  <si>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</si>
  <si>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</si>
  <si>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</si>
  <si>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</si>
  <si>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</si>
  <si>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</si>
  <si>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</si>
  <si>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</si>
  <si>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</si>
  <si>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</si>
  <si>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</si>
  <si>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</si>
  <si>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</si>
  <si>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</si>
  <si>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</si>
  <si>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</si>
  <si>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</si>
  <si>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</si>
  <si>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</si>
  <si>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</si>
  <si>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</si>
  <si>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</si>
  <si>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</si>
  <si>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</si>
  <si>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</si>
  <si>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</si>
  <si>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</si>
  <si>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</si>
  <si>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</si>
  <si>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</si>
  <si>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</si>
  <si>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</si>
  <si>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</si>
  <si>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</si>
  <si>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</si>
  <si>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</si>
  <si>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</si>
  <si>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</si>
  <si>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</si>
  <si>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</si>
  <si>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</si>
  <si>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</si>
  <si>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</si>
  <si>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</si>
  <si>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</si>
  <si>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</si>
  <si>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</si>
  <si>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</si>
  <si>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</si>
  <si>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</si>
  <si>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</si>
  <si>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</si>
  <si>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</si>
  <si>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</si>
  <si>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</si>
  <si>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</si>
  <si>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</si>
  <si>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</si>
  <si>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</si>
  <si>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</si>
  <si>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</si>
  <si>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</si>
  <si>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</si>
  <si>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</si>
  <si>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</si>
  <si>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</si>
  <si>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</si>
  <si>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</si>
  <si>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</si>
  <si>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</si>
  <si>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</si>
  <si>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</si>
  <si>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</si>
  <si>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</si>
  <si>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</si>
  <si>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</si>
  <si>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</si>
  <si>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</si>
  <si>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</si>
  <si>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</si>
  <si>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</si>
  <si>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</si>
  <si>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</si>
  <si>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</si>
  <si>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</si>
  <si>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</si>
  <si>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</si>
  <si>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</si>
  <si>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</si>
  <si>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</si>
  <si>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</si>
  <si>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</si>
  <si>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</si>
  <si>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</si>
  <si>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</si>
  <si>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</si>
  <si>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</si>
  <si>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</si>
  <si>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</si>
  <si>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</si>
  <si>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</si>
  <si>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</si>
  <si>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</si>
  <si>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</si>
  <si>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</si>
  <si>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</si>
  <si>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</si>
  <si>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</si>
  <si>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</si>
  <si>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</si>
  <si>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</si>
  <si>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</si>
  <si>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</si>
  <si>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</si>
  <si>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</si>
  <si>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</si>
  <si>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</si>
  <si>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</si>
  <si>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</si>
  <si>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</si>
  <si>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</si>
  <si>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</si>
  <si>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</si>
  <si>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</si>
  <si>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</si>
  <si>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</si>
  <si>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</si>
  <si>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</si>
  <si>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</si>
  <si>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</si>
  <si>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</si>
  <si>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</si>
  <si>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</si>
  <si>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</si>
  <si>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</si>
  <si>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</si>
  <si>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</si>
  <si>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</si>
  <si>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</si>
  <si>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</si>
  <si>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</si>
  <si>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</si>
  <si>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</si>
  <si>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</si>
  <si>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</si>
  <si>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</si>
  <si>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</si>
  <si>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</si>
  <si>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</si>
  <si>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</si>
  <si>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</si>
  <si>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</si>
  <si>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</si>
  <si>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</si>
  <si>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</si>
  <si>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</si>
  <si>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</si>
  <si>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</si>
  <si>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</si>
  <si>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</si>
  <si>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</si>
  <si>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</si>
  <si>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</si>
  <si>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</si>
  <si>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</si>
  <si>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</si>
  <si>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</si>
  <si>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</si>
  <si>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</si>
  <si>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</si>
  <si>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</si>
  <si>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</si>
  <si>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</si>
  <si>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</si>
  <si>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</si>
  <si>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</si>
  <si>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</si>
  <si>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</si>
  <si>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</si>
  <si>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</si>
  <si>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</si>
  <si>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</si>
  <si>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</si>
  <si>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</si>
  <si>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</si>
  <si>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</si>
  <si>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</si>
  <si>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</si>
  <si>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</si>
  <si>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</si>
  <si>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</si>
  <si>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</si>
  <si>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</si>
  <si>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</si>
  <si>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</si>
  <si>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</si>
  <si>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</si>
  <si>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</si>
  <si>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</si>
  <si>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</si>
  <si>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</si>
  <si>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</si>
  <si>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</si>
  <si>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</si>
  <si>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</si>
  <si>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</si>
  <si>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</si>
  <si>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</si>
  <si>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</si>
  <si>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</si>
  <si>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</si>
  <si>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</si>
  <si>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</si>
  <si>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</si>
  <si>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</si>
  <si>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</si>
  <si>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</si>
  <si>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</si>
  <si>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</si>
  <si>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</si>
  <si>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</si>
  <si>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</si>
  <si>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</si>
  <si>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</si>
  <si>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</si>
  <si>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</si>
  <si>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</si>
  <si>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</si>
  <si>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</si>
  <si>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</si>
  <si>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</si>
  <si>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</si>
  <si>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</si>
  <si>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</si>
  <si>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</si>
  <si>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</si>
  <si>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</si>
  <si>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</si>
  <si>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</si>
  <si>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</si>
  <si>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</si>
  <si>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</si>
  <si>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</si>
  <si>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</si>
  <si>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</si>
  <si>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</si>
  <si>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</si>
  <si>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</si>
  <si>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</si>
  <si>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</si>
  <si>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</si>
  <si>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</si>
  <si>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</si>
  <si>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</si>
  <si>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</si>
  <si>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</si>
  <si>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</si>
  <si>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</si>
  <si>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</si>
  <si>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</si>
  <si>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</si>
  <si>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</si>
  <si>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</si>
  <si>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</si>
  <si>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</si>
  <si>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</si>
  <si>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</si>
  <si>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</si>
  <si>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</si>
  <si>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</si>
  <si>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</si>
  <si>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</si>
  <si>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</si>
  <si>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</si>
  <si>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</si>
  <si>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</si>
  <si>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</si>
  <si>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</si>
  <si>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</si>
  <si>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</si>
  <si>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</si>
  <si>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</si>
  <si>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</si>
  <si>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</si>
  <si>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</si>
  <si>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</si>
  <si>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</si>
  <si>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</si>
  <si>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</si>
  <si>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</si>
  <si>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</si>
  <si>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</si>
  <si>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</si>
  <si>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</si>
  <si>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</si>
  <si>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</si>
  <si>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</si>
  <si>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</si>
  <si>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</si>
  <si>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</si>
  <si>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</si>
  <si>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</si>
  <si>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</si>
  <si>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</si>
  <si>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</si>
  <si>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</si>
  <si>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</si>
  <si>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</si>
  <si>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</si>
  <si>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</si>
  <si>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</si>
  <si>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</si>
  <si>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</si>
  <si>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</si>
  <si>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</si>
  <si>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</si>
  <si>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</si>
  <si>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</si>
  <si>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</si>
  <si>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</si>
  <si>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</si>
  <si>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</si>
  <si>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</si>
  <si>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</si>
  <si>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</si>
  <si>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</si>
  <si>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</si>
  <si>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</si>
  <si>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</si>
  <si>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</si>
  <si>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</si>
  <si>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</si>
  <si>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</si>
  <si>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</si>
  <si>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</si>
  <si>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</si>
  <si>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</si>
  <si>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</si>
  <si>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</si>
  <si>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</si>
  <si>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</si>
  <si>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</si>
  <si>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</si>
  <si>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</si>
  <si>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</si>
  <si>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</si>
  <si>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</si>
  <si>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</si>
  <si>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</si>
  <si>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</si>
  <si>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</si>
  <si>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</si>
  <si>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</si>
  <si>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</si>
  <si>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</si>
  <si>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</si>
  <si>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</si>
  <si>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</si>
  <si>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</si>
  <si>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</si>
  <si>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</si>
  <si>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</si>
  <si>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</si>
  <si>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</si>
  <si>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</si>
  <si>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</si>
  <si>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</si>
  <si>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</si>
  <si>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</si>
  <si>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</si>
  <si>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</si>
  <si>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</si>
  <si>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</si>
  <si>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</si>
  <si>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</si>
  <si>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</si>
  <si>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</si>
  <si>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</si>
  <si>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</si>
  <si>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</si>
  <si>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</si>
  <si>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</si>
  <si>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</si>
  <si>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</si>
  <si>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</si>
  <si>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</si>
  <si>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</si>
  <si>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</si>
  <si>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</si>
  <si>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</si>
  <si>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</si>
  <si>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</si>
  <si>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</si>
  <si>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</si>
  <si>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</si>
  <si>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</si>
  <si>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</si>
  <si>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</si>
  <si>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</si>
  <si>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</si>
  <si>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</si>
  <si>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</si>
  <si>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</si>
  <si>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</si>
  <si>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</si>
  <si>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</si>
  <si>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</si>
  <si>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</si>
  <si>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</si>
  <si>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</si>
  <si>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</si>
  <si>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</si>
  <si>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</si>
  <si>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</si>
  <si>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</si>
  <si>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</si>
  <si>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</si>
  <si>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</si>
  <si>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</si>
  <si>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</si>
  <si>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</si>
  <si>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</si>
  <si>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</si>
  <si>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</si>
  <si>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</si>
  <si>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</si>
  <si>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</si>
  <si>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</si>
  <si>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</si>
  <si>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</si>
  <si>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</si>
  <si>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</si>
  <si>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</si>
  <si>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</si>
  <si>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</si>
  <si>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</si>
  <si>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</si>
  <si>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</si>
  <si>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</si>
  <si>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</si>
  <si>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</si>
  <si>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</si>
  <si>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</si>
  <si>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</si>
  <si>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</si>
  <si>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</si>
  <si>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</si>
  <si>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</si>
  <si>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</si>
  <si>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</si>
  <si>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</si>
  <si>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</si>
  <si>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</si>
  <si>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</si>
  <si>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</si>
  <si>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</si>
  <si>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</si>
  <si>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</si>
  <si>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</si>
  <si>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</si>
  <si>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</si>
  <si>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</si>
  <si>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</si>
  <si>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</si>
  <si>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</si>
  <si>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</si>
  <si>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</si>
  <si>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</si>
  <si>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</si>
  <si>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</si>
  <si>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</si>
  <si>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</si>
  <si>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</si>
  <si>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</si>
  <si>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</si>
  <si>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</si>
  <si>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</si>
  <si>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</si>
  <si>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</si>
  <si>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</si>
  <si>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</si>
  <si>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</si>
  <si>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</si>
  <si>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</si>
  <si>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</si>
  <si>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</si>
  <si>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</si>
  <si>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</si>
  <si>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</si>
  <si>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</si>
  <si>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</si>
  <si>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</si>
  <si>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</si>
  <si>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</si>
  <si>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</si>
  <si>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</si>
  <si>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</si>
  <si>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</si>
  <si>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</si>
  <si>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</si>
  <si>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</si>
  <si>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</si>
  <si>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</si>
  <si>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</si>
  <si>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</si>
  <si>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</si>
  <si>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</si>
  <si>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</si>
  <si>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</si>
  <si>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</si>
  <si>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</si>
  <si>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</si>
  <si>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</si>
  <si>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</si>
  <si>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</si>
  <si>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</si>
  <si>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</si>
  <si>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</si>
  <si>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</si>
  <si>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</si>
  <si>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</si>
  <si>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</si>
  <si>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</si>
  <si>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</si>
  <si>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</si>
  <si>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</si>
  <si>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</si>
  <si>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</si>
  <si>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</si>
  <si>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</si>
  <si>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</si>
  <si>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</si>
  <si>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</si>
  <si>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</si>
  <si>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</si>
  <si>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</si>
  <si>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</si>
  <si>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</si>
  <si>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</si>
  <si>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</si>
  <si>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</si>
  <si>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</si>
  <si>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</si>
  <si>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</si>
  <si>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</si>
  <si>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</si>
  <si>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</si>
  <si>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</si>
  <si>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</si>
  <si>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</si>
  <si>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</si>
  <si>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</si>
  <si>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</si>
  <si>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</si>
  <si>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</si>
  <si>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</si>
  <si>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</si>
  <si>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</si>
  <si>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</si>
  <si>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</si>
  <si>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</si>
  <si>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</si>
  <si>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</si>
  <si>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</si>
  <si>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</si>
  <si>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</si>
  <si>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</si>
  <si>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</si>
  <si>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</si>
  <si>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</si>
  <si>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</si>
  <si>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</si>
  <si>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</si>
  <si>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</si>
  <si>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</si>
  <si>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</si>
  <si>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</si>
  <si>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</si>
  <si>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</si>
  <si>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</si>
  <si>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</si>
  <si>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</si>
  <si>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</si>
  <si>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</si>
  <si>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</si>
  <si>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</si>
  <si>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</si>
  <si>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</si>
  <si>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</si>
  <si>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</si>
  <si>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</si>
  <si>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</si>
  <si>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</si>
  <si>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</si>
  <si>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</si>
  <si>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</si>
  <si>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</si>
  <si>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</si>
  <si>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</si>
  <si>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</si>
  <si>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</si>
  <si>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</si>
  <si>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</si>
  <si>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</si>
  <si>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</si>
  <si>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</si>
  <si>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</si>
  <si>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</si>
  <si>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</si>
  <si>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</si>
  <si>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</si>
  <si>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</si>
  <si>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</si>
  <si>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</si>
  <si>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</si>
  <si>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</si>
  <si>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</si>
  <si>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</si>
  <si>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</si>
  <si>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</si>
  <si>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</si>
  <si>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</si>
  <si>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</si>
  <si>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</si>
  <si>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</si>
  <si>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</si>
  <si>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</si>
  <si>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</si>
  <si>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</si>
  <si>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</si>
  <si>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</si>
  <si>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</si>
  <si>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</si>
  <si>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</si>
  <si>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</si>
  <si>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</si>
  <si>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</si>
  <si>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</si>
  <si>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</si>
  <si>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</si>
  <si>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</si>
  <si>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</si>
  <si>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</si>
  <si>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</si>
  <si>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</si>
  <si>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</si>
  <si>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</si>
  <si>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</si>
  <si>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</si>
  <si>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</si>
  <si>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</si>
  <si>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</si>
  <si>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</si>
  <si>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</si>
  <si>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</si>
  <si>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</si>
  <si>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</si>
  <si>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</si>
  <si>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</si>
  <si>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</si>
  <si>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</si>
  <si>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</si>
  <si>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</si>
  <si>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</si>
  <si>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</si>
  <si>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</si>
  <si>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</si>
  <si>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</si>
  <si>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</si>
  <si>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</si>
  <si>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</si>
  <si>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</si>
  <si>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</si>
  <si>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</si>
  <si>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</si>
  <si>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</si>
  <si>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</si>
  <si>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</si>
  <si>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</si>
  <si>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</si>
  <si>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</si>
  <si>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</si>
  <si>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</si>
  <si>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</si>
  <si>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</si>
  <si>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</si>
  <si>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</si>
  <si>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</si>
  <si>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</si>
  <si>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</si>
  <si>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</si>
  <si>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</si>
  <si>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</si>
  <si>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</si>
  <si>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</si>
  <si>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</si>
  <si>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</si>
  <si>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</si>
  <si>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</si>
  <si>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</si>
  <si>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</si>
  <si>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</si>
  <si>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</si>
  <si>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</si>
  <si>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</si>
  <si>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</si>
  <si>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</si>
  <si>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</si>
  <si>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</si>
  <si>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</si>
  <si>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</si>
  <si>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</si>
  <si>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</si>
  <si>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</si>
  <si>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</si>
  <si>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</si>
  <si>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</si>
  <si>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</si>
  <si>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</si>
  <si>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</si>
  <si>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</si>
  <si>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</si>
  <si>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</si>
  <si>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</si>
  <si>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</si>
  <si>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</si>
  <si>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</si>
  <si>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</si>
  <si>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</si>
  <si>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</si>
  <si>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</si>
  <si>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</si>
  <si>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</si>
  <si>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</si>
  <si>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</si>
  <si>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</si>
  <si>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</si>
  <si>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</si>
  <si>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</si>
  <si>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</si>
  <si>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</si>
  <si>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</si>
  <si>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</si>
  <si>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</si>
  <si>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</si>
  <si>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</si>
  <si>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</si>
  <si>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</si>
  <si>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</si>
  <si>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</si>
  <si>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</si>
  <si>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</si>
  <si>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</si>
  <si>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</si>
  <si>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</si>
  <si>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</si>
  <si>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</si>
  <si>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</si>
  <si>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</si>
  <si>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</si>
  <si>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</si>
  <si>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</si>
  <si>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</si>
  <si>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</si>
  <si>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</si>
  <si>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</si>
  <si>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</si>
  <si>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</si>
  <si>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</si>
  <si>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</si>
  <si>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</si>
  <si>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</si>
  <si>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</si>
  <si>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</si>
  <si>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</si>
  <si>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</si>
  <si>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</si>
  <si>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</si>
  <si>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</si>
  <si>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</si>
  <si>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</si>
  <si>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</si>
  <si>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</si>
  <si>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</si>
  <si>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</si>
  <si>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</si>
  <si>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</si>
  <si>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</si>
  <si>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</si>
  <si>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</si>
  <si>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</si>
  <si>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</si>
  <si>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</si>
  <si>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</si>
  <si>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</si>
  <si>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</si>
  <si>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</si>
  <si>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</si>
  <si>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</si>
  <si>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</si>
  <si>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</si>
  <si>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</si>
  <si>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</si>
  <si>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</si>
  <si>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</si>
  <si>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</si>
  <si>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</si>
  <si>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</si>
  <si>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</si>
  <si>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</si>
  <si>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</si>
  <si>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</si>
  <si>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</si>
  <si>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</si>
  <si>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</si>
  <si>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</si>
  <si>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</si>
  <si>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</si>
  <si>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</si>
  <si>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</si>
  <si>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</si>
  <si>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</si>
  <si>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</si>
  <si>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</si>
  <si>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</si>
  <si>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</si>
  <si>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</si>
  <si>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</si>
  <si>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</si>
  <si>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</si>
  <si>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</si>
  <si>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</si>
  <si>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</si>
  <si>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</si>
  <si>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</si>
  <si>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</si>
  <si>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</si>
  <si>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</si>
  <si>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</si>
  <si>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</si>
  <si>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</si>
  <si>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</si>
  <si>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</si>
  <si>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</si>
  <si>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</si>
  <si>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</si>
  <si>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</si>
  <si>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</si>
  <si>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</si>
  <si>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</si>
  <si>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</si>
  <si>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</si>
  <si>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</si>
  <si>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</si>
  <si>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</si>
  <si>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</si>
  <si>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</si>
  <si>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</si>
  <si>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</si>
  <si>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</si>
  <si>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</si>
  <si>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</si>
  <si>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</si>
  <si>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</si>
  <si>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</si>
  <si>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</si>
  <si>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</si>
  <si>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</si>
  <si>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</si>
  <si>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</si>
  <si>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</si>
  <si>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</si>
  <si>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</si>
  <si>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</si>
  <si>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</si>
  <si>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</si>
  <si>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</si>
  <si>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</si>
  <si>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</si>
  <si>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</si>
  <si>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</si>
  <si>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</si>
  <si>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</si>
  <si>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</si>
  <si>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</si>
  <si>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</si>
  <si>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</si>
  <si>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</si>
  <si>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</si>
  <si>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</si>
  <si>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</si>
  <si>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</si>
  <si>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</si>
  <si>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</si>
  <si>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</si>
  <si>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</si>
  <si>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</si>
  <si>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</si>
  <si>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</si>
  <si>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</si>
  <si>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</si>
  <si>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</si>
  <si>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</si>
  <si>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</si>
  <si>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</si>
  <si>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</si>
  <si>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</si>
  <si>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</si>
  <si>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</si>
  <si>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</si>
  <si>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</si>
  <si>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</si>
  <si>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</si>
  <si>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</si>
  <si>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</si>
  <si>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</si>
  <si>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</si>
  <si>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</si>
  <si>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</si>
  <si>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</si>
  <si>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</si>
  <si>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</si>
  <si>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</si>
  <si>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</si>
  <si>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</si>
  <si>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</si>
  <si>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</si>
  <si>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</si>
  <si>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</si>
  <si>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</si>
  <si>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</si>
  <si>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</si>
  <si>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</si>
  <si>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</si>
  <si>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</si>
  <si>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</si>
  <si>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</si>
  <si>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</si>
  <si>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</si>
  <si>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</si>
  <si>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</si>
  <si>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</si>
  <si>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</si>
  <si>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</si>
  <si>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</si>
  <si>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</si>
  <si>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</si>
  <si>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</si>
  <si>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</si>
  <si>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</si>
  <si>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</si>
  <si>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</si>
  <si>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</si>
  <si>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</si>
  <si>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</si>
  <si>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</si>
  <si>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</si>
  <si>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</si>
  <si>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</si>
  <si>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</si>
  <si>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</si>
  <si>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</si>
  <si>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</si>
  <si>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</si>
  <si>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</si>
  <si>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</si>
  <si>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</si>
  <si>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</si>
  <si>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</si>
  <si>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</si>
  <si>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</si>
  <si>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</si>
  <si>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</si>
  <si>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</si>
  <si>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</si>
  <si>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</si>
  <si>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</si>
  <si>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</si>
  <si>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</si>
  <si>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</si>
  <si>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</si>
  <si>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</si>
  <si>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</si>
  <si>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</si>
  <si>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</si>
  <si>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</si>
  <si>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</si>
  <si>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</si>
  <si>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</si>
  <si>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</si>
  <si>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</si>
  <si>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</si>
  <si>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</si>
  <si>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</si>
  <si>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</si>
  <si>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</si>
  <si>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</si>
  <si>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</si>
  <si>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</si>
  <si>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</si>
  <si>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</si>
  <si>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</si>
  <si>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</si>
  <si>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</si>
  <si>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</si>
  <si>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</si>
  <si>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</si>
  <si>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</si>
  <si>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</si>
  <si>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</si>
  <si>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</si>
  <si>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</si>
  <si>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</si>
  <si>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</si>
  <si>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</si>
  <si>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</si>
  <si>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</si>
  <si>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</si>
  <si>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</si>
  <si>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</si>
  <si>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</si>
  <si>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</si>
  <si>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</si>
  <si>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</si>
  <si>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</si>
  <si>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</si>
  <si>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</si>
  <si>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</si>
  <si>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</si>
  <si>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</si>
  <si>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</si>
  <si>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</si>
  <si>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</si>
  <si>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</si>
  <si>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</si>
  <si>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</si>
  <si>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</si>
  <si>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</si>
  <si>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</si>
  <si>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</si>
  <si>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</si>
  <si>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</si>
  <si>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</si>
  <si>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</si>
  <si>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</si>
  <si>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</si>
  <si>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</si>
  <si>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</si>
  <si>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</si>
  <si>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</si>
  <si>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</si>
  <si>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</si>
  <si>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</si>
  <si>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</si>
  <si>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</si>
  <si>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</si>
  <si>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</si>
  <si>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</si>
  <si>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</si>
  <si>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</si>
  <si>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</si>
  <si>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</si>
  <si>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</si>
  <si>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</si>
  <si>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</si>
  <si>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</si>
  <si>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</si>
  <si>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</si>
  <si>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</si>
  <si>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</si>
  <si>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</si>
  <si>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</si>
  <si>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</si>
  <si>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</si>
  <si>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</si>
  <si>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</si>
  <si>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</si>
  <si>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</si>
  <si>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</si>
  <si>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</si>
  <si>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</si>
  <si>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</si>
  <si>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</si>
  <si>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</si>
  <si>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</si>
  <si>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</si>
  <si>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</si>
  <si>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</si>
  <si>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</si>
  <si>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</si>
  <si>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</si>
  <si>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</si>
  <si>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</si>
  <si>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</si>
  <si>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</si>
  <si>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</si>
  <si>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</si>
  <si>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</si>
  <si>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</si>
  <si>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</si>
  <si>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</si>
  <si>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</si>
  <si>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</si>
  <si>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</si>
  <si>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</si>
  <si>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</si>
  <si>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</si>
  <si>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</si>
  <si>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</si>
  <si>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</si>
  <si>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</si>
  <si>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</si>
  <si>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</si>
  <si>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</si>
  <si>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</si>
  <si>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</si>
  <si>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</si>
  <si>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</si>
  <si>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</si>
  <si>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</si>
  <si>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</si>
  <si>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</si>
  <si>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</si>
  <si>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</si>
  <si>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</si>
  <si>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</si>
  <si>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</si>
  <si>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</si>
  <si>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</si>
  <si>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</si>
  <si>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</si>
  <si>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</si>
  <si>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</si>
  <si>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</si>
  <si>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</si>
  <si>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</si>
  <si>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</si>
  <si>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</si>
  <si>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</si>
  <si>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</si>
  <si>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</si>
  <si>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</si>
  <si>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</si>
  <si>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</si>
  <si>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</si>
  <si>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</si>
  <si>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</si>
  <si>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</si>
  <si>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</si>
  <si>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</si>
  <si>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</si>
  <si>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</si>
  <si>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</si>
  <si>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</si>
  <si>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</si>
  <si>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</si>
  <si>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</si>
  <si>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</si>
  <si>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</si>
  <si>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</si>
  <si>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</si>
  <si>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</si>
  <si>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</si>
  <si>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</si>
  <si>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</si>
  <si>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</si>
  <si>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</si>
  <si>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</si>
  <si>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</si>
  <si>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</si>
  <si>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</si>
  <si>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</si>
  <si>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</si>
  <si>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</si>
  <si>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</si>
  <si>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</si>
  <si>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</si>
  <si>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</si>
  <si>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</si>
  <si>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</si>
  <si>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</si>
  <si>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</si>
  <si>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</si>
  <si>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</si>
  <si>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</si>
  <si>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</si>
  <si>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</si>
  <si>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</si>
  <si>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</si>
  <si>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</si>
  <si>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</si>
  <si>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</si>
  <si>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</si>
  <si>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</si>
  <si>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</si>
  <si>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</si>
  <si>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</si>
  <si>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</si>
  <si>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</si>
  <si>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</si>
  <si>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</si>
  <si>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</si>
  <si>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</si>
  <si>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</si>
  <si>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</si>
  <si>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</si>
  <si>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</si>
  <si>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</si>
  <si>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</si>
  <si>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</si>
  <si>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</si>
  <si>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</si>
  <si>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</si>
  <si>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</si>
  <si>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</si>
  <si>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</si>
  <si>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</si>
  <si>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</si>
  <si>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</si>
  <si>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</si>
  <si>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</si>
  <si>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</si>
  <si>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</si>
  <si>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</si>
  <si>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</si>
  <si>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</si>
  <si>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</si>
  <si>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</si>
  <si>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</si>
  <si>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</si>
  <si>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</si>
  <si>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</si>
  <si>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</si>
  <si>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</si>
  <si>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</si>
  <si>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</si>
  <si>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</si>
  <si>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</si>
  <si>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</si>
  <si>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</si>
  <si>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</si>
  <si>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</si>
  <si>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</si>
  <si>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</si>
  <si>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</si>
  <si>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</si>
  <si>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</si>
  <si>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</si>
  <si>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</si>
  <si>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</si>
  <si>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</si>
  <si>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</si>
  <si>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</si>
  <si>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</si>
  <si>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</si>
  <si>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</si>
  <si>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</si>
  <si>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</si>
  <si>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</si>
  <si>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</si>
  <si>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</si>
  <si>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</si>
  <si>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</si>
  <si>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</si>
  <si>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</si>
  <si>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</si>
  <si>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</si>
  <si>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</si>
  <si>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</si>
  <si>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</si>
  <si>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</si>
  <si>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</si>
  <si>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</si>
  <si>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</si>
  <si>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</si>
  <si>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</si>
  <si>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</si>
  <si>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</si>
  <si>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</si>
  <si>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</si>
  <si>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</si>
  <si>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</si>
  <si>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</si>
  <si>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</si>
  <si>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</si>
  <si>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</si>
  <si>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</si>
  <si>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</si>
  <si>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</si>
  <si>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</si>
  <si>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</si>
  <si>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</si>
  <si>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</si>
  <si>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</si>
  <si>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</si>
  <si>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</si>
  <si>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</si>
  <si>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</si>
  <si>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</si>
  <si>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</si>
  <si>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</si>
  <si>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</si>
  <si>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</si>
  <si>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</si>
  <si>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</si>
  <si>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</si>
  <si>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</si>
  <si>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</si>
  <si>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</si>
  <si>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</si>
  <si>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</si>
  <si>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</si>
  <si>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</si>
  <si>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</si>
  <si>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</si>
  <si>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</si>
  <si>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</si>
  <si>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</si>
  <si>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</si>
  <si>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</si>
  <si>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</si>
  <si>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</si>
  <si>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</si>
  <si>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</si>
  <si>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</si>
  <si>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</si>
  <si>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</si>
  <si>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</si>
  <si>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</si>
  <si>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</si>
  <si>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</si>
  <si>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</si>
  <si>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</si>
  <si>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</si>
  <si>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</si>
  <si>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</si>
  <si>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</si>
  <si>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</si>
  <si>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</si>
  <si>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</si>
  <si>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</si>
  <si>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</si>
  <si>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</si>
  <si>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</si>
  <si>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</si>
  <si>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</si>
  <si>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</si>
  <si>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</si>
  <si>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</si>
  <si>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</si>
  <si>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</si>
  <si>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</si>
  <si>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</si>
  <si>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</si>
  <si>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</si>
  <si>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</si>
  <si>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</si>
  <si>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</si>
  <si>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</si>
  <si>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</si>
  <si>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</si>
  <si>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</si>
  <si>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</si>
  <si>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</si>
  <si>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</si>
  <si>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</si>
  <si>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</si>
  <si>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</si>
  <si>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</si>
  <si>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</si>
  <si>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</si>
  <si>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</si>
  <si>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</si>
  <si>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</si>
  <si>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</si>
  <si>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</si>
  <si>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</si>
  <si>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</si>
  <si>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</si>
  <si>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</si>
  <si>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</si>
  <si>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</si>
  <si>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</si>
  <si>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</si>
  <si>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</si>
  <si>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</si>
  <si>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</si>
  <si>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</si>
  <si>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</si>
  <si>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</si>
  <si>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</si>
  <si>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</si>
  <si>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</si>
  <si>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</si>
  <si>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</si>
  <si>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</si>
  <si>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</si>
  <si>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</si>
  <si>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</si>
  <si>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</si>
  <si>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</si>
  <si>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</si>
  <si>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</si>
  <si>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</si>
  <si>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</si>
  <si>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</si>
  <si>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</si>
  <si>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</si>
  <si>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</si>
  <si>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</si>
  <si>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</si>
  <si>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</si>
  <si>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</si>
  <si>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</si>
  <si>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</si>
  <si>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</si>
  <si>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</si>
  <si>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</si>
  <si>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</si>
  <si>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</si>
  <si>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</si>
  <si>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</si>
  <si>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</si>
  <si>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</si>
  <si>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</si>
  <si>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</si>
  <si>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</si>
  <si>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</si>
  <si>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</si>
  <si>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</si>
  <si>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</si>
  <si>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</si>
  <si>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</si>
  <si>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</si>
  <si>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</si>
  <si>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</si>
  <si>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</si>
  <si>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</si>
  <si>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</si>
  <si>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</si>
  <si>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</si>
  <si>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</si>
  <si>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</si>
  <si>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</si>
  <si>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</si>
  <si>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</si>
  <si>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</si>
  <si>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</si>
  <si>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</si>
  <si>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</si>
  <si>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</si>
  <si>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</si>
  <si>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</si>
  <si>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</si>
  <si>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</si>
  <si>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</si>
  <si>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</si>
  <si>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</si>
  <si>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</si>
  <si>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</si>
  <si>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</si>
  <si>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</si>
  <si>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</si>
  <si>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</si>
  <si>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</si>
  <si>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</si>
  <si>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</si>
  <si>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</si>
  <si>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</si>
  <si>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</si>
  <si>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</si>
  <si>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</si>
  <si>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</si>
  <si>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</si>
  <si>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</si>
  <si>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</si>
  <si>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</si>
  <si>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</si>
  <si>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</si>
  <si>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</si>
  <si>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</si>
  <si>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</si>
  <si>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</si>
  <si>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</si>
  <si>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</si>
  <si>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</si>
  <si>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</si>
  <si>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</si>
  <si>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</si>
  <si>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</si>
  <si>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</si>
  <si>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</si>
  <si>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</si>
  <si>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</si>
  <si>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</si>
  <si>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</si>
  <si>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</si>
  <si>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</si>
  <si>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</si>
  <si>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</si>
  <si>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</si>
  <si>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</si>
  <si>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</si>
  <si>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</si>
  <si>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</si>
  <si>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</si>
  <si>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</si>
  <si>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</si>
  <si>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</si>
  <si>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</si>
  <si>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</si>
  <si>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</si>
  <si>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</si>
  <si>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</si>
  <si>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</si>
  <si>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</si>
  <si>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</si>
  <si>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</si>
  <si>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</si>
  <si>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</si>
  <si>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</si>
  <si>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</si>
  <si>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</si>
  <si>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</si>
  <si>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</si>
  <si>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</si>
  <si>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</si>
  <si>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</si>
  <si>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</si>
  <si>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</si>
  <si>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</si>
  <si>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</si>
  <si>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</si>
  <si>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</si>
  <si>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</si>
  <si>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</si>
  <si>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</si>
  <si>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</si>
  <si>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</si>
  <si>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</si>
  <si>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</si>
  <si>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</si>
  <si>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</si>
  <si>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</si>
  <si>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</si>
  <si>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</si>
  <si>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</si>
  <si>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</si>
  <si>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</si>
  <si>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</si>
  <si>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</si>
  <si>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</si>
  <si>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</si>
  <si>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</si>
  <si>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</si>
  <si>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</si>
  <si>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</si>
  <si>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</si>
  <si>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</si>
  <si>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</si>
  <si>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</si>
  <si>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</si>
  <si>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</si>
  <si>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</si>
  <si>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</si>
  <si>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</si>
  <si>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</si>
  <si>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</si>
  <si>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</si>
  <si>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</si>
  <si>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</si>
  <si>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</si>
  <si>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</si>
  <si>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</si>
  <si>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</si>
  <si>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</si>
  <si>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</si>
  <si>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</si>
  <si>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</si>
  <si>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</si>
  <si>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</si>
  <si>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</si>
  <si>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</si>
  <si>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</si>
  <si>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</si>
  <si>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</si>
  <si>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</si>
  <si>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</si>
  <si>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</si>
  <si>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</si>
  <si>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</si>
  <si>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</si>
  <si>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</si>
  <si>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</si>
  <si>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</si>
  <si>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</si>
  <si>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</si>
  <si>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</si>
  <si>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</si>
  <si>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</si>
  <si>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</si>
  <si>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</si>
  <si>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</si>
  <si>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</si>
  <si>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</si>
  <si>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</si>
  <si>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</si>
  <si>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</si>
  <si>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</si>
  <si>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</si>
  <si>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</si>
  <si>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</si>
  <si>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</si>
  <si>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</si>
  <si>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</si>
  <si>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</si>
  <si>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</si>
  <si>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</si>
  <si>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</si>
  <si>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</si>
  <si>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</si>
  <si>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</si>
  <si>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</si>
  <si>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</si>
  <si>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</si>
  <si>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</si>
  <si>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</si>
  <si>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</si>
  <si>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</si>
  <si>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</si>
  <si>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</si>
  <si>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</si>
  <si>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</si>
  <si>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</si>
  <si>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</si>
  <si>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</si>
  <si>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</si>
  <si>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</si>
  <si>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</si>
  <si>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</si>
  <si>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</si>
  <si>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</si>
  <si>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</si>
  <si>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</si>
  <si>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</si>
  <si>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</si>
  <si>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</si>
  <si>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</si>
  <si>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</si>
  <si>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</si>
  <si>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</si>
  <si>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</si>
  <si>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</si>
  <si>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</si>
  <si>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</si>
  <si>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</si>
  <si>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</si>
  <si>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</si>
  <si>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</si>
  <si>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</si>
  <si>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</si>
  <si>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</si>
  <si>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</si>
  <si>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</si>
  <si>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</si>
  <si>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</si>
  <si>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</si>
  <si>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</si>
  <si>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</si>
  <si>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</si>
  <si>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</si>
  <si>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</si>
  <si>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</si>
  <si>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</si>
  <si>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</si>
  <si>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</si>
  <si>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</si>
  <si>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</si>
  <si>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</si>
  <si>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</si>
  <si>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</si>
  <si>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</si>
  <si>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</si>
  <si>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</si>
  <si>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</si>
  <si>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</si>
  <si>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</si>
  <si>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</si>
  <si>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</si>
  <si>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</si>
  <si>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</si>
  <si>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</si>
  <si>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</si>
  <si>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</si>
  <si>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</si>
  <si>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</si>
  <si>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</si>
  <si>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</si>
  <si>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</si>
  <si>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</si>
  <si>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</si>
  <si>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</si>
  <si>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</si>
  <si>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</si>
  <si>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</si>
  <si>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</si>
  <si>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</si>
  <si>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</si>
  <si>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</si>
  <si>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</si>
  <si>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</si>
  <si>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</si>
  <si>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</si>
  <si>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</si>
  <si>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</si>
  <si>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</si>
  <si>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</si>
  <si>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</si>
  <si>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</si>
  <si>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</si>
  <si>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</si>
  <si>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</si>
  <si>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</si>
  <si>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</si>
  <si>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</si>
  <si>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</si>
  <si>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</si>
  <si>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</si>
  <si>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</si>
  <si>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</si>
  <si>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</si>
  <si>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</si>
  <si>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</si>
  <si>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</si>
  <si>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</si>
  <si>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</si>
  <si>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</si>
  <si>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</si>
  <si>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</si>
  <si>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</si>
  <si>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</si>
  <si>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</si>
  <si>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</si>
  <si>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</si>
  <si>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</si>
  <si>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</si>
  <si>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</si>
  <si>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</si>
  <si>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</si>
  <si>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</si>
  <si>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</si>
  <si>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</si>
  <si>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</si>
  <si>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</si>
  <si>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</si>
  <si>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</si>
  <si>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</si>
  <si>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</si>
  <si>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</si>
  <si>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</si>
  <si>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</si>
  <si>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</si>
  <si>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</si>
  <si>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</si>
  <si>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</si>
  <si>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</si>
  <si>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</si>
  <si>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</si>
  <si>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</si>
  <si>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</si>
  <si>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</si>
  <si>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</si>
  <si>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</si>
  <si>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</si>
  <si>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</si>
  <si>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</si>
  <si>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</si>
  <si>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</si>
  <si>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</si>
  <si>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</si>
  <si>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</si>
  <si>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</si>
  <si>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</si>
  <si>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</si>
  <si>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</si>
  <si>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</si>
  <si>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</si>
  <si>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</si>
  <si>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</si>
  <si>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</si>
  <si>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</si>
  <si>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</si>
  <si>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</si>
  <si>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</si>
  <si>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</si>
  <si>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</si>
  <si>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</si>
  <si>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</si>
  <si>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</si>
  <si>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</si>
  <si>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</si>
  <si>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</si>
  <si>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</si>
  <si>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</si>
  <si>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</si>
  <si>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</si>
  <si>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</si>
  <si>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</si>
  <si>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</si>
  <si>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</si>
  <si>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</si>
  <si>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</si>
  <si>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</si>
  <si>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</si>
  <si>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</si>
  <si>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</si>
  <si>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</si>
  <si>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</si>
  <si>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</si>
  <si>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</si>
  <si>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</si>
  <si>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</si>
  <si>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</si>
  <si>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</si>
  <si>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</si>
  <si>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</si>
  <si>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</si>
  <si>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</si>
  <si>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</si>
  <si>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</si>
  <si>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</si>
  <si>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</si>
  <si>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</si>
  <si>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</si>
  <si>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</si>
  <si>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</si>
  <si>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</si>
  <si>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</si>
  <si>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</si>
  <si>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</si>
  <si>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</si>
  <si>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</si>
  <si>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</si>
  <si>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</si>
  <si>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</si>
  <si>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</si>
  <si>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</si>
  <si>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</si>
  <si>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</si>
  <si>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</si>
  <si>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</si>
  <si>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</si>
  <si>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</si>
  <si>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</si>
  <si>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</si>
  <si>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</si>
  <si>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</si>
  <si>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</si>
  <si>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</si>
  <si>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</si>
  <si>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</si>
  <si>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</si>
  <si>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</si>
  <si>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</si>
  <si>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</si>
  <si>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</si>
  <si>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</si>
  <si>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</si>
  <si>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</si>
  <si>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</si>
  <si>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</si>
  <si>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</si>
  <si>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</si>
  <si>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</si>
  <si>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C2</t>
  </si>
  <si>
    <t>B1B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</si>
  <si>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</si>
  <si>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</si>
  <si>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</si>
  <si>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</si>
  <si>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</si>
  <si>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</si>
  <si>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</si>
  <si>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</si>
  <si>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</si>
  <si>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</si>
  <si>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</si>
  <si>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</si>
  <si>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</si>
  <si>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</si>
  <si>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</si>
  <si>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</si>
  <si>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</si>
  <si>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</si>
  <si>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</si>
  <si>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</si>
  <si>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</si>
  <si>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</si>
  <si>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</si>
  <si>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</si>
  <si>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</si>
  <si>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</si>
  <si>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</si>
  <si>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</si>
  <si>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</si>
  <si>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</si>
  <si>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</si>
  <si>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</si>
  <si>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</si>
  <si>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</si>
  <si>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</si>
  <si>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</si>
  <si>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</si>
  <si>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</si>
  <si>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</si>
  <si>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</si>
  <si>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</si>
  <si>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</si>
  <si>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</si>
  <si>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</si>
  <si>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</si>
  <si>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</si>
  <si>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</si>
  <si>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</si>
  <si>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</si>
  <si>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</si>
  <si>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</si>
  <si>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</si>
  <si>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</si>
  <si>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</si>
  <si>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</si>
  <si>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</si>
  <si>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</si>
  <si>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</si>
  <si>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</si>
  <si>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</si>
  <si>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</si>
  <si>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</si>
  <si>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</si>
  <si>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</si>
  <si>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</si>
  <si>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</si>
  <si>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</si>
  <si>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</si>
  <si>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</si>
  <si>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</si>
  <si>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</si>
  <si>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</si>
  <si>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</si>
  <si>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</si>
  <si>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</si>
  <si>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</si>
  <si>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</si>
  <si>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</si>
  <si>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</si>
  <si>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</si>
  <si>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</si>
  <si>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</si>
  <si>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</si>
  <si>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</si>
  <si>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</si>
  <si>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</si>
  <si>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</si>
  <si>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</si>
  <si>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</si>
  <si>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</si>
  <si>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</si>
  <si>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</si>
  <si>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</si>
  <si>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</si>
  <si>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</si>
  <si>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</si>
  <si>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</si>
  <si>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</si>
  <si>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</si>
  <si>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</si>
  <si>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</si>
  <si>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</si>
  <si>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</si>
  <si>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</si>
  <si>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</si>
  <si>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</si>
  <si>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</si>
  <si>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</si>
  <si>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</si>
  <si>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</si>
  <si>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</si>
  <si>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</si>
  <si>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</si>
  <si>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</si>
  <si>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</si>
  <si>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</si>
  <si>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</si>
  <si>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</si>
  <si>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</si>
  <si>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</si>
  <si>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</si>
  <si>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</si>
  <si>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</si>
  <si>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</si>
  <si>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</si>
  <si>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</si>
  <si>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</si>
  <si>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</si>
  <si>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</si>
  <si>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</si>
  <si>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</si>
  <si>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</si>
  <si>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</si>
  <si>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</si>
  <si>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</si>
  <si>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</si>
  <si>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</si>
  <si>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</si>
  <si>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</si>
  <si>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</si>
  <si>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</si>
  <si>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</si>
  <si>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</si>
  <si>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</si>
  <si>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</si>
  <si>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</si>
  <si>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</si>
  <si>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</si>
  <si>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</si>
  <si>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</si>
  <si>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</si>
  <si>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</si>
  <si>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</si>
  <si>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</si>
  <si>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</si>
  <si>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</si>
  <si>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</si>
  <si>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</si>
  <si>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</si>
  <si>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</si>
  <si>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</si>
  <si>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</si>
  <si>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</si>
  <si>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</si>
  <si>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</si>
  <si>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</si>
  <si>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</si>
  <si>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</si>
  <si>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</si>
  <si>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</si>
  <si>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</si>
  <si>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</si>
  <si>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</si>
  <si>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</si>
  <si>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</si>
  <si>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</si>
  <si>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</si>
  <si>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</si>
  <si>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</si>
  <si>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</si>
  <si>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</si>
  <si>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</si>
  <si>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</si>
  <si>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</si>
  <si>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</si>
  <si>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</si>
  <si>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</si>
  <si>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</si>
  <si>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</si>
  <si>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</si>
  <si>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</si>
  <si>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</si>
  <si>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</si>
  <si>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</si>
  <si>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</si>
  <si>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</si>
  <si>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</si>
  <si>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</si>
  <si>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</si>
  <si>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</si>
  <si>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</si>
  <si>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</si>
  <si>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</si>
  <si>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</si>
  <si>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</si>
  <si>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</si>
  <si>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</si>
  <si>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</si>
  <si>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</si>
  <si>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</si>
  <si>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</si>
  <si>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</si>
  <si>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</si>
  <si>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</si>
  <si>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</si>
  <si>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</si>
  <si>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</si>
  <si>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</si>
  <si>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</si>
  <si>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</si>
  <si>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</si>
  <si>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</si>
  <si>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</si>
  <si>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</si>
  <si>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</si>
  <si>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</si>
  <si>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</si>
  <si>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</si>
  <si>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</si>
  <si>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</si>
  <si>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</si>
  <si>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</si>
  <si>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</si>
  <si>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</si>
  <si>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</si>
  <si>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</si>
  <si>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</si>
  <si>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</si>
  <si>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</si>
  <si>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</si>
  <si>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</si>
  <si>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</si>
  <si>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</si>
  <si>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</si>
  <si>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</si>
  <si>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</si>
  <si>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</si>
  <si>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</si>
  <si>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</si>
  <si>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</si>
  <si>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</si>
  <si>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</si>
  <si>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</si>
  <si>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</si>
  <si>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</si>
  <si>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</si>
  <si>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</si>
  <si>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</si>
  <si>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</si>
  <si>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</si>
  <si>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</si>
  <si>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</si>
  <si>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</si>
  <si>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</si>
  <si>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</si>
  <si>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</si>
  <si>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</si>
  <si>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</si>
  <si>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</si>
  <si>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</si>
  <si>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</si>
  <si>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</si>
  <si>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</si>
  <si>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</si>
  <si>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</si>
  <si>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</si>
  <si>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</si>
  <si>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</si>
  <si>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</si>
  <si>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</si>
  <si>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</si>
  <si>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</si>
  <si>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</si>
  <si>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</si>
  <si>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</si>
  <si>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</si>
  <si>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</si>
  <si>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</si>
  <si>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</si>
  <si>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</si>
  <si>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</si>
  <si>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</si>
  <si>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</si>
  <si>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</si>
  <si>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</si>
  <si>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</si>
  <si>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</si>
  <si>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</si>
  <si>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</si>
  <si>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</si>
  <si>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</si>
  <si>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</si>
  <si>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</si>
  <si>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</si>
  <si>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</si>
  <si>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</si>
  <si>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</si>
  <si>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</si>
  <si>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</si>
  <si>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</si>
  <si>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</si>
  <si>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</si>
  <si>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</si>
  <si>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</si>
  <si>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</si>
  <si>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</si>
  <si>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</si>
  <si>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</si>
  <si>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</si>
  <si>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</si>
  <si>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</si>
  <si>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</si>
  <si>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</si>
  <si>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</si>
  <si>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</si>
  <si>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</si>
  <si>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</si>
  <si>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</si>
  <si>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</si>
  <si>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</si>
  <si>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</si>
  <si>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</si>
  <si>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</si>
  <si>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</si>
  <si>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</si>
  <si>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</si>
  <si>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</si>
  <si>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</si>
  <si>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</si>
  <si>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</si>
  <si>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</si>
  <si>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</si>
  <si>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</si>
  <si>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</si>
  <si>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</si>
  <si>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</si>
  <si>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</si>
  <si>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</si>
  <si>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</si>
  <si>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</si>
  <si>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</si>
  <si>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</si>
  <si>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</si>
  <si>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</si>
  <si>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</si>
  <si>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</si>
  <si>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</si>
  <si>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</si>
  <si>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</si>
  <si>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</si>
  <si>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</si>
  <si>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</si>
  <si>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</si>
  <si>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</si>
  <si>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</si>
  <si>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</si>
  <si>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</si>
  <si>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</si>
  <si>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</si>
  <si>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</si>
  <si>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</si>
  <si>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</si>
  <si>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</si>
  <si>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</si>
  <si>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</si>
  <si>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</si>
  <si>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</si>
  <si>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</si>
  <si>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</si>
  <si>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</si>
  <si>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</si>
  <si>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</si>
  <si>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</si>
  <si>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</si>
  <si>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</si>
  <si>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</si>
  <si>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</si>
  <si>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</si>
  <si>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</si>
  <si>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</si>
  <si>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</si>
  <si>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</si>
  <si>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</si>
  <si>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</si>
  <si>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</si>
  <si>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</si>
  <si>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</si>
  <si>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</si>
  <si>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</si>
  <si>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</si>
  <si>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</si>
  <si>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</si>
  <si>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</si>
  <si>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</si>
  <si>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</si>
  <si>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</si>
  <si>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</si>
  <si>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</si>
  <si>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</si>
  <si>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</si>
  <si>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</si>
  <si>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</si>
  <si>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</si>
  <si>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</si>
  <si>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</si>
  <si>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</si>
  <si>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</si>
  <si>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</si>
  <si>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</si>
  <si>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</si>
  <si>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</si>
  <si>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</si>
  <si>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</si>
  <si>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</si>
  <si>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</si>
  <si>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</si>
  <si>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</si>
  <si>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</si>
  <si>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</si>
  <si>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</si>
  <si>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</si>
  <si>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</si>
  <si>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</si>
  <si>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</si>
  <si>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</si>
  <si>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</si>
  <si>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</si>
  <si>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</si>
  <si>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</si>
  <si>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</si>
  <si>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</si>
  <si>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</si>
  <si>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</si>
  <si>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</si>
  <si>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</si>
  <si>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</si>
  <si>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</si>
  <si>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</si>
  <si>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</si>
  <si>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</si>
  <si>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</si>
  <si>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</si>
  <si>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</si>
  <si>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</si>
  <si>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</si>
  <si>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</si>
  <si>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</si>
  <si>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</si>
  <si>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</si>
  <si>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</si>
  <si>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</si>
  <si>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</si>
  <si>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</si>
  <si>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</si>
  <si>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</si>
  <si>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</si>
  <si>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</si>
  <si>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</si>
  <si>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</si>
  <si>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</si>
  <si>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</si>
  <si>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</si>
  <si>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</si>
  <si>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</si>
  <si>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</si>
  <si>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</si>
  <si>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</si>
  <si>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</si>
  <si>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</si>
  <si>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</si>
  <si>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</si>
  <si>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</si>
  <si>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</si>
  <si>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</si>
  <si>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</si>
  <si>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</si>
  <si>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</si>
  <si>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</si>
  <si>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</si>
  <si>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</si>
  <si>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</si>
  <si>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</si>
  <si>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</si>
  <si>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</si>
  <si>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</si>
  <si>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</si>
  <si>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</si>
  <si>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</si>
  <si>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</si>
  <si>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</si>
  <si>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</si>
  <si>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</si>
  <si>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</si>
  <si>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</si>
  <si>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</si>
  <si>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</si>
  <si>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</si>
  <si>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</si>
  <si>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</si>
  <si>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</si>
  <si>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</si>
  <si>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</si>
  <si>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</si>
  <si>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</si>
  <si>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</si>
  <si>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</si>
  <si>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</si>
  <si>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</si>
  <si>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</si>
  <si>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</si>
  <si>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</si>
  <si>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</si>
  <si>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</si>
  <si>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</si>
  <si>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</si>
  <si>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</si>
  <si>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</si>
  <si>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</si>
  <si>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</si>
  <si>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</si>
  <si>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</si>
  <si>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</si>
  <si>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</si>
  <si>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</si>
  <si>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</si>
  <si>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</si>
  <si>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</si>
  <si>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</si>
  <si>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</si>
  <si>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</si>
  <si>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</si>
  <si>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</si>
  <si>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</si>
  <si>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</si>
  <si>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</si>
  <si>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</si>
  <si>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</si>
  <si>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</si>
  <si>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</si>
  <si>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</si>
  <si>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</si>
  <si>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</si>
  <si>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</si>
  <si>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</si>
  <si>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</si>
  <si>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</si>
  <si>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</si>
  <si>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</si>
  <si>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</si>
  <si>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</si>
  <si>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</si>
  <si>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</si>
  <si>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</si>
  <si>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</si>
  <si>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</si>
  <si>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</si>
  <si>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</si>
  <si>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</si>
  <si>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</si>
  <si>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</si>
  <si>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</si>
  <si>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</si>
  <si>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</si>
  <si>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</si>
  <si>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</si>
  <si>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</si>
  <si>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</si>
  <si>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</si>
  <si>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</si>
  <si>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</si>
  <si>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</si>
  <si>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</si>
  <si>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</si>
  <si>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</si>
  <si>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</si>
  <si>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</si>
  <si>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</si>
  <si>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</si>
  <si>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</si>
  <si>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</si>
  <si>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</si>
  <si>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</si>
  <si>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</si>
  <si>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</si>
  <si>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</si>
  <si>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</si>
  <si>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</si>
  <si>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</si>
  <si>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</si>
  <si>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</si>
  <si>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</si>
  <si>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</si>
  <si>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</si>
  <si>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</si>
  <si>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</si>
  <si>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</si>
  <si>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</si>
  <si>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</si>
  <si>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</si>
  <si>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</si>
  <si>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</si>
  <si>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</si>
  <si>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</si>
  <si>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</si>
  <si>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</si>
  <si>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</si>
  <si>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</si>
  <si>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</si>
  <si>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</si>
  <si>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</si>
  <si>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</si>
  <si>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</si>
  <si>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</si>
  <si>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</si>
  <si>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</si>
  <si>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</si>
  <si>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</si>
  <si>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</si>
  <si>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</si>
  <si>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</si>
  <si>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</si>
  <si>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</si>
  <si>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</si>
  <si>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</si>
  <si>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</si>
  <si>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</si>
  <si>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</si>
  <si>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</si>
  <si>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</si>
  <si>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</si>
  <si>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</si>
  <si>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</si>
  <si>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</si>
  <si>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</si>
  <si>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</si>
  <si>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</si>
  <si>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</si>
  <si>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</si>
  <si>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</si>
  <si>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</si>
  <si>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</si>
  <si>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</si>
  <si>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</si>
  <si>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</si>
  <si>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</si>
  <si>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</si>
  <si>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</si>
  <si>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</si>
  <si>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</si>
  <si>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</si>
  <si>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</si>
  <si>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</si>
  <si>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</si>
  <si>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</si>
  <si>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</si>
  <si>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</si>
  <si>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</si>
  <si>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</si>
  <si>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</si>
  <si>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</si>
  <si>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</si>
  <si>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</si>
  <si>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</si>
  <si>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</si>
  <si>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</si>
  <si>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</si>
  <si>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</si>
  <si>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</si>
  <si>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</si>
  <si>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</si>
  <si>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</si>
  <si>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</si>
  <si>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</si>
  <si>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</si>
  <si>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</si>
  <si>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</si>
  <si>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</si>
  <si>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</si>
  <si>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</si>
  <si>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</si>
  <si>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</si>
  <si>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</si>
  <si>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</si>
  <si>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</si>
  <si>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</si>
  <si>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</si>
  <si>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</si>
  <si>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</si>
  <si>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</si>
  <si>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</si>
  <si>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</si>
  <si>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</si>
  <si>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</si>
  <si>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</si>
  <si>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</si>
  <si>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</si>
  <si>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</si>
  <si>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</si>
  <si>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</si>
  <si>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</si>
  <si>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</si>
  <si>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</si>
  <si>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</si>
  <si>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</si>
  <si>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</si>
  <si>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</si>
  <si>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</si>
  <si>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</si>
  <si>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</si>
  <si>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</si>
  <si>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</si>
  <si>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</si>
  <si>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</si>
  <si>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</si>
  <si>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</si>
  <si>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</si>
  <si>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</si>
  <si>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</si>
  <si>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</si>
  <si>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</si>
  <si>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</si>
  <si>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</si>
  <si>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</si>
  <si>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</si>
  <si>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</si>
  <si>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</si>
  <si>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</si>
  <si>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</si>
  <si>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</si>
  <si>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</si>
  <si>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</si>
  <si>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</si>
  <si>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</si>
  <si>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</si>
  <si>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</si>
  <si>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</si>
  <si>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</si>
  <si>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</si>
  <si>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</si>
  <si>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</si>
  <si>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</si>
  <si>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</si>
  <si>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</si>
  <si>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</si>
  <si>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</si>
  <si>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</si>
  <si>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</si>
  <si>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</si>
  <si>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</si>
  <si>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</si>
  <si>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</si>
  <si>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</si>
  <si>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</si>
  <si>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</si>
  <si>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</si>
  <si>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</si>
  <si>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</si>
  <si>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</si>
  <si>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</si>
  <si>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</si>
  <si>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</si>
  <si>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</si>
  <si>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</si>
  <si>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</si>
  <si>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</si>
  <si>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</si>
  <si>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</si>
  <si>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</si>
  <si>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</si>
  <si>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</si>
  <si>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</si>
  <si>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</si>
  <si>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</si>
  <si>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</si>
  <si>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</si>
  <si>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</si>
  <si>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</si>
  <si>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</si>
  <si>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</si>
  <si>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</si>
  <si>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</si>
  <si>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</si>
  <si>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</si>
  <si>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</si>
  <si>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</si>
  <si>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</si>
  <si>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</si>
  <si>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</si>
  <si>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</si>
  <si>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</si>
  <si>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</si>
  <si>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</si>
  <si>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</si>
  <si>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</si>
  <si>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</si>
  <si>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</si>
  <si>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</si>
  <si>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</si>
  <si>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</si>
  <si>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</si>
  <si>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</si>
  <si>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</si>
  <si>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</si>
  <si>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</si>
  <si>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</si>
  <si>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</si>
  <si>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</si>
  <si>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</si>
  <si>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</si>
  <si>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</si>
  <si>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</si>
  <si>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</si>
  <si>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</si>
  <si>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</si>
  <si>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</si>
  <si>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</si>
  <si>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</si>
  <si>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</si>
  <si>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</si>
  <si>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</si>
  <si>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</si>
  <si>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</si>
  <si>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</si>
  <si>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</si>
  <si>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</si>
  <si>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</si>
  <si>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</si>
  <si>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</si>
  <si>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</si>
  <si>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</si>
  <si>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</si>
  <si>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</si>
  <si>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</si>
  <si>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</si>
  <si>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</si>
  <si>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</si>
  <si>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</si>
  <si>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</si>
  <si>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</si>
  <si>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</si>
  <si>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</si>
  <si>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</si>
  <si>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</si>
  <si>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</si>
  <si>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</si>
  <si>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</si>
  <si>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</si>
  <si>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</si>
  <si>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</si>
  <si>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</si>
  <si>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</si>
  <si>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</si>
  <si>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</si>
  <si>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</si>
  <si>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</si>
  <si>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</si>
  <si>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</si>
  <si>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</si>
  <si>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</si>
  <si>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</si>
  <si>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</si>
  <si>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</si>
  <si>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</si>
  <si>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</si>
  <si>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</si>
  <si>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</si>
  <si>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</si>
  <si>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</si>
  <si>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</si>
  <si>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</si>
  <si>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</si>
  <si>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</si>
  <si>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</si>
  <si>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</si>
  <si>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</si>
  <si>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</si>
  <si>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</si>
  <si>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</si>
  <si>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</si>
  <si>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</si>
  <si>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</si>
  <si>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</si>
  <si>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</si>
  <si>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</si>
  <si>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</si>
  <si>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</si>
  <si>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</si>
  <si>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</si>
  <si>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</si>
  <si>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</si>
  <si>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</si>
  <si>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</si>
  <si>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</si>
  <si>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</si>
  <si>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</si>
  <si>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</si>
  <si>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</si>
  <si>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</si>
  <si>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</si>
  <si>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</si>
  <si>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</si>
  <si>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</si>
  <si>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</si>
  <si>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</si>
  <si>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</si>
  <si>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</si>
  <si>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</si>
  <si>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</si>
  <si>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</si>
  <si>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</si>
  <si>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</si>
  <si>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</si>
  <si>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</si>
  <si>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</si>
  <si>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</si>
  <si>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</si>
  <si>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</si>
  <si>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</si>
  <si>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</si>
  <si>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</si>
  <si>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</si>
  <si>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</si>
  <si>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</si>
  <si>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</si>
  <si>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</si>
  <si>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</si>
  <si>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</si>
  <si>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</si>
  <si>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</si>
  <si>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</si>
  <si>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</si>
  <si>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</si>
  <si>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</si>
  <si>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</si>
  <si>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</si>
  <si>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</si>
  <si>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</si>
  <si>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</si>
  <si>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</si>
  <si>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</si>
  <si>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</si>
  <si>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</si>
  <si>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</si>
  <si>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</si>
  <si>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</si>
  <si>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</si>
  <si>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</si>
  <si>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</si>
  <si>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</si>
  <si>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</si>
  <si>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</si>
  <si>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</si>
  <si>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</si>
  <si>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</si>
  <si>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</si>
  <si>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</si>
  <si>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</si>
  <si>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</si>
  <si>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</si>
  <si>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</si>
  <si>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</si>
  <si>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</si>
  <si>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</si>
  <si>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</si>
  <si>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</si>
  <si>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</si>
  <si>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</si>
  <si>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</si>
  <si>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</si>
  <si>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</si>
  <si>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</si>
  <si>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</si>
  <si>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</si>
  <si>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</si>
  <si>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</si>
  <si>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</si>
  <si>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</si>
  <si>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</si>
  <si>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</si>
  <si>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</si>
  <si>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</si>
  <si>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</si>
  <si>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</si>
  <si>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</si>
  <si>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</si>
  <si>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</si>
  <si>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</si>
  <si>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</si>
  <si>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</si>
  <si>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</si>
  <si>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</si>
  <si>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</si>
  <si>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</si>
  <si>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</si>
  <si>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</si>
  <si>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</si>
  <si>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</si>
  <si>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</si>
  <si>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</si>
  <si>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</si>
  <si>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</si>
  <si>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</si>
  <si>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</si>
  <si>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</si>
  <si>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</si>
  <si>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</si>
  <si>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</si>
  <si>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</si>
  <si>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</si>
  <si>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</si>
  <si>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</si>
  <si>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</si>
  <si>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</si>
  <si>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</si>
  <si>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</si>
  <si>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</si>
  <si>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</si>
  <si>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</si>
  <si>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</si>
  <si>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</si>
  <si>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</si>
  <si>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</si>
  <si>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</si>
  <si>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</si>
  <si>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</si>
  <si>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</si>
  <si>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</si>
  <si>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</si>
  <si>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</si>
  <si>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</si>
  <si>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</si>
  <si>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</si>
  <si>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</si>
  <si>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</si>
  <si>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</si>
  <si>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</si>
  <si>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</si>
  <si>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</si>
  <si>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</si>
  <si>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</si>
  <si>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</si>
  <si>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</si>
  <si>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</si>
  <si>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</si>
  <si>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</si>
  <si>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</si>
  <si>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</si>
  <si>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</si>
  <si>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</si>
  <si>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</si>
  <si>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</si>
  <si>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</si>
  <si>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</si>
  <si>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</si>
  <si>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</si>
  <si>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</si>
  <si>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</si>
  <si>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</si>
  <si>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</si>
  <si>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</si>
  <si>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</si>
  <si>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</si>
  <si>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</si>
  <si>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</si>
  <si>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</si>
  <si>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</si>
  <si>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</si>
  <si>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</si>
  <si>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</si>
  <si>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</si>
  <si>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</si>
  <si>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</si>
  <si>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</si>
  <si>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</si>
  <si>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</si>
  <si>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</si>
  <si>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</si>
  <si>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</si>
  <si>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</si>
  <si>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</si>
  <si>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</si>
  <si>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</si>
  <si>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</si>
  <si>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</si>
  <si>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</si>
  <si>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</si>
  <si>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</si>
  <si>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</si>
  <si>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</si>
  <si>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</si>
  <si>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</si>
  <si>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</si>
  <si>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</si>
  <si>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</si>
  <si>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</si>
  <si>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</si>
  <si>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</si>
  <si>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</si>
  <si>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</si>
  <si>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</si>
  <si>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</si>
  <si>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</si>
  <si>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</si>
  <si>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</si>
  <si>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</si>
  <si>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</si>
  <si>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</si>
  <si>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</si>
  <si>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</si>
  <si>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</si>
  <si>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</si>
  <si>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</si>
  <si>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</si>
  <si>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</si>
  <si>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</si>
  <si>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</si>
  <si>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</si>
  <si>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</si>
  <si>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</si>
  <si>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</si>
  <si>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</si>
  <si>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</si>
  <si>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</si>
  <si>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</si>
  <si>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</si>
  <si>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</si>
  <si>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</si>
  <si>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</si>
  <si>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</si>
  <si>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</si>
  <si>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</si>
  <si>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</si>
  <si>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</si>
  <si>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</si>
  <si>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</si>
  <si>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</si>
  <si>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</si>
  <si>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</si>
  <si>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</si>
  <si>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</si>
  <si>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</si>
  <si>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</si>
  <si>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</si>
  <si>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</si>
  <si>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</si>
  <si>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</si>
  <si>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</si>
  <si>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</si>
  <si>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</si>
  <si>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</si>
  <si>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</si>
  <si>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</si>
  <si>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</si>
  <si>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</si>
  <si>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</si>
  <si>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</si>
  <si>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</si>
  <si>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</si>
  <si>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</si>
  <si>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</si>
  <si>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</si>
  <si>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</si>
  <si>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</si>
  <si>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</si>
  <si>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</si>
  <si>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</si>
  <si>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</si>
  <si>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</si>
  <si>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</si>
  <si>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</si>
  <si>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</si>
  <si>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</si>
  <si>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</si>
  <si>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</si>
  <si>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</si>
  <si>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</si>
  <si>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</si>
  <si>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</si>
  <si>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</si>
  <si>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</si>
  <si>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</si>
  <si>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</si>
  <si>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</si>
  <si>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</si>
  <si>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</si>
  <si>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</si>
  <si>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</si>
  <si>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</si>
  <si>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</si>
  <si>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</si>
  <si>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</si>
  <si>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</si>
  <si>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</si>
  <si>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</si>
  <si>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</si>
  <si>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</si>
  <si>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</si>
  <si>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</si>
  <si>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</si>
  <si>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</si>
  <si>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</si>
  <si>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</si>
  <si>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</si>
  <si>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</si>
  <si>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</si>
  <si>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</si>
  <si>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</si>
  <si>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</si>
  <si>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</si>
  <si>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</si>
  <si>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</si>
  <si>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</si>
  <si>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</si>
  <si>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</si>
  <si>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</si>
  <si>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</si>
  <si>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</si>
  <si>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</si>
  <si>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</si>
  <si>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</si>
  <si>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</si>
  <si>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</si>
  <si>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</si>
  <si>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</si>
  <si>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</si>
  <si>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</si>
  <si>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</si>
  <si>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</si>
  <si>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</si>
  <si>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</si>
  <si>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</si>
  <si>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</si>
  <si>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</si>
  <si>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</si>
  <si>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</si>
  <si>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</si>
  <si>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</si>
  <si>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</si>
  <si>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</si>
  <si>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</si>
  <si>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</si>
  <si>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</si>
  <si>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</si>
  <si>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</si>
  <si>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</si>
  <si>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</si>
  <si>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</si>
  <si>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</si>
  <si>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</si>
  <si>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</si>
  <si>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</si>
  <si>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</si>
  <si>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</si>
  <si>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</si>
  <si>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</si>
  <si>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</si>
  <si>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</si>
  <si>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</si>
  <si>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</si>
  <si>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</si>
  <si>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</si>
  <si>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</si>
  <si>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</si>
  <si>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</si>
  <si>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</si>
  <si>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</si>
  <si>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</si>
  <si>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</si>
  <si>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</si>
  <si>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</si>
  <si>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</si>
  <si>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</si>
  <si>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</si>
  <si>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</si>
  <si>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</si>
  <si>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</si>
  <si>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</si>
  <si>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</si>
  <si>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</si>
  <si>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</si>
  <si>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</si>
  <si>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</si>
  <si>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</si>
  <si>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</si>
  <si>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</si>
  <si>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</si>
  <si>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</si>
  <si>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</si>
  <si>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</si>
  <si>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</si>
  <si>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</si>
  <si>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</si>
  <si>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</si>
  <si>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</si>
  <si>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</si>
  <si>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</si>
  <si>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</si>
  <si>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</si>
  <si>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</si>
  <si>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</si>
  <si>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</si>
  <si>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</si>
  <si>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</si>
  <si>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</si>
  <si>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</si>
  <si>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</si>
  <si>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</si>
  <si>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</si>
  <si>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</si>
  <si>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</si>
  <si>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</si>
  <si>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</si>
  <si>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</si>
  <si>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</si>
  <si>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</si>
  <si>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</si>
  <si>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</si>
  <si>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</si>
  <si>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</si>
  <si>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</si>
  <si>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</si>
  <si>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</si>
  <si>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</si>
  <si>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</si>
  <si>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</si>
  <si>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</si>
  <si>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</si>
  <si>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</si>
  <si>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</si>
  <si>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</si>
  <si>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</si>
  <si>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</si>
  <si>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</si>
  <si>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</si>
  <si>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</si>
  <si>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</si>
  <si>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</si>
  <si>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</si>
  <si>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</si>
  <si>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</si>
  <si>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</si>
  <si>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</si>
  <si>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</si>
  <si>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</si>
  <si>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</si>
  <si>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</si>
  <si>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</si>
  <si>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</si>
  <si>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</si>
  <si>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</si>
  <si>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</si>
  <si>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</si>
  <si>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</si>
  <si>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</si>
  <si>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</si>
  <si>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</si>
  <si>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</si>
  <si>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</si>
  <si>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</si>
  <si>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</si>
  <si>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</si>
  <si>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</si>
  <si>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</si>
  <si>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</si>
  <si>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</si>
  <si>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</si>
  <si>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</si>
  <si>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</si>
  <si>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</si>
  <si>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</si>
  <si>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</si>
  <si>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</si>
  <si>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</si>
  <si>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</si>
  <si>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</si>
  <si>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</si>
  <si>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</si>
  <si>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</si>
  <si>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</si>
  <si>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</si>
  <si>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</si>
  <si>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</si>
  <si>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</si>
  <si>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</si>
  <si>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</si>
  <si>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</si>
  <si>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</si>
  <si>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</si>
  <si>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</si>
  <si>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</si>
  <si>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</si>
  <si>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</si>
  <si>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</si>
  <si>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</si>
  <si>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</si>
  <si>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</si>
  <si>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</si>
  <si>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</si>
  <si>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</si>
  <si>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</si>
  <si>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</si>
  <si>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</si>
  <si>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</si>
  <si>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</si>
  <si>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</si>
  <si>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</si>
  <si>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</si>
  <si>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</si>
  <si>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</si>
  <si>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</si>
  <si>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</si>
  <si>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</si>
  <si>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</si>
  <si>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</si>
  <si>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</si>
  <si>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</si>
  <si>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</si>
  <si>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</si>
  <si>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</si>
  <si>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</si>
  <si>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</si>
  <si>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</si>
  <si>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</si>
  <si>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</si>
  <si>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</si>
  <si>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</si>
  <si>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</si>
  <si>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</si>
  <si>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</si>
  <si>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</si>
  <si>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</si>
  <si>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</si>
  <si>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</si>
  <si>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</si>
  <si>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</si>
  <si>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</si>
  <si>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</si>
  <si>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</si>
  <si>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</si>
  <si>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</si>
  <si>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</si>
  <si>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</si>
  <si>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</si>
  <si>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</si>
  <si>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</si>
  <si>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</si>
  <si>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</si>
  <si>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</si>
  <si>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</si>
  <si>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</si>
  <si>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</si>
  <si>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</si>
  <si>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</si>
  <si>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</si>
  <si>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</si>
  <si>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</si>
  <si>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</si>
  <si>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</si>
  <si>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</si>
  <si>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</si>
  <si>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</si>
  <si>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</si>
  <si>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</si>
  <si>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</si>
  <si>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</si>
  <si>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</si>
  <si>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</si>
  <si>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</si>
  <si>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</si>
  <si>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</si>
  <si>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</si>
  <si>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</si>
  <si>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</si>
  <si>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</si>
  <si>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</si>
  <si>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</si>
  <si>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</si>
  <si>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</si>
  <si>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</si>
  <si>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</si>
  <si>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</si>
  <si>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</si>
  <si>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</si>
  <si>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</si>
  <si>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</si>
  <si>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</si>
  <si>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</si>
  <si>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</si>
  <si>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</si>
  <si>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</si>
  <si>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</si>
  <si>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</si>
  <si>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</si>
  <si>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</si>
  <si>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</si>
  <si>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</si>
  <si>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</si>
  <si>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</si>
  <si>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</si>
  <si>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</si>
  <si>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</si>
  <si>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</si>
  <si>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</si>
  <si>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</si>
  <si>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</si>
  <si>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</si>
  <si>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</si>
  <si>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</si>
  <si>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</si>
  <si>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</si>
  <si>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</si>
  <si>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</si>
  <si>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</si>
  <si>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</si>
  <si>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</si>
  <si>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</si>
  <si>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</si>
  <si>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</si>
  <si>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</si>
  <si>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</si>
  <si>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</si>
  <si>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</si>
  <si>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</si>
  <si>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</si>
  <si>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</si>
  <si>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</si>
  <si>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</si>
  <si>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</si>
  <si>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</si>
  <si>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</si>
  <si>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</si>
  <si>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</si>
  <si>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</si>
  <si>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</si>
  <si>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</si>
  <si>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</si>
  <si>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</si>
  <si>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</si>
  <si>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</si>
  <si>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</si>
  <si>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</si>
  <si>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</si>
  <si>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</si>
  <si>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</si>
  <si>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</si>
  <si>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</si>
  <si>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</si>
  <si>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</si>
  <si>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</si>
  <si>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</si>
  <si>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</si>
  <si>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</si>
  <si>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</si>
  <si>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</si>
  <si>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</si>
  <si>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</si>
  <si>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</si>
  <si>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</si>
  <si>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</si>
  <si>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</si>
  <si>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</si>
  <si>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</si>
  <si>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</si>
  <si>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</si>
  <si>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</si>
  <si>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C2C1C3</t>
  </si>
  <si>
    <t>B1BC1C3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</si>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</sst>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0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43" fontId="5" fillId="0" borderId="0" xfId="2" applyFont="1" applyAlignment="1">
      <alignment horizontal="center" vertical="center" wrapText="1"/>
    </xf>
    <xf numFmtId="165" fontId="6" fillId="0" borderId="11" xfId="3" applyNumberFormat="1" applyFont="1" applyBorder="1"/>
    <xf numFmtId="165" fontId="6" fillId="0" borderId="12" xfId="3" applyNumberFormat="1" applyFont="1" applyBorder="1"/>
    <xf numFmtId="0" fontId="7" fillId="0" borderId="15" xfId="1" applyFont="1" applyBorder="1"/>
    <xf numFmtId="165" fontId="7" fillId="0" borderId="16" xfId="1" applyNumberFormat="1" applyFont="1" applyBorder="1"/>
    <xf numFmtId="166" fontId="7" fillId="0" borderId="16" xfId="3" applyNumberFormat="1" applyFont="1" applyBorder="1"/>
    <xf numFmtId="165" fontId="8" fillId="0" borderId="16" xfId="1" applyNumberFormat="1" applyFont="1" applyBorder="1"/>
    <xf numFmtId="164" fontId="8" fillId="0" borderId="16" xfId="1" applyNumberFormat="1" applyFont="1" applyBorder="1"/>
    <xf numFmtId="165" fontId="8" fillId="0" borderId="17" xfId="1" applyNumberFormat="1" applyFont="1" applyBorder="1"/>
    <xf numFmtId="164" fontId="8" fillId="0" borderId="18" xfId="1" applyNumberFormat="1" applyFont="1" applyBorder="1"/>
    <xf numFmtId="164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6" fontId="7" fillId="0" borderId="0" xfId="3" applyNumberFormat="1" applyFont="1" applyBorder="1"/>
    <xf numFmtId="165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5" fontId="6" fillId="0" borderId="16" xfId="1" applyNumberFormat="1" applyFont="1" applyBorder="1"/>
    <xf numFmtId="165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164" fontId="6" fillId="0" borderId="11" xfId="4" applyFont="1" applyBorder="1"/>
    <xf numFmtId="164" fontId="6" fillId="0" borderId="22" xfId="4" applyFont="1" applyBorder="1"/>
    <xf numFmtId="164" fontId="6" fillId="0" borderId="0" xfId="4" applyFont="1" applyFill="1" applyBorder="1"/>
    <xf numFmtId="165" fontId="6" fillId="0" borderId="11" xfId="4" applyNumberFormat="1" applyFont="1" applyBorder="1"/>
    <xf numFmtId="165" fontId="6" fillId="0" borderId="22" xfId="4" applyNumberFormat="1" applyFont="1" applyBorder="1"/>
    <xf numFmtId="165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5" fontId="6" fillId="0" borderId="24" xfId="4" applyNumberFormat="1" applyFont="1" applyBorder="1"/>
    <xf numFmtId="165" fontId="6" fillId="0" borderId="25" xfId="4" applyNumberFormat="1" applyFont="1" applyBorder="1"/>
    <xf numFmtId="0" fontId="6" fillId="0" borderId="20" xfId="1" applyFont="1" applyBorder="1"/>
    <xf numFmtId="164" fontId="6" fillId="0" borderId="16" xfId="4" applyFont="1" applyBorder="1"/>
    <xf numFmtId="164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164" fontId="2" fillId="0" borderId="11" xfId="4" applyFont="1" applyBorder="1"/>
    <xf numFmtId="164" fontId="2" fillId="0" borderId="0" xfId="4" applyFont="1" applyBorder="1"/>
    <xf numFmtId="165" fontId="2" fillId="0" borderId="11" xfId="4" applyNumberFormat="1" applyFont="1" applyBorder="1"/>
    <xf numFmtId="165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7" fontId="2" fillId="0" borderId="0" xfId="2" applyNumberFormat="1" applyFont="1"/>
    <xf numFmtId="0" fontId="2" fillId="0" borderId="27" xfId="1" applyBorder="1"/>
    <xf numFmtId="165" fontId="2" fillId="0" borderId="27" xfId="1" applyNumberFormat="1" applyBorder="1"/>
    <xf numFmtId="168" fontId="2" fillId="0" borderId="27" xfId="5" applyNumberFormat="1" applyFont="1" applyBorder="1"/>
    <xf numFmtId="0" fontId="5" fillId="2" borderId="11" xfId="1" applyFont="1" applyFill="1" applyBorder="1"/>
    <xf numFmtId="169" fontId="5" fillId="2" borderId="11" xfId="1" applyNumberFormat="1" applyFont="1" applyFill="1" applyBorder="1" applyAlignment="1">
      <alignment horizontal="center" vertical="center"/>
    </xf>
    <xf numFmtId="169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164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5" fontId="6" fillId="0" borderId="11" xfId="4" applyNumberFormat="1" applyFont="1" applyBorder="1" applyAlignment="1">
      <alignment wrapText="1"/>
    </xf>
    <xf numFmtId="165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41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41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41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0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0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7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0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6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6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6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0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6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6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6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0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0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0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0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0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0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0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0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6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6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0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6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0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0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0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170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0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6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6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0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6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6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6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0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0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0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0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0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0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0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0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0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2.D&#7921;%20&#225;n/01.D&#7921;%20&#225;n%20&#273;ang%20tri&#7875;n%20khai/U298/05.Fabrication/02.Rev%20BOM/U298%20BOM.xlsx" TargetMode="External"/><Relationship Id="rId2" Type="http://schemas.openxmlformats.org/officeDocument/2006/relationships/externalLinkPath" Target="file:///D:\AMECC%20JSC\Amecc%202\02.D&#7921;%20&#225;n\01.D&#7921;%20&#225;n%20&#273;ang%20tri&#7875;n%20khai\U298\05.Fabrication\02.Rev%20BOM\U298%20BOM.xlsx" TargetMode="External"/><Relationship Id="rId1" Type="http://schemas.openxmlformats.org/officeDocument/2006/relationships/externalLinkPath" Target="/AMECC%20JSC/Amecc%202/02.D&#7921;%20&#225;n/01.D&#7921;%20&#225;n%20&#273;ang%20tri&#7875;n%20khai/U298/05.Fabrication/02.Rev%20BOM/U298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U2_BD02-AD02-5_3</v>
          </cell>
          <cell r="J3">
            <v>8</v>
          </cell>
        </row>
        <row r="4">
          <cell r="D4" t="str">
            <v>U2_SH05C-AD03-5_3</v>
          </cell>
          <cell r="J4">
            <v>8</v>
          </cell>
        </row>
        <row r="5">
          <cell r="D5" t="str">
            <v>U2_SH01B-AD01-5_3</v>
          </cell>
          <cell r="J5">
            <v>8</v>
          </cell>
        </row>
        <row r="6">
          <cell r="D6" t="str">
            <v>U1_BD02-AD02-5_3</v>
          </cell>
          <cell r="J6">
            <v>8</v>
          </cell>
        </row>
        <row r="7">
          <cell r="D7" t="str">
            <v>U1_SH05C-AD03-5_3</v>
          </cell>
          <cell r="J7">
            <v>8</v>
          </cell>
        </row>
        <row r="8">
          <cell r="D8" t="str">
            <v>U1_SH01B-AD01-5_3</v>
          </cell>
          <cell r="J8">
            <v>8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TP-XXXX"/>
      <sheetName val="SCRR2"/>
      <sheetName val="STKR2"/>
      <sheetName val="ULDR0A"/>
      <sheetName val="BRSTK0"/>
      <sheetName val="U298BR1"/>
      <sheetName val="BTP-U298BR2"/>
      <sheetName val="BTP-U298BR1"/>
      <sheetName val="Sheet3"/>
      <sheetName val="Sheet2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478325.60000000003</v>
      </c>
      <c r="F3" s="94">
        <f>SUM(F4:F23)</f>
        <v>52537.389785872489</v>
      </c>
      <c r="G3" s="94">
        <f>SUM(G4:G23)</f>
        <v>425788.21021412755</v>
      </c>
      <c r="H3" s="94">
        <f ca="1">SUM(H4:H23)</f>
        <v>0</v>
      </c>
      <c r="I3" s="95">
        <f>IFERROR(F3/E3," ")</f>
        <v>0.10983604010714142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27132.589785872493</v>
      </c>
      <c r="G4" s="100">
        <f>+E4-F4</f>
        <v>69203.71021412751</v>
      </c>
      <c r="H4" s="100">
        <f ca="1">'BTP-U298SCR1'!P5</f>
        <v>0</v>
      </c>
      <c r="I4" s="101">
        <f t="shared" ref="I4:I23" si="0">IFERROR(F4/E4," ")</f>
        <v>0.28164450768684796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847.19999999999993</v>
      </c>
      <c r="G5" s="100">
        <f t="shared" ref="G5:G7" si="1">+E5-F5</f>
        <v>95489.1</v>
      </c>
      <c r="H5" s="100">
        <f ca="1">'BTP-U298SCR2'!P5</f>
        <v>0</v>
      </c>
      <c r="I5" s="101">
        <f t="shared" si="0"/>
        <v>8.7941928431961771E-3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2384</v>
      </c>
      <c r="E6" s="100">
        <f>'BTP-U298OLD1'!F8</f>
        <v>23698.799999999999</v>
      </c>
      <c r="F6" s="100">
        <f>'BTP-U298OLD1'!H8</f>
        <v>20674.5</v>
      </c>
      <c r="G6" s="100">
        <f t="shared" si="1"/>
        <v>3024.2999999999993</v>
      </c>
      <c r="H6" s="100">
        <f ca="1">'BTP-U298OLD1'!P5</f>
        <v>0</v>
      </c>
      <c r="I6" s="101">
        <f t="shared" si="0"/>
        <v>0.87238594359208066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2385</v>
      </c>
      <c r="E7" s="100">
        <f>'BTP-U298OLD2'!F8</f>
        <v>23698.799999999999</v>
      </c>
      <c r="F7" s="100">
        <f>'BTP-U298OLD2'!H8</f>
        <v>0</v>
      </c>
      <c r="G7" s="100">
        <f t="shared" si="1"/>
        <v>23698.799999999999</v>
      </c>
      <c r="H7" s="100">
        <f ca="1">'BTP-U298OLD2'!P5</f>
        <v>0</v>
      </c>
      <c r="I7" s="101">
        <f t="shared" si="0"/>
        <v>0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3959</v>
      </c>
      <c r="E8" s="100">
        <f>'BTP-U298STK1'!F8</f>
        <v>119127.70000000003</v>
      </c>
      <c r="F8" s="100">
        <f>'BTP-U298STK1'!H8</f>
        <v>3883.099999999999</v>
      </c>
      <c r="G8" s="100">
        <f t="shared" ref="G8:G22" si="3">+E8-F8</f>
        <v>115244.60000000002</v>
      </c>
      <c r="H8" s="100">
        <f ca="1">'BTP-U298STK1'!P5</f>
        <v>0</v>
      </c>
      <c r="I8" s="101">
        <f t="shared" ref="I8:I22" si="4">IFERROR(F8/E8," ")</f>
        <v>3.2596113246541304E-2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3960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 filterMode="1"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T561" sqref="T56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2" ht="19.5">
      <c r="D1" s="1" t="s">
        <v>1952</v>
      </c>
      <c r="E1" s="2"/>
      <c r="F1" s="2"/>
      <c r="G1" s="2"/>
      <c r="H1" s="2"/>
    </row>
    <row r="2" spans="4:32" ht="13.5" thickBot="1"/>
    <row r="3" spans="4:3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2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0</v>
      </c>
      <c r="H5" s="26" cm="1">
        <f t="array" ref="H5">SUMPRODUCT(--($C$30:$C$552=$D5),$L$30:$L$552,$J$30:$J$552)</f>
        <v>0</v>
      </c>
      <c r="I5" s="26" cm="1">
        <f t="array" ref="I5">SUMPRODUCT(--($C$30:$C$552=$D5),$M$30:$M$552)</f>
        <v>2442</v>
      </c>
      <c r="J5" s="27" cm="1">
        <f t="array" ref="J5">SUMPRODUCT(--($C$30:$C$552=$D5),$M$30:$M$552,$J$30:$J$552)</f>
        <v>67733.5</v>
      </c>
      <c r="L5" s="28" t="s">
        <v>12</v>
      </c>
      <c r="M5" s="29">
        <f>G8</f>
        <v>82</v>
      </c>
      <c r="N5" s="30">
        <f>H8</f>
        <v>847.19999999999993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2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82</v>
      </c>
      <c r="H6" s="26" cm="1">
        <f t="array" ref="H6">SUMPRODUCT(--($C$30:$C$552=$D6),$L$30:$L$552,$J$30:$J$552)</f>
        <v>847.19999999999993</v>
      </c>
      <c r="I6" s="26" cm="1">
        <f t="array" ref="I6">SUMPRODUCT(--($C$30:$C$552=$D6),$M$30:$M$552)</f>
        <v>1544</v>
      </c>
      <c r="J6" s="27" cm="1">
        <f t="array" ref="J6">SUMPRODUCT(--($C$30:$C$552=$D6),$M$30:$M$552,$J$30:$J$552)</f>
        <v>26061.400000000009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2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2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82</v>
      </c>
      <c r="H8" s="41">
        <f t="shared" si="0"/>
        <v>847.19999999999993</v>
      </c>
      <c r="I8" s="41">
        <f t="shared" si="0"/>
        <v>9850</v>
      </c>
      <c r="J8" s="42">
        <f>J5+J6+J7</f>
        <v>95489.1</v>
      </c>
    </row>
    <row r="9" spans="4:32" ht="13.5" hidden="1" outlineLevel="1" thickTop="1"/>
    <row r="10" spans="4:3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2" ht="23.25" hidden="1" customHeight="1" outlineLevel="1" thickTop="1">
      <c r="D11" s="45" t="s">
        <v>11</v>
      </c>
      <c r="E11" s="46" t="str" cm="1">
        <f t="array" ref="E11:AF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8" SCH. 40</v>
      </c>
      <c r="P11" s="46" t="str">
        <v>BC250*90*12*12</v>
      </c>
      <c r="Q11" s="46" t="str">
        <v>BC300*100*12*12</v>
      </c>
      <c r="R11" s="47" t="str">
        <v>BH300*150*8*12</v>
      </c>
      <c r="S11" s="48" t="str">
        <v>BH900*350*25*38</v>
      </c>
      <c r="T11" s="48" t="str">
        <v>BH950*350*25*38</v>
      </c>
      <c r="U11" s="48" t="str">
        <v>BT173*273*12</v>
      </c>
      <c r="V11" s="48" t="str">
        <v>BT200*300*12</v>
      </c>
      <c r="W11" s="48" t="str">
        <v>D10</v>
      </c>
      <c r="X11" s="48" t="str">
        <v>D19</v>
      </c>
      <c r="Y11" s="48" t="str">
        <v>D4</v>
      </c>
      <c r="Z11" s="3" t="str">
        <v>H150*150*7*10</v>
      </c>
      <c r="AA11" s="3" t="str">
        <v>H200*200*8*12</v>
      </c>
      <c r="AB11" s="3" t="str">
        <v>H244*175*7*11</v>
      </c>
      <c r="AC11" s="3" t="str">
        <v>H400*200*8*13</v>
      </c>
      <c r="AD11" s="3" t="str">
        <v>H450*200*9*14</v>
      </c>
      <c r="AE11" s="3" t="str">
        <v>L100*100*10</v>
      </c>
      <c r="AF11" s="3" t="str">
        <v>L90*90*10</v>
      </c>
    </row>
    <row r="12" spans="4:32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2056</v>
      </c>
      <c r="P12" s="50" cm="1">
        <f t="array" ref="P12">SUMPRODUCT(--($C$30:$C$552=$D$11),--($E$30:$E$552=P$11),$I$30:$I$552,$G$30:$G$552)</f>
        <v>21026</v>
      </c>
      <c r="Q12" s="50" cm="1">
        <f t="array" ref="Q12">SUMPRODUCT(--($C$30:$C$552=$D$11),--($E$30:$E$552=Q$11),$I$30:$I$552,$G$30:$G$552)</f>
        <v>9798</v>
      </c>
      <c r="R12" s="51" cm="1">
        <f t="array" ref="R12">SUMPRODUCT(--($C$30:$C$552=$D$11),--($E$30:$E$552=R$11),$I$30:$I$552,$G$30:$G$552)</f>
        <v>219541</v>
      </c>
      <c r="S12" s="52"/>
      <c r="T12" s="52"/>
      <c r="U12" s="52"/>
      <c r="V12" s="52"/>
      <c r="W12" s="52"/>
      <c r="X12" s="52"/>
      <c r="Y12" s="52"/>
    </row>
    <row r="13" spans="4:32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2</v>
      </c>
      <c r="Q13" s="53" cm="1">
        <f t="array" ref="Q13">SUMPRODUCT(--($C$30:$C$552=$D$11),--($E$30:$E$552=Q$11),$I$30:$I$552)</f>
        <v>3</v>
      </c>
      <c r="R13" s="54" cm="1">
        <f t="array" ref="R13">SUMPRODUCT(--($C$30:$C$552=$D$11),--($E$30:$E$552=R$11),$I$30:$I$552)</f>
        <v>19</v>
      </c>
      <c r="S13" s="55"/>
      <c r="T13" s="55"/>
      <c r="U13" s="55"/>
      <c r="V13" s="55"/>
      <c r="W13" s="55"/>
      <c r="X13" s="55"/>
      <c r="Y13" s="55"/>
    </row>
    <row r="14" spans="4:32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2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2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2056</v>
      </c>
      <c r="P16" s="50" cm="1">
        <f t="array" ref="P16">SUMPRODUCT(--($C$30:$C$552=$D$11),--($E$30:$E$552=P$11),$M$30:$M$552,$G$30:$G$552)</f>
        <v>21026</v>
      </c>
      <c r="Q16" s="50" cm="1">
        <f t="array" ref="Q16">SUMPRODUCT(--($C$30:$C$552=$D$11),--($E$30:$E$552=Q$11),$M$30:$M$552,$G$30:$G$552)</f>
        <v>9798</v>
      </c>
      <c r="R16" s="51" cm="1">
        <f t="array" ref="R16">SUMPRODUCT(--($C$30:$C$552=$D$11),--($E$30:$E$552=R$11),$M$30:$M$552,$G$30:$G$552)</f>
        <v>219541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2</v>
      </c>
      <c r="Q17" s="58" cm="1">
        <f t="array" ref="Q17">SUMPRODUCT(--($C$30:$C$552=$D$11),--($E$30:$E$552=Q$11),$M$30:$M$552)</f>
        <v>3</v>
      </c>
      <c r="R17" s="59" cm="1">
        <f t="array" ref="R17">SUMPRODUCT(--($C$30:$C$552=$D$11),--($E$30:$E$552=R$11),$M$30:$M$552)</f>
        <v>19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2</v>
      </c>
      <c r="P18" s="61" cm="1">
        <f t="array" ref="P18">SUMPRODUCT(--($C$30:$C$552=$D$11),--($E$30:$E$552=P$11),$M$30:$M$552,$J$30:$J$552)</f>
        <v>804.2</v>
      </c>
      <c r="Q18" s="61" cm="1">
        <f t="array" ref="Q18">SUMPRODUCT(--($C$30:$C$552=$D$11),--($E$30:$E$552=Q$11),$M$30:$M$552,$J$30:$J$552)</f>
        <v>439.5</v>
      </c>
      <c r="R18" s="62" cm="1">
        <f t="array" ref="R18">SUMPRODUCT(--($C$30:$C$552=$D$11),--($E$30:$E$552=R$11),$M$30:$M$552,$J$30:$J$552)</f>
        <v>9999.7000000000007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19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423.90233545647561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826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19965.8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0</v>
      </c>
      <c r="T27" s="73" cm="1">
        <f t="array" ref="T27">SUMPRODUCT($J$30:$J$552,T30:T552,--(T30:T552&lt;&gt;""))</f>
        <v>0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t="e" cm="1">
        <f t="array" ref="Z27">SUMPRODUCT($J$30:$J$552,Z30:Z552,--(Z30:Z552&lt;&gt;""))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SUM(Z30:Z552)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hidden="1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hidden="1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hidden="1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hidden="1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hidden="1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hidden="1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hidden="1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hidden="1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hidden="1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hidden="1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hidden="1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hidden="1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hidden="1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hidden="1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hidden="1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hidden="1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hidden="1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hidden="1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hidden="1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hidden="1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hidden="1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hidden="1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hidden="1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hidden="1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hidden="1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hidden="1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hidden="1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hidden="1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hidden="1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hidden="1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hidden="1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hidden="1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hidden="1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hidden="1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hidden="1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hidden="1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hidden="1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hidden="1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hidden="1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hidden="1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hidden="1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hidden="1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hidden="1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hidden="1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hidden="1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hidden="1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hidden="1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hidden="1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hidden="1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hidden="1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hidden="1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hidden="1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hidden="1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hidden="1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hidden="1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hidden="1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hidden="1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hidden="1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hidden="1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hidden="1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hidden="1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hidden="1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hidden="1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hidden="1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hidden="1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hidden="1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hidden="1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hidden="1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hidden="1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hidden="1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hidden="1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hidden="1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hidden="1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hidden="1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hidden="1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hidden="1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hidden="1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hidden="1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hidden="1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hidden="1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hidden="1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hidden="1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hidden="1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hidden="1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hidden="1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hidden="1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hidden="1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hidden="1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hidden="1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hidden="1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hidden="1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hidden="1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hidden="1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hidden="1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hidden="1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hidden="1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hidden="1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hidden="1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hidden="1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hidden="1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hidden="1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hidden="1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hidden="1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hidden="1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hidden="1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hidden="1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hidden="1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hidden="1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hidden="1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hidden="1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hidden="1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hidden="1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hidden="1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hidden="1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hidden="1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hidden="1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hidden="1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hidden="1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hidden="1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hidden="1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hidden="1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hidden="1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hidden="1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hidden="1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hidden="1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hidden="1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hidden="1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hidden="1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hidden="1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hidden="1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hidden="1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hidden="1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hidden="1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hidden="1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hidden="1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hidden="1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hidden="1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hidden="1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hidden="1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hidden="1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hidden="1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hidden="1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hidden="1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hidden="1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hidden="1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hidden="1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hidden="1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hidden="1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hidden="1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hidden="1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hidden="1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hidden="1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hidden="1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hidden="1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hidden="1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hidden="1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hidden="1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hidden="1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hidden="1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hidden="1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hidden="1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hidden="1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hidden="1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hidden="1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hidden="1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hidden="1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hidden="1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hidden="1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hidden="1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hidden="1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hidden="1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hidden="1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hidden="1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hidden="1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hidden="1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hidden="1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hidden="1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0</v>
      </c>
      <c r="M219" s="26">
        <f t="shared" si="12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hidden="1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hidden="1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hidden="1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hidden="1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hidden="1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hidden="1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hidden="1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hidden="1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hidden="1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hidden="1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hidden="1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hidden="1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hidden="1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hidden="1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hidden="1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hidden="1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hidden="1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hidden="1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hidden="1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hidden="1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hidden="1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hidden="1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hidden="1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hidden="1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hidden="1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hidden="1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hidden="1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hidden="1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hidden="1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hidden="1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hidden="1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hidden="1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hidden="1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hidden="1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hidden="1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hidden="1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hidden="1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hidden="1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hidden="1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hidden="1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hidden="1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hidden="1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hidden="1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hidden="1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hidden="1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hidden="1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hidden="1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hidden="1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hidden="1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hidden="1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hidden="1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hidden="1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hidden="1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hidden="1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hidden="1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hidden="1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hidden="1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hidden="1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hidden="1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hidden="1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hidden="1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hidden="1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hidden="1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hidden="1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hidden="1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hidden="1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hidden="1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hidden="1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hidden="1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hidden="1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hidden="1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hidden="1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hidden="1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hidden="1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hidden="1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hidden="1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hidden="1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hidden="1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hidden="1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hidden="1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hidden="1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hidden="1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hidden="1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hidden="1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hidden="1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hidden="1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hidden="1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hidden="1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hidden="1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hidden="1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hidden="1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hidden="1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hidden="1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hidden="1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hidden="1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hidden="1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hidden="1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hidden="1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hidden="1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hidden="1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hidden="1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hidden="1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hidden="1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hidden="1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hidden="1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hidden="1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hidden="1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hidden="1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hidden="1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hidden="1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hidden="1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hidden="1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hidden="1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hidden="1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hidden="1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hidden="1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hidden="1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hidden="1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hidden="1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hidden="1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hidden="1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hidden="1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hidden="1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hidden="1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hidden="1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hidden="1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hidden="1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hidden="1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hidden="1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hidden="1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hidden="1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hidden="1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hidden="1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hidden="1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hidden="1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hidden="1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hidden="1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hidden="1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hidden="1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hidden="1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hidden="1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hidden="1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hidden="1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hidden="1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hidden="1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hidden="1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hidden="1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hidden="1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hidden="1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hidden="1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hidden="1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hidden="1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hidden="1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hidden="1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hidden="1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hidden="1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hidden="1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hidden="1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hidden="1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hidden="1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hidden="1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hidden="1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hidden="1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hidden="1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hidden="1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hidden="1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hidden="1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hidden="1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hidden="1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hidden="1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hidden="1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hidden="1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hidden="1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hidden="1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0</v>
      </c>
      <c r="M396" s="26">
        <f t="shared" si="24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hidden="1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hidden="1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hidden="1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hidden="1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hidden="1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hidden="1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hidden="1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hidden="1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hidden="1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hidden="1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hidden="1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hidden="1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hidden="1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hidden="1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hidden="1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hidden="1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hidden="1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hidden="1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hidden="1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hidden="1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hidden="1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hidden="1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hidden="1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hidden="1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hidden="1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hidden="1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hidden="1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hidden="1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hidden="1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hidden="1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hidden="1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hidden="1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hidden="1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hidden="1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hidden="1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hidden="1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hidden="1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hidden="1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hidden="1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hidden="1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hidden="1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hidden="1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hidden="1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hidden="1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hidden="1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hidden="1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hidden="1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hidden="1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hidden="1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hidden="1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 t="e">
        <f>SUMIFS([1]Up!$J:$J,[1]Up!$D:$D,D448)</f>
        <v>#VALUE!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hidden="1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 t="e">
        <f>SUMIFS([1]Up!$J:$J,[1]Up!$D:$D,D449)</f>
        <v>#VALUE!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hidden="1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 t="e">
        <f>SUMIFS([1]Up!$J:$J,[1]Up!$D:$D,D450)</f>
        <v>#VALUE!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hidden="1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 t="e">
        <f>SUMIFS([1]Up!$J:$J,[1]Up!$D:$D,D451)</f>
        <v>#VALUE!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hidden="1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 t="e">
        <f>SUMIFS([1]Up!$J:$J,[1]Up!$D:$D,D452)</f>
        <v>#VALUE!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hidden="1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 t="e">
        <f>SUMIFS([1]Up!$J:$J,[1]Up!$D:$D,D453)</f>
        <v>#VALUE!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hidden="1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 t="e">
        <f>SUMIFS([1]Up!$J:$J,[1]Up!$D:$D,D454)</f>
        <v>#VALUE!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hidden="1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 t="e">
        <f>SUMIFS([1]Up!$J:$J,[1]Up!$D:$D,D455)</f>
        <v>#VALUE!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hidden="1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 t="e">
        <f>SUMIFS([1]Up!$J:$J,[1]Up!$D:$D,D456)</f>
        <v>#VALUE!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hidden="1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 t="e">
        <f>SUMIFS([1]Up!$J:$J,[1]Up!$D:$D,D457)</f>
        <v>#VALUE!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hidden="1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 t="e">
        <f>SUMIFS([1]Up!$J:$J,[1]Up!$D:$D,D458)</f>
        <v>#VALUE!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hidden="1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 t="e">
        <f>SUMIFS([1]Up!$J:$J,[1]Up!$D:$D,D459)</f>
        <v>#VALUE!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hidden="1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 t="e">
        <f>SUMIFS([1]Up!$J:$J,[1]Up!$D:$D,D460)</f>
        <v>#VALUE!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hidden="1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 t="e">
        <f>SUMIFS([1]Up!$J:$J,[1]Up!$D:$D,D461)</f>
        <v>#VALUE!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hidden="1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 t="e">
        <f>SUMIFS([1]Up!$J:$J,[1]Up!$D:$D,D462)</f>
        <v>#VALUE!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hidden="1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 t="e">
        <f>SUMIFS([1]Up!$J:$J,[1]Up!$D:$D,D463)</f>
        <v>#VALUE!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hidden="1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 t="e">
        <f>SUMIFS([1]Up!$J:$J,[1]Up!$D:$D,D464)</f>
        <v>#VALUE!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hidden="1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 t="e">
        <f>SUMIFS([1]Up!$J:$J,[1]Up!$D:$D,D465)</f>
        <v>#VALUE!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hidden="1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 t="e">
        <f>SUMIFS([1]Up!$J:$J,[1]Up!$D:$D,D466)</f>
        <v>#VALUE!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hidden="1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 t="e">
        <f>SUMIFS([1]Up!$J:$J,[1]Up!$D:$D,D467)</f>
        <v>#VALUE!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hidden="1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 t="e">
        <f>SUMIFS([1]Up!$J:$J,[1]Up!$D:$D,D468)</f>
        <v>#VALUE!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hidden="1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 t="e">
        <f>SUMIFS([1]Up!$J:$J,[1]Up!$D:$D,D469)</f>
        <v>#VALUE!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hidden="1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 t="e">
        <f>SUMIFS([1]Up!$J:$J,[1]Up!$D:$D,D470)</f>
        <v>#VALUE!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hidden="1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 t="e">
        <f>SUMIFS([1]Up!$J:$J,[1]Up!$D:$D,D471)</f>
        <v>#VALUE!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hidden="1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 t="e">
        <f>SUMIFS([1]Up!$J:$J,[1]Up!$D:$D,D472)</f>
        <v>#VALUE!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hidden="1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 t="e">
        <f>SUMIFS([1]Up!$J:$J,[1]Up!$D:$D,D473)</f>
        <v>#VALUE!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hidden="1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 t="e">
        <f>SUMIFS([1]Up!$J:$J,[1]Up!$D:$D,D474)</f>
        <v>#VALUE!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hidden="1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 t="e">
        <f>SUMIFS([1]Up!$J:$J,[1]Up!$D:$D,D475)</f>
        <v>#VALUE!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hidden="1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 t="e">
        <f>SUMIFS([1]Up!$J:$J,[1]Up!$D:$D,D476)</f>
        <v>#VALUE!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hidden="1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 t="e">
        <f>SUMIFS([1]Up!$J:$J,[1]Up!$D:$D,D477)</f>
        <v>#VALUE!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hidden="1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 t="e">
        <f>SUMIFS([1]Up!$J:$J,[1]Up!$D:$D,D478)</f>
        <v>#VALUE!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hidden="1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 t="e">
        <f>SUMIFS([1]Up!$J:$J,[1]Up!$D:$D,D479)</f>
        <v>#VALUE!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hidden="1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 t="e">
        <f>SUMIFS([1]Up!$J:$J,[1]Up!$D:$D,D480)</f>
        <v>#VALUE!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hidden="1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 t="e">
        <f>SUMIFS([1]Up!$J:$J,[1]Up!$D:$D,D481)</f>
        <v>#VALUE!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hidden="1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 t="e">
        <f>SUMIFS([1]Up!$J:$J,[1]Up!$D:$D,D482)</f>
        <v>#VALUE!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hidden="1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 t="e">
        <f>SUMIFS([1]Up!$J:$J,[1]Up!$D:$D,D483)</f>
        <v>#VALUE!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hidden="1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 t="e">
        <f>SUMIFS([1]Up!$J:$J,[1]Up!$D:$D,D484)</f>
        <v>#VALUE!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hidden="1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 t="e">
        <f>SUMIFS([1]Up!$J:$J,[1]Up!$D:$D,D485)</f>
        <v>#VALUE!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hidden="1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 t="e">
        <f>SUMIFS([1]Up!$J:$J,[1]Up!$D:$D,D486)</f>
        <v>#VALUE!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hidden="1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 t="e">
        <f>SUMIFS([1]Up!$J:$J,[1]Up!$D:$D,D487)</f>
        <v>#VALUE!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hidden="1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 t="e">
        <f>SUMIFS([1]Up!$J:$J,[1]Up!$D:$D,D488)</f>
        <v>#VALUE!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hidden="1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 t="e">
        <f>SUMIFS([1]Up!$J:$J,[1]Up!$D:$D,D489)</f>
        <v>#VALUE!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hidden="1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 t="e">
        <f>SUMIFS([1]Up!$J:$J,[1]Up!$D:$D,D490)</f>
        <v>#VALUE!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hidden="1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 t="e">
        <f>SUMIFS([1]Up!$J:$J,[1]Up!$D:$D,D491)</f>
        <v>#VALUE!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hidden="1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 t="e">
        <f>SUMIFS([1]Up!$J:$J,[1]Up!$D:$D,D492)</f>
        <v>#VALUE!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hidden="1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 t="e">
        <f>SUMIFS([1]Up!$J:$J,[1]Up!$D:$D,D493)</f>
        <v>#VALUE!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hidden="1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 t="e">
        <f>SUMIFS([1]Up!$J:$J,[1]Up!$D:$D,D494)</f>
        <v>#VALUE!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hidden="1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 t="e">
        <f>SUMIFS([1]Up!$J:$J,[1]Up!$D:$D,D495)</f>
        <v>#VALUE!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hidden="1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 t="e">
        <f>SUMIFS([1]Up!$J:$J,[1]Up!$D:$D,D496)</f>
        <v>#VALUE!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hidden="1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 t="e">
        <f>SUMIFS([1]Up!$J:$J,[1]Up!$D:$D,D497)</f>
        <v>#VALUE!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hidden="1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 t="e">
        <f>SUMIFS([1]Up!$J:$J,[1]Up!$D:$D,D498)</f>
        <v>#VALUE!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hidden="1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 t="e">
        <f>SUMIFS([1]Up!$J:$J,[1]Up!$D:$D,D499)</f>
        <v>#VALUE!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hidden="1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 t="e">
        <f>SUMIFS([1]Up!$J:$J,[1]Up!$D:$D,D500)</f>
        <v>#VALUE!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hidden="1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 t="e">
        <f>SUMIFS([1]Up!$J:$J,[1]Up!$D:$D,D501)</f>
        <v>#VALUE!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hidden="1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 t="e">
        <f>SUMIFS([1]Up!$J:$J,[1]Up!$D:$D,D502)</f>
        <v>#VALUE!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hidden="1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 t="e">
        <f>SUMIFS([1]Up!$J:$J,[1]Up!$D:$D,D503)</f>
        <v>#VALUE!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hidden="1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 t="e">
        <f>SUMIFS([1]Up!$J:$J,[1]Up!$D:$D,D504)</f>
        <v>#VALUE!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hidden="1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 t="e">
        <f>SUMIFS([1]Up!$J:$J,[1]Up!$D:$D,D505)</f>
        <v>#VALUE!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hidden="1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 t="e">
        <f>SUMIFS([1]Up!$J:$J,[1]Up!$D:$D,D506)</f>
        <v>#VALUE!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hidden="1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 t="e">
        <f>SUMIFS([1]Up!$J:$J,[1]Up!$D:$D,D507)</f>
        <v>#VALUE!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hidden="1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 t="e">
        <f>SUMIFS([1]Up!$J:$J,[1]Up!$D:$D,D508)</f>
        <v>#VALUE!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hidden="1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 t="e">
        <f>SUMIFS([1]Up!$J:$J,[1]Up!$D:$D,D509)</f>
        <v>#VALUE!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hidden="1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 t="e">
        <f>SUMIFS([1]Up!$J:$J,[1]Up!$D:$D,D510)</f>
        <v>#VALUE!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hidden="1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 t="e">
        <f>SUMIFS([1]Up!$J:$J,[1]Up!$D:$D,D511)</f>
        <v>#VALUE!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hidden="1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 t="e">
        <f>SUMIFS([1]Up!$J:$J,[1]Up!$D:$D,D512)</f>
        <v>#VALUE!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hidden="1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 t="e">
        <f>SUMIFS([1]Up!$J:$J,[1]Up!$D:$D,D513)</f>
        <v>#VALUE!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hidden="1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 t="e">
        <f>SUMIFS([1]Up!$J:$J,[1]Up!$D:$D,D514)</f>
        <v>#VALUE!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hidden="1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 t="e">
        <f>SUMIFS([1]Up!$J:$J,[1]Up!$D:$D,D515)</f>
        <v>#VALUE!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hidden="1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 t="e">
        <f>SUMIFS([1]Up!$J:$J,[1]Up!$D:$D,D516)</f>
        <v>#VALUE!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hidden="1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 t="e">
        <f>SUMIFS([1]Up!$J:$J,[1]Up!$D:$D,D517)</f>
        <v>#VALUE!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hidden="1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 t="e">
        <f>SUMIFS([1]Up!$J:$J,[1]Up!$D:$D,D518)</f>
        <v>#VALUE!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hidden="1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 t="e">
        <f>SUMIFS([1]Up!$J:$J,[1]Up!$D:$D,D519)</f>
        <v>#VALUE!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hidden="1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 t="e">
        <f>SUMIFS([1]Up!$J:$J,[1]Up!$D:$D,D520)</f>
        <v>#VALUE!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hidden="1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 t="e">
        <f>SUMIFS([1]Up!$J:$J,[1]Up!$D:$D,D521)</f>
        <v>#VALUE!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hidden="1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 t="e">
        <f>SUMIFS([1]Up!$J:$J,[1]Up!$D:$D,D522)</f>
        <v>#VALUE!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hidden="1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 t="e">
        <f>SUMIFS([1]Up!$J:$J,[1]Up!$D:$D,D523)</f>
        <v>#VALUE!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hidden="1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 t="e">
        <f>SUMIFS([1]Up!$J:$J,[1]Up!$D:$D,D524)</f>
        <v>#VALUE!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hidden="1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 t="e">
        <f>SUMIFS([1]Up!$J:$J,[1]Up!$D:$D,D525)</f>
        <v>#VALUE!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hidden="1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 t="e">
        <f>SUMIFS([1]Up!$J:$J,[1]Up!$D:$D,D526)</f>
        <v>#VALUE!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hidden="1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 t="e">
        <f>SUMIFS([1]Up!$J:$J,[1]Up!$D:$D,D527)</f>
        <v>#VALUE!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hidden="1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 t="e">
        <f>SUMIFS([1]Up!$J:$J,[1]Up!$D:$D,D528)</f>
        <v>#VALUE!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hidden="1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 t="e">
        <f>SUMIFS([1]Up!$J:$J,[1]Up!$D:$D,D529)</f>
        <v>#VALUE!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hidden="1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 t="e">
        <f>SUMIFS([1]Up!$J:$J,[1]Up!$D:$D,D530)</f>
        <v>#VALUE!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hidden="1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 t="e">
        <f>SUMIFS([1]Up!$J:$J,[1]Up!$D:$D,D531)</f>
        <v>#VALUE!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hidden="1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 t="e">
        <f>SUMIFS([1]Up!$J:$J,[1]Up!$D:$D,D532)</f>
        <v>#VALUE!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hidden="1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 t="e">
        <f>SUMIFS([1]Up!$J:$J,[1]Up!$D:$D,D533)</f>
        <v>#VALUE!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hidden="1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 t="e">
        <f>SUMIFS([1]Up!$J:$J,[1]Up!$D:$D,D534)</f>
        <v>#VALUE!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hidden="1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 t="e">
        <f>SUMIFS([1]Up!$J:$J,[1]Up!$D:$D,D535)</f>
        <v>#VALUE!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hidden="1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 t="e">
        <f>SUMIFS([1]Up!$J:$J,[1]Up!$D:$D,D536)</f>
        <v>#VALUE!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hidden="1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 t="e">
        <f>SUMIFS([1]Up!$J:$J,[1]Up!$D:$D,D537)</f>
        <v>#VALUE!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hidden="1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 t="e">
        <f>SUMIFS([1]Up!$J:$J,[1]Up!$D:$D,D538)</f>
        <v>#VALUE!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hidden="1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 t="e">
        <f>SUMIFS([1]Up!$J:$J,[1]Up!$D:$D,D539)</f>
        <v>#VALUE!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hidden="1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 t="e">
        <f>SUMIFS([1]Up!$J:$J,[1]Up!$D:$D,D540)</f>
        <v>#VALUE!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hidden="1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 t="e">
        <f>SUMIFS([1]Up!$J:$J,[1]Up!$D:$D,D541)</f>
        <v>#VALUE!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hidden="1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 t="e">
        <f>SUMIFS([1]Up!$J:$J,[1]Up!$D:$D,D542)</f>
        <v>#VALUE!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hidden="1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 t="e">
        <f>SUMIFS([1]Up!$J:$J,[1]Up!$D:$D,D543)</f>
        <v>#VALUE!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hidden="1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 t="e">
        <f>SUMIFS([1]Up!$J:$J,[1]Up!$D:$D,D544)</f>
        <v>#VALUE!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hidden="1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 t="e">
        <f>SUMIFS([1]Up!$J:$J,[1]Up!$D:$D,D545)</f>
        <v>#VALUE!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>
    <filterColumn colId="23">
      <filters>
        <filter val="2.00"/>
      </filters>
    </filterColumn>
  </autoFilter>
  <dataConsolidate/>
  <conditionalFormatting sqref="D30:D545">
    <cfRule type="duplicateValues" dxfId="5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S552"/>
  <sheetViews>
    <sheetView zoomScale="85" zoomScaleNormal="85" workbookViewId="0">
      <pane xSplit="13" ySplit="29" topLeftCell="V30" activePane="bottomRight" state="frozen"/>
      <selection activeCell="J32" sqref="J32"/>
      <selection pane="topRight" activeCell="J32" sqref="J32"/>
      <selection pane="bottomLeft" activeCell="J32" sqref="J32"/>
      <selection pane="bottomRight" activeCell="AH557" sqref="AH55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2" width="6.875" style="3" customWidth="1"/>
    <col min="33" max="33" width="7.25" style="3" customWidth="1"/>
    <col min="34" max="34" width="8.625" style="3" customWidth="1"/>
    <col min="35" max="35" width="9.875" style="3" customWidth="1"/>
    <col min="36" max="36" width="8.625" style="3" customWidth="1"/>
    <col min="37" max="37" width="8.75" style="3" customWidth="1"/>
    <col min="38" max="38" width="7.5" style="3" customWidth="1"/>
    <col min="39" max="41" width="9" style="3" customWidth="1"/>
    <col min="42" max="42" width="8.75" style="3" customWidth="1"/>
    <col min="43" max="43" width="8.625" style="3" customWidth="1"/>
    <col min="44" max="45" width="9" style="3" customWidth="1"/>
    <col min="46" max="16384" width="8.75" style="3"/>
  </cols>
  <sheetData>
    <row r="1" spans="4:33" ht="19.5">
      <c r="D1" s="1" t="s">
        <v>55</v>
      </c>
      <c r="E1" s="2"/>
      <c r="F1" s="2"/>
      <c r="G1" s="2"/>
      <c r="H1" s="2"/>
    </row>
    <row r="2" spans="4:33" ht="13.5" thickBot="1"/>
    <row r="3" spans="4:3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 spans="4:3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</row>
    <row r="5" spans="4:33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519.60940191976374</v>
      </c>
      <c r="H5" s="26" cm="1">
        <f t="array" ref="H5">SUMPRODUCT(--($C$30:$C$552=$D5),$L$30:$L$552,$J$30:$J$552)</f>
        <v>21417.389785872492</v>
      </c>
      <c r="I5" s="26" cm="1">
        <f t="array" ref="I5">SUMPRODUCT(--($C$30:$C$552=$D5),$M$30:$M$552)</f>
        <v>1922.3905980802363</v>
      </c>
      <c r="J5" s="27" cm="1">
        <f t="array" ref="J5">SUMPRODUCT(--($C$30:$C$552=$D5),$M$30:$M$552,$J$30:$J$552)</f>
        <v>46316.11021412746</v>
      </c>
      <c r="L5" s="28" t="s">
        <v>12</v>
      </c>
      <c r="M5" s="29">
        <f>G8</f>
        <v>1711.6094019197637</v>
      </c>
      <c r="N5" s="30">
        <f>H8</f>
        <v>27132.589785872493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</row>
    <row r="6" spans="4:33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1192</v>
      </c>
      <c r="H6" s="26" cm="1">
        <f t="array" ref="H6">SUMPRODUCT(--($C$30:$C$552=$D6),$L$30:$L$552,$J$30:$J$552)</f>
        <v>5715.2</v>
      </c>
      <c r="I6" s="26" cm="1">
        <f t="array" ref="I6">SUMPRODUCT(--($C$30:$C$552=$D6),$M$30:$M$552)</f>
        <v>434</v>
      </c>
      <c r="J6" s="27" cm="1">
        <f t="array" ref="J6">SUMPRODUCT(--($C$30:$C$552=$D6),$M$30:$M$552,$J$30:$J$552)</f>
        <v>21193.400000000005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</row>
    <row r="7" spans="4:33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3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1711.6094019197637</v>
      </c>
      <c r="H8" s="41">
        <f t="shared" si="0"/>
        <v>27132.589785872493</v>
      </c>
      <c r="I8" s="41">
        <f t="shared" si="0"/>
        <v>8220.3905980802374</v>
      </c>
      <c r="J8" s="42">
        <f>J5+J6+J7</f>
        <v>69203.710214127466</v>
      </c>
    </row>
    <row r="9" spans="4:33" ht="13.5" hidden="1" outlineLevel="1" thickTop="1"/>
    <row r="10" spans="4:33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11</v>
      </c>
      <c r="E11" s="46" t="str" cm="1">
        <f t="array" ref="E11:T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8" SCH. 40</v>
      </c>
      <c r="I11" s="46" t="str">
        <v>BC250*90*12*12</v>
      </c>
      <c r="J11" s="46" t="str">
        <v>BC300*100*12*12</v>
      </c>
      <c r="K11" s="46" t="str">
        <v>BH300*150*8*12</v>
      </c>
      <c r="L11" s="46" t="str">
        <v>BH900*350*25*38</v>
      </c>
      <c r="M11" s="46" t="str">
        <v>BH950*350*25*38</v>
      </c>
      <c r="N11" s="46" t="str">
        <v>BT173*273*12</v>
      </c>
      <c r="O11" s="46" t="str">
        <v>BT200*300*12</v>
      </c>
      <c r="P11" s="46" t="str">
        <v>D10</v>
      </c>
      <c r="Q11" s="46" t="str">
        <v>D19</v>
      </c>
      <c r="R11" s="47" t="str">
        <v>D4</v>
      </c>
      <c r="S11" s="48" t="str">
        <v>H200*200*8*12</v>
      </c>
      <c r="T11" s="48" t="str">
        <v>H450*200*9*14</v>
      </c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4:33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2056</v>
      </c>
      <c r="I12" s="50" cm="1">
        <f t="array" ref="I12">SUMPRODUCT(--($C$30:$C$552=$D$11),--($E$30:$E$552=I$11),$I$30:$I$552,$G$30:$G$552)</f>
        <v>21026</v>
      </c>
      <c r="J12" s="50" cm="1">
        <f t="array" ref="J12">SUMPRODUCT(--($C$30:$C$552=$D$11),--($E$30:$E$552=J$11),$I$30:$I$552,$G$30:$G$552)</f>
        <v>9798</v>
      </c>
      <c r="K12" s="50" cm="1">
        <f t="array" ref="K12">SUMPRODUCT(--($C$30:$C$552=$D$11),--($E$30:$E$552=K$11),$I$30:$I$552,$G$30:$G$552)</f>
        <v>219541</v>
      </c>
      <c r="L12" s="50" cm="1">
        <f t="array" ref="L12">SUMPRODUCT(--($C$30:$C$552=$D$11),--($E$30:$E$552=L$11),$I$30:$I$552,$G$30:$G$552)</f>
        <v>21920</v>
      </c>
      <c r="M12" s="50" cm="1">
        <f t="array" ref="M12">SUMPRODUCT(--($C$30:$C$552=$D$11),--($E$30:$E$552=M$11),$I$30:$I$552,$G$30:$G$552)</f>
        <v>62828</v>
      </c>
      <c r="N12" s="50" cm="1">
        <f t="array" ref="N12">SUMPRODUCT(--($C$30:$C$552=$D$11),--($E$30:$E$552=N$11),$I$30:$I$552,$G$30:$G$552)</f>
        <v>686</v>
      </c>
      <c r="O12" s="50" cm="1">
        <f t="array" ref="O12">SUMPRODUCT(--($C$30:$C$552=$D$11),--($E$30:$E$552=O$11),$I$30:$I$552,$G$30:$G$552)</f>
        <v>21464</v>
      </c>
      <c r="P12" s="50" cm="1">
        <f t="array" ref="P12">SUMPRODUCT(--($C$30:$C$552=$D$11),--($E$30:$E$552=P$11),$I$30:$I$552,$G$30:$G$552)</f>
        <v>216423</v>
      </c>
      <c r="Q12" s="50" cm="1">
        <f t="array" ref="Q12">SUMPRODUCT(--($C$30:$C$552=$D$11),--($E$30:$E$552=Q$11),$I$30:$I$552,$G$30:$G$552)</f>
        <v>2062</v>
      </c>
      <c r="R12" s="51" cm="1">
        <f t="array" ref="R12">SUMPRODUCT(--($C$30:$C$552=$D$11),--($E$30:$E$552=R$11),$I$30:$I$552,$G$30:$G$552)</f>
        <v>16732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</row>
    <row r="13" spans="4:33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4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3</v>
      </c>
      <c r="K13" s="53" cm="1">
        <f t="array" ref="K13">SUMPRODUCT(--($C$30:$C$552=$D$11),--($E$30:$E$552=K$11),$I$30:$I$552)</f>
        <v>19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2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1746</v>
      </c>
      <c r="Q13" s="53" cm="1">
        <f t="array" ref="Q13">SUMPRODUCT(--($C$30:$C$552=$D$11),--($E$30:$E$552=Q$11),$I$30:$I$552)</f>
        <v>4</v>
      </c>
      <c r="R13" s="54" cm="1">
        <f t="array" ref="R13">SUMPRODUCT(--($C$30:$C$552=$D$11),--($E$30:$E$552=R$11),$I$30:$I$552)</f>
        <v>94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</row>
    <row r="14" spans="4:33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</row>
    <row r="15" spans="4:33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</row>
    <row r="16" spans="4:33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2056</v>
      </c>
      <c r="I16" s="50" cm="1">
        <f t="array" ref="I16">SUMPRODUCT(--($C$30:$C$552=$D$11),--($E$30:$E$552=I$11),$M$30:$M$552,$G$30:$G$552)</f>
        <v>21026</v>
      </c>
      <c r="J16" s="50" cm="1">
        <f t="array" ref="J16">SUMPRODUCT(--($C$30:$C$552=$D$11),--($E$30:$E$552=J$11),$M$30:$M$552,$G$30:$G$552)</f>
        <v>9798</v>
      </c>
      <c r="K16" s="50" cm="1">
        <f t="array" ref="K16">SUMPRODUCT(--($C$30:$C$552=$D$11),--($E$30:$E$552=K$11),$M$30:$M$552,$G$30:$G$552)</f>
        <v>219541</v>
      </c>
      <c r="L16" s="50" cm="1">
        <f t="array" ref="L16">SUMPRODUCT(--($C$30:$C$552=$D$11),--($E$30:$E$552=L$11),$M$30:$M$552,$G$30:$G$552)</f>
        <v>21920</v>
      </c>
      <c r="M16" s="50" cm="1">
        <f t="array" ref="M16">SUMPRODUCT(--($C$30:$C$552=$D$11),--($E$30:$E$552=M$11),$M$30:$M$552,$G$30:$G$552)</f>
        <v>62828</v>
      </c>
      <c r="N16" s="50" cm="1">
        <f t="array" ref="N16">SUMPRODUCT(--($C$30:$C$552=$D$11),--($E$30:$E$552=N$11),$M$30:$M$552,$G$30:$G$552)</f>
        <v>686</v>
      </c>
      <c r="O16" s="50" cm="1">
        <f t="array" ref="O16">SUMPRODUCT(--($C$30:$C$552=$D$11),--($E$30:$E$552=O$11),$M$30:$M$552,$G$30:$G$552)</f>
        <v>21464</v>
      </c>
      <c r="P16" s="50" cm="1">
        <f t="array" ref="P16">SUMPRODUCT(--($C$30:$C$552=$D$11),--($E$30:$E$552=P$11),$M$30:$M$552,$G$30:$G$552)</f>
        <v>216423</v>
      </c>
      <c r="Q16" s="50" cm="1">
        <f t="array" ref="Q16">SUMPRODUCT(--($C$30:$C$552=$D$11),--($E$30:$E$552=Q$11),$M$30:$M$552,$G$30:$G$552)</f>
        <v>2062</v>
      </c>
      <c r="R16" s="51" cm="1">
        <f t="array" ref="R16">SUMPRODUCT(--($C$30:$C$552=$D$11),--($E$30:$E$552=R$11),$M$30:$M$552,$G$30:$G$552)</f>
        <v>16732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</row>
    <row r="17" spans="3:45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4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3</v>
      </c>
      <c r="K17" s="58" cm="1">
        <f t="array" ref="K17">SUMPRODUCT(--($C$30:$C$552=$D$11),--($E$30:$E$552=K$11),$M$30:$M$552)</f>
        <v>19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2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1746</v>
      </c>
      <c r="Q17" s="58" cm="1">
        <f t="array" ref="Q17">SUMPRODUCT(--($C$30:$C$552=$D$11),--($E$30:$E$552=Q$11),$M$30:$M$552)</f>
        <v>4</v>
      </c>
      <c r="R17" s="59" cm="1">
        <f t="array" ref="R17">SUMPRODUCT(--($C$30:$C$552=$D$11),--($E$30:$E$552=R$11),$M$30:$M$552)</f>
        <v>94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</row>
    <row r="18" spans="3:45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2</v>
      </c>
      <c r="I18" s="61" cm="1">
        <f t="array" ref="I18">SUMPRODUCT(--($C$30:$C$552=$D$11),--($E$30:$E$552=I$11),$M$30:$M$552,$J$30:$J$552)</f>
        <v>804.2</v>
      </c>
      <c r="J18" s="61" cm="1">
        <f t="array" ref="J18">SUMPRODUCT(--($C$30:$C$552=$D$11),--($E$30:$E$552=J$11),$M$30:$M$552,$J$30:$J$552)</f>
        <v>439.5</v>
      </c>
      <c r="K18" s="61" cm="1">
        <f t="array" ref="K18">SUMPRODUCT(--($C$30:$C$552=$D$11),--($E$30:$E$552=K$11),$M$30:$M$552,$J$30:$J$552)</f>
        <v>9999.7000000000007</v>
      </c>
      <c r="L18" s="61" cm="1">
        <f t="array" ref="L18">SUMPRODUCT(--($C$30:$C$552=$D$11),--($E$30:$E$552=L$11),$M$30:$M$552,$J$30:$J$552)</f>
        <v>8102.2</v>
      </c>
      <c r="M18" s="61" cm="1">
        <f t="array" ref="M18">SUMPRODUCT(--($C$30:$C$552=$D$11),--($E$30:$E$552=M$11),$M$30:$M$552,$J$30:$J$552)</f>
        <v>23893.200000000001</v>
      </c>
      <c r="N18" s="61" cm="1">
        <f t="array" ref="N18">SUMPRODUCT(--($C$30:$C$552=$D$11),--($E$30:$E$552=N$11),$M$30:$M$552,$J$30:$J$552)</f>
        <v>54.6</v>
      </c>
      <c r="O18" s="61" cm="1">
        <f t="array" ref="O18">SUMPRODUCT(--($C$30:$C$552=$D$11),--($E$30:$E$552=O$11),$M$30:$M$552,$J$30:$J$552)</f>
        <v>1904</v>
      </c>
      <c r="P18" s="61" cm="1">
        <f t="array" ref="P18">SUMPRODUCT(--($C$30:$C$552=$D$11),--($E$30:$E$552=P$11),$M$30:$M$552,$J$30:$J$552)</f>
        <v>179</v>
      </c>
      <c r="Q18" s="61" cm="1">
        <f t="array" ref="Q18">SUMPRODUCT(--($C$30:$C$552=$D$11),--($E$30:$E$552=Q$11),$M$30:$M$552,$J$30:$J$552)</f>
        <v>4</v>
      </c>
      <c r="R18" s="62" cm="1">
        <f t="array" ref="R18">SUMPRODUCT(--($C$30:$C$552=$D$11),--($E$30:$E$552=R$11),$M$30:$M$552,$J$30:$J$552)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</row>
    <row r="19" spans="3:45" ht="13.5" hidden="1" outlineLevel="1" thickTop="1"/>
    <row r="20" spans="3:45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5" ht="13.5" hidden="1" outlineLevel="1" thickTop="1">
      <c r="D21" s="63" t="s">
        <v>13</v>
      </c>
      <c r="E21" s="64" t="str" cm="1">
        <f t="array" ref="E21:O21">_xlfn._xlws.SORT(MID(TRANSPOSE(_xlfn.UNIQUE(_xlfn._xlws.FILTER(AJ30:AJ552,(C30:C552=$D$21)*(M30:M552&lt;&gt;0)))),3,3),,1)</f>
        <v>3</v>
      </c>
      <c r="F21" s="64" t="str">
        <v>1.5</v>
      </c>
      <c r="G21" s="64" t="str">
        <v>2.6</v>
      </c>
      <c r="H21" s="64" t="str">
        <v>6</v>
      </c>
      <c r="I21" s="64" t="str">
        <v>25</v>
      </c>
      <c r="J21" s="64" t="str">
        <v>152</v>
      </c>
      <c r="K21" s="64" t="str">
        <v>10</v>
      </c>
      <c r="L21" s="65" t="str">
        <v>12</v>
      </c>
      <c r="M21" s="65" t="str">
        <v>19</v>
      </c>
      <c r="N21" s="65" t="str">
        <v>2</v>
      </c>
      <c r="O21" s="65" t="str">
        <v>3.5</v>
      </c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</row>
    <row r="22" spans="3:45" ht="30.75" hidden="1" customHeight="1" outlineLevel="2">
      <c r="D22" s="66" t="s">
        <v>24</v>
      </c>
      <c r="E22" s="67" cm="1">
        <f t="array" ref="E22">SUMPRODUCT(--($C$30:$C$552=$D$21),--($AJ$30:$AJ$552="PL"&amp;E$21),$J$30:$J$552,$I$30:$I$552)/(7.85*E$21)</f>
        <v>0.41613588110403399</v>
      </c>
      <c r="F22" s="67" cm="1">
        <f t="array" ref="F22">SUMPRODUCT(--($C$30:$C$552=$D$21),--($AJ$30:$AJ$552="PL"&amp;F$21),$J$30:$J$552,$I$30:$I$552)/(7.85*F$21)</f>
        <v>5.9447983014861996E-2</v>
      </c>
      <c r="G22" s="67" cm="1">
        <f t="array" ref="G22">SUMPRODUCT(--($C$30:$C$552=$D$21),--($AJ$30:$AJ$552="PL"&amp;G$21),$J$30:$J$552,$I$30:$I$552)/(7.85*G$21)</f>
        <v>47.270945614894664</v>
      </c>
      <c r="H22" s="67" cm="1">
        <f t="array" ref="H22">SUMPRODUCT(--($C$30:$C$552=$D$21),--($AJ$30:$AJ$552="PL"&amp;H$21),$J$30:$J$552,$I$30:$I$552)/(7.85*H$21)</f>
        <v>424.14861995753716</v>
      </c>
      <c r="I22" s="67" cm="1">
        <f t="array" ref="I22">SUMPRODUCT(--($C$30:$C$552=$D$21),--($AJ$30:$AJ$552="PL"&amp;I$21),$J$30:$J$552,$I$30:$I$552)/(7.85*I$21)</f>
        <v>1.3737579617834397</v>
      </c>
      <c r="J22" s="67" cm="1">
        <f t="array" ref="J22">SUMPRODUCT(--($C$30:$C$552=$D$21),--($AJ$30:$AJ$552="PL"&amp;J$21),$J$30:$J$552,$I$30:$I$552)/(7.85*J$21)</f>
        <v>0</v>
      </c>
      <c r="K22" s="67" cm="1">
        <f t="array" ref="K22">SUMPRODUCT(--($C$30:$C$552=$D$21),--($AJ$30:$AJ$552="PL"&amp;K$21),$J$30:$J$552,$I$30:$I$552)/(7.85*K$21)</f>
        <v>45.424203821656043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</row>
    <row r="23" spans="3:45" ht="21" hidden="1" customHeight="1" outlineLevel="2">
      <c r="D23" s="66" t="s">
        <v>17</v>
      </c>
      <c r="E23" s="69" cm="1">
        <f t="array" ref="E23">SUMPRODUCT(--($C$30:$C$552=$D$21),--($AJ$30:$AJ$552="PL"&amp;E$21),$I$30:$I$552)</f>
        <v>6</v>
      </c>
      <c r="F23" s="69" cm="1">
        <f t="array" ref="F23">SUMPRODUCT(--($C$30:$C$552=$D$21),--($AJ$30:$AJ$552="PL"&amp;F$21),$I$30:$I$552)</f>
        <v>3</v>
      </c>
      <c r="G23" s="69" cm="1">
        <f t="array" ref="G23">SUMPRODUCT(--($C$30:$C$552=$D$21),--($AJ$30:$AJ$552="PL"&amp;G$21),$I$30:$I$552)</f>
        <v>136</v>
      </c>
      <c r="H23" s="69" cm="1">
        <f t="array" ref="H23">SUMPRODUCT(--($C$30:$C$552=$D$21),--($AJ$30:$AJ$552="PL"&amp;H$21),$I$30:$I$552)</f>
        <v>830</v>
      </c>
      <c r="I23" s="69" cm="1">
        <f t="array" ref="I23">SUMPRODUCT(--($C$30:$C$552=$D$21),--($AJ$30:$AJ$552="PL"&amp;I$21),$I$30:$I$552)</f>
        <v>16</v>
      </c>
      <c r="J23" s="69" cm="1">
        <f t="array" ref="J23">SUMPRODUCT(--($C$30:$C$552=$D$21),--($AJ$30:$AJ$552="PL"&amp;J$21),$I$30:$I$552)</f>
        <v>4</v>
      </c>
      <c r="K23" s="69" cm="1">
        <f t="array" ref="K23">SUMPRODUCT(--($C$30:$C$552=$D$21),--($AJ$30:$AJ$552="PL"&amp;K$21),$I$30:$I$552)</f>
        <v>407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</row>
    <row r="24" spans="3:45" ht="25.9" hidden="1" customHeight="1" outlineLevel="2">
      <c r="D24" s="66" t="s">
        <v>25</v>
      </c>
      <c r="E24" s="67" cm="1">
        <f t="array" ref="E24">SUMPRODUCT(--($C$30:$C$552=$D$21),--($AJ$30:$AJ$552="PL"&amp;E$21),$J$30:$J$552,$M$30:$M$552)/(7.85*E$21)</f>
        <v>0.41613588110403399</v>
      </c>
      <c r="F24" s="67" cm="1">
        <f t="array" ref="F24">SUMPRODUCT(--($C$30:$C$552=$D$21),--($AJ$30:$AJ$552="PL"&amp;F$21),$J$30:$J$552,$M$30:$M$552)/(7.85*F$21)</f>
        <v>5.9447983014861996E-2</v>
      </c>
      <c r="G24" s="67" cm="1">
        <f t="array" ref="G24">SUMPRODUCT(--($C$30:$C$552=$D$21),--($AJ$30:$AJ$552="PL"&amp;G$21),$J$30:$J$552,$M$30:$M$552)/(7.85*G$21)</f>
        <v>47.270945614894664</v>
      </c>
      <c r="H24" s="67" cm="1">
        <f t="array" ref="H24">SUMPRODUCT(--($C$30:$C$552=$D$21),--($AJ$30:$AJ$552="PL"&amp;H$21),$J$30:$J$552,$M$30:$M$552)/(7.85*H$21)</f>
        <v>416.87473460721873</v>
      </c>
      <c r="I24" s="67" cm="1">
        <f t="array" ref="I24">SUMPRODUCT(--($C$30:$C$552=$D$21),--($AJ$30:$AJ$552="PL"&amp;I$21),$J$30:$J$552,$M$30:$M$552)/(7.85*I$21)</f>
        <v>1.3737579617834397</v>
      </c>
      <c r="J24" s="67" cm="1">
        <f t="array" ref="J24">SUMPRODUCT(--($C$30:$C$552=$D$21),--($AJ$30:$AJ$552="PL"&amp;J$21),$J$30:$J$552,$M$30:$M$552)/(7.85*J$21)</f>
        <v>0</v>
      </c>
      <c r="K24" s="67" cm="1">
        <f t="array" ref="K24">SUMPRODUCT(--($C$30:$C$552=$D$21),--($AJ$30:$AJ$552="PL"&amp;K$21),$J$30:$J$552,$M$30:$M$552)/(7.85*K$21)</f>
        <v>0.12229299363057325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</row>
    <row r="25" spans="3:45" ht="19.5" hidden="1" customHeight="1" outlineLevel="2">
      <c r="D25" s="71" t="s">
        <v>26</v>
      </c>
      <c r="E25" s="69" cm="1">
        <f t="array" ref="E25">SUMPRODUCT(--($C$30:$C$552=$D$21),--($AJ$30:$AJ$552="PL"&amp;E$21),$M$30:$M$552)</f>
        <v>6</v>
      </c>
      <c r="F25" s="69" cm="1">
        <f t="array" ref="F25">SUMPRODUCT(--($C$30:$C$552=$D$21),--($AJ$30:$AJ$552="PL"&amp;F$21),$M$30:$M$552)</f>
        <v>3</v>
      </c>
      <c r="G25" s="69" cm="1">
        <f t="array" ref="G25">SUMPRODUCT(--($C$30:$C$552=$D$21),--($AJ$30:$AJ$552="PL"&amp;G$21),$M$30:$M$552)</f>
        <v>136</v>
      </c>
      <c r="H25" s="69" cm="1">
        <f t="array" ref="H25">SUMPRODUCT(--($C$30:$C$552=$D$21),--($AJ$30:$AJ$552="PL"&amp;H$21),$M$30:$M$552)</f>
        <v>179</v>
      </c>
      <c r="I25" s="69" cm="1">
        <f t="array" ref="I25">SUMPRODUCT(--($C$30:$C$552=$D$21),--($AJ$30:$AJ$552="PL"&amp;I$21),$M$30:$M$552)</f>
        <v>16</v>
      </c>
      <c r="J25" s="69" cm="1">
        <f t="array" ref="J25">SUMPRODUCT(--($C$30:$C$552=$D$21),--($AJ$30:$AJ$552="PL"&amp;J$21),$M$30:$M$552)</f>
        <v>4</v>
      </c>
      <c r="K25" s="69" cm="1">
        <f t="array" ref="K25">SUMPRODUCT(--($C$30:$C$552=$D$21),--($AJ$30:$AJ$552="PL"&amp;K$21),$M$30:$M$552)</f>
        <v>4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</row>
    <row r="26" spans="3:45" ht="25.9" hidden="1" customHeight="1" outlineLevel="1" collapsed="1" thickBot="1">
      <c r="D26" s="72" t="s">
        <v>27</v>
      </c>
      <c r="E26" s="67" cm="1">
        <f t="array" ref="E26">SUMPRODUCT(--($C$30:$C$552=$D$21),--($AJ$30:$AJ$552="PL"&amp;E$21),$J$30:$J$552,$M$30:$M$552)</f>
        <v>9.7999999999999989</v>
      </c>
      <c r="F26" s="67" cm="1">
        <f t="array" ref="F26">SUMPRODUCT(--($C$30:$C$552=$D$21),--($AJ$30:$AJ$552="PL"&amp;F$21),$J$30:$J$552,$M$30:$M$552)</f>
        <v>0.7</v>
      </c>
      <c r="G26" s="67" cm="1">
        <f t="array" ref="G26">SUMPRODUCT(--($C$30:$C$552=$D$21),--($AJ$30:$AJ$552="PL"&amp;G$21),$J$30:$J$552,$M$30:$M$552)</f>
        <v>964.80000000000007</v>
      </c>
      <c r="H26" s="67" cm="1">
        <f t="array" ref="H26">SUMPRODUCT(--($C$30:$C$552=$D$21),--($AJ$30:$AJ$552="PL"&amp;H$21),$J$30:$J$552,$M$30:$M$552)</f>
        <v>19634.8</v>
      </c>
      <c r="I26" s="67" cm="1">
        <f t="array" ref="I26">SUMPRODUCT(--($C$30:$C$552=$D$21),--($AJ$30:$AJ$552="PL"&amp;I$21),$J$30:$J$552,$M$30:$M$552)</f>
        <v>269.60000000000002</v>
      </c>
      <c r="J26" s="67" cm="1">
        <f t="array" ref="J26">SUMPRODUCT(--($C$30:$C$552=$D$21),--($AJ$30:$AJ$552="PL"&amp;J$21),$J$30:$J$552,$M$30:$M$552)</f>
        <v>0</v>
      </c>
      <c r="K26" s="67" cm="1">
        <f t="array" ref="K26">SUMPRODUCT(--($C$30:$C$552=$D$21),--($AJ$30:$AJ$552="PL"&amp;K$21),$J$30:$J$552,$M$30:$M$552)</f>
        <v>9.6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</row>
    <row r="27" spans="3:45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0</v>
      </c>
      <c r="AH27" s="73" t="e" cm="1">
        <f t="array" ref="AH27">SUMPRODUCT($J$30:$J$552,AH30:AH552,--(AH30:AH552&lt;&gt;""))</f>
        <v>#VALUE!</v>
      </c>
    </row>
    <row r="28" spans="3:4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G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si="1"/>
        <v>0</v>
      </c>
      <c r="AH28" s="75" t="e">
        <f t="shared" ref="AH28" si="6">SUM(AH30:AH552)</f>
        <v>#VALUE!</v>
      </c>
      <c r="AI28" s="74"/>
      <c r="AJ28" s="74"/>
    </row>
    <row r="29" spans="3:4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8" t="s">
        <v>34</v>
      </c>
      <c r="AH29" s="77" t="s">
        <v>35</v>
      </c>
      <c r="AI29" s="77" t="s">
        <v>36</v>
      </c>
      <c r="AJ29" s="77" t="s">
        <v>37</v>
      </c>
      <c r="AK29" s="80" t="s">
        <v>38</v>
      </c>
      <c r="AL29" s="80" t="s">
        <v>39</v>
      </c>
      <c r="AM29" s="80" t="s">
        <v>40</v>
      </c>
      <c r="AN29" s="80" t="s">
        <v>41</v>
      </c>
      <c r="AO29" s="80" t="s">
        <v>42</v>
      </c>
      <c r="AP29" s="80" t="s">
        <v>43</v>
      </c>
      <c r="AQ29" s="81" t="s">
        <v>44</v>
      </c>
      <c r="AR29" s="80"/>
      <c r="AS29" s="80"/>
    </row>
    <row r="30" spans="3:45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7">MIN(SUM(N30:AG30),I30)</f>
        <v>0</v>
      </c>
      <c r="M30" s="26">
        <f t="shared" ref="M30:M36" si="8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67" t="e">
        <f>SUMIFS([1]Up!$J:$J,[1]Up!$D:$D,D30)</f>
        <v>#VALUE!</v>
      </c>
      <c r="AI30" s="82"/>
      <c r="AJ30" s="82" t="str">
        <f t="shared" ref="AJ30:AJ36" si="9">IFERROR(IF(C30="Plate",LEFT(E30,FIND("*",E30,1)-1),""),IF(C30="Plate",LEFT(E30,FIND("x",E30,1)-1),""))</f>
        <v>PL3</v>
      </c>
      <c r="AK30" s="53" t="str">
        <f t="shared" ref="AK30:AK36" si="10">IF(ROUND(SUM(N30:AG30)-I30,0)&gt;0,"Thừa "&amp;SUM(N30:AG30)-I30,"")</f>
        <v/>
      </c>
      <c r="AL30" s="53" t="s">
        <v>703</v>
      </c>
      <c r="AM30" s="53"/>
      <c r="AN30" s="53"/>
      <c r="AO30" s="53" t="s">
        <v>1308</v>
      </c>
      <c r="AP30" s="53">
        <v>1</v>
      </c>
      <c r="AQ30" s="83">
        <v>46215</v>
      </c>
      <c r="AR30" s="53"/>
      <c r="AS30" s="53"/>
    </row>
    <row r="31" spans="3:45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7"/>
        <v>0</v>
      </c>
      <c r="M31" s="26">
        <f t="shared" si="8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67" t="e">
        <f>SUMIFS([1]Up!$J:$J,[1]Up!$D:$D,D31)</f>
        <v>#VALUE!</v>
      </c>
      <c r="AI31" s="82"/>
      <c r="AJ31" s="82" t="str">
        <f t="shared" si="9"/>
        <v>PL1.5</v>
      </c>
      <c r="AK31" s="53" t="str">
        <f t="shared" si="10"/>
        <v/>
      </c>
      <c r="AL31" s="53" t="s">
        <v>703</v>
      </c>
      <c r="AM31" s="53"/>
      <c r="AN31" s="53"/>
      <c r="AO31" s="53" t="s">
        <v>1165</v>
      </c>
      <c r="AP31" s="53">
        <v>1</v>
      </c>
      <c r="AQ31" s="83">
        <v>46215</v>
      </c>
      <c r="AR31" s="53"/>
      <c r="AS31" s="53"/>
    </row>
    <row r="32" spans="3:45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7"/>
        <v>0</v>
      </c>
      <c r="M32" s="26">
        <f t="shared" si="8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67" t="e">
        <f>SUMIFS([1]Up!$J:$J,[1]Up!$D:$D,D32)</f>
        <v>#VALUE!</v>
      </c>
      <c r="AI32" s="82"/>
      <c r="AJ32" s="82" t="str">
        <f t="shared" si="9"/>
        <v>PL3</v>
      </c>
      <c r="AK32" s="53" t="str">
        <f t="shared" si="10"/>
        <v/>
      </c>
      <c r="AL32" s="53" t="s">
        <v>703</v>
      </c>
      <c r="AM32" s="53"/>
      <c r="AN32" s="53"/>
      <c r="AO32" s="53" t="s">
        <v>1308</v>
      </c>
      <c r="AP32" s="53">
        <v>2</v>
      </c>
      <c r="AQ32" s="83">
        <v>46215</v>
      </c>
      <c r="AR32" s="53"/>
      <c r="AS32" s="53"/>
    </row>
    <row r="33" spans="3:45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7"/>
        <v>0</v>
      </c>
      <c r="M33" s="26">
        <f t="shared" si="8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67" t="e">
        <f>SUMIFS([1]Up!$J:$J,[1]Up!$D:$D,D33)</f>
        <v>#VALUE!</v>
      </c>
      <c r="AI33" s="82"/>
      <c r="AJ33" s="82" t="str">
        <f t="shared" si="9"/>
        <v>PL1.5</v>
      </c>
      <c r="AK33" s="53" t="str">
        <f t="shared" si="10"/>
        <v/>
      </c>
      <c r="AL33" s="53" t="s">
        <v>703</v>
      </c>
      <c r="AM33" s="53"/>
      <c r="AN33" s="53"/>
      <c r="AO33" s="53" t="s">
        <v>1165</v>
      </c>
      <c r="AP33" s="53">
        <v>2</v>
      </c>
      <c r="AQ33" s="83">
        <v>46215</v>
      </c>
      <c r="AR33" s="53"/>
      <c r="AS33" s="53"/>
    </row>
    <row r="34" spans="3:45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7"/>
        <v>0</v>
      </c>
      <c r="M34" s="26">
        <f t="shared" si="8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67" t="e">
        <f>SUMIFS([1]Up!$J:$J,[1]Up!$D:$D,D34)</f>
        <v>#VALUE!</v>
      </c>
      <c r="AI34" s="82"/>
      <c r="AJ34" s="82" t="str">
        <f t="shared" si="9"/>
        <v>PL2.6</v>
      </c>
      <c r="AK34" s="53" t="str">
        <f t="shared" si="10"/>
        <v/>
      </c>
      <c r="AL34" s="53" t="s">
        <v>703</v>
      </c>
      <c r="AM34" s="53"/>
      <c r="AN34" s="53"/>
      <c r="AO34" s="53" t="s">
        <v>755</v>
      </c>
      <c r="AP34" s="53">
        <v>8</v>
      </c>
      <c r="AQ34" s="83">
        <v>46215</v>
      </c>
      <c r="AR34" s="53"/>
      <c r="AS34" s="53"/>
    </row>
    <row r="35" spans="3:45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7"/>
        <v>1</v>
      </c>
      <c r="M35" s="26">
        <f t="shared" si="8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67" t="e">
        <f>SUMIFS([1]Up!$J:$J,[1]Up!$D:$D,D35)</f>
        <v>#VALUE!</v>
      </c>
      <c r="AI35" s="82"/>
      <c r="AJ35" s="82" t="str">
        <f t="shared" si="9"/>
        <v/>
      </c>
      <c r="AK35" s="53" t="str">
        <f t="shared" si="10"/>
        <v/>
      </c>
      <c r="AL35" s="53" t="s">
        <v>703</v>
      </c>
      <c r="AM35" s="53"/>
      <c r="AN35" s="53"/>
      <c r="AO35" s="53" t="s">
        <v>888</v>
      </c>
      <c r="AP35" s="53">
        <v>1</v>
      </c>
      <c r="AQ35" s="83">
        <v>46215</v>
      </c>
      <c r="AR35" s="53"/>
      <c r="AS35" s="53"/>
    </row>
    <row r="36" spans="3:45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7"/>
        <v>4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67" t="e">
        <f>SUMIFS([1]Up!$J:$J,[1]Up!$D:$D,D36)</f>
        <v>#VALUE!</v>
      </c>
      <c r="AI36" s="82"/>
      <c r="AJ36" s="82" t="str">
        <f t="shared" si="9"/>
        <v/>
      </c>
      <c r="AK36" s="53" t="str">
        <f t="shared" si="10"/>
        <v/>
      </c>
      <c r="AL36" s="53" t="s">
        <v>703</v>
      </c>
      <c r="AM36" s="84"/>
      <c r="AN36" s="53"/>
      <c r="AO36" s="53" t="s">
        <v>888</v>
      </c>
      <c r="AP36" s="53">
        <v>4</v>
      </c>
      <c r="AQ36" s="83">
        <v>46215</v>
      </c>
      <c r="AR36" s="53"/>
      <c r="AS36" s="53"/>
    </row>
    <row r="37" spans="3:45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1">MIN(SUM(N37:AG37),I37)</f>
        <v>0</v>
      </c>
      <c r="M37" s="26">
        <f t="shared" ref="M37:M43" si="12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67" t="e">
        <f>SUMIFS([1]Up!$J:$J,[1]Up!$D:$D,D37)</f>
        <v>#VALUE!</v>
      </c>
      <c r="AI37" s="82"/>
      <c r="AJ37" s="82" t="str">
        <f t="shared" ref="AJ37:AJ43" si="13">IFERROR(IF(C37="Plate",LEFT(E37,FIND("*",E37,1)-1),""),IF(C37="Plate",LEFT(E37,FIND("x",E37,1)-1),""))</f>
        <v/>
      </c>
      <c r="AK37" s="53" t="str">
        <f t="shared" ref="AK37:AK43" si="14">IF(ROUND(SUM(N37:AG37)-I37,0)&gt;0,"Thừa "&amp;SUM(N37:AG37)-I37,"")</f>
        <v/>
      </c>
      <c r="AL37" s="53" t="s">
        <v>712</v>
      </c>
      <c r="AM37" s="84"/>
      <c r="AN37" s="53"/>
      <c r="AO37" s="53" t="s">
        <v>576</v>
      </c>
      <c r="AP37" s="53">
        <v>1</v>
      </c>
      <c r="AQ37" s="83"/>
      <c r="AR37" s="53"/>
      <c r="AS37" s="53"/>
    </row>
    <row r="38" spans="3:45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1"/>
        <v>3</v>
      </c>
      <c r="M38" s="26">
        <f t="shared" si="12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67" t="e">
        <f>SUMIFS([1]Up!$J:$J,[1]Up!$D:$D,D38)</f>
        <v>#VALUE!</v>
      </c>
      <c r="AI38" s="82"/>
      <c r="AJ38" s="82" t="str">
        <f t="shared" si="13"/>
        <v/>
      </c>
      <c r="AK38" s="53" t="str">
        <f t="shared" si="14"/>
        <v/>
      </c>
      <c r="AL38" s="53" t="s">
        <v>703</v>
      </c>
      <c r="AM38" s="84"/>
      <c r="AN38" s="53"/>
      <c r="AO38" s="53" t="s">
        <v>722</v>
      </c>
      <c r="AP38" s="53">
        <v>3</v>
      </c>
      <c r="AQ38" s="83">
        <v>46215</v>
      </c>
      <c r="AR38" s="53"/>
      <c r="AS38" s="53"/>
    </row>
    <row r="39" spans="3:45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1"/>
        <v>2</v>
      </c>
      <c r="M39" s="26">
        <f t="shared" si="12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67" t="e">
        <f>SUMIFS([1]Up!$J:$J,[1]Up!$D:$D,D39)</f>
        <v>#VALUE!</v>
      </c>
      <c r="AI39" s="82"/>
      <c r="AJ39" s="82" t="str">
        <f t="shared" si="13"/>
        <v>PL38</v>
      </c>
      <c r="AK39" s="53" t="str">
        <f t="shared" si="14"/>
        <v/>
      </c>
      <c r="AL39" s="53" t="s">
        <v>703</v>
      </c>
      <c r="AM39" s="84"/>
      <c r="AN39" s="53"/>
      <c r="AO39" s="53" t="s">
        <v>713</v>
      </c>
      <c r="AP39" s="53">
        <v>2</v>
      </c>
      <c r="AQ39" s="83">
        <v>46215</v>
      </c>
      <c r="AR39" s="53"/>
      <c r="AS39" s="53"/>
    </row>
    <row r="40" spans="3:45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1"/>
        <v>0</v>
      </c>
      <c r="M40" s="26">
        <f t="shared" si="12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67" t="e">
        <f>SUMIFS([1]Up!$J:$J,[1]Up!$D:$D,D40)</f>
        <v>#VALUE!</v>
      </c>
      <c r="AI40" s="82"/>
      <c r="AJ40" s="82" t="str">
        <f t="shared" si="13"/>
        <v>PL6</v>
      </c>
      <c r="AK40" s="53" t="str">
        <f t="shared" si="14"/>
        <v/>
      </c>
      <c r="AL40" s="53" t="s">
        <v>703</v>
      </c>
      <c r="AM40" s="84"/>
      <c r="AN40" s="53"/>
      <c r="AO40" s="53" t="s">
        <v>576</v>
      </c>
      <c r="AP40" s="53">
        <v>1</v>
      </c>
      <c r="AQ40" s="83"/>
      <c r="AR40" s="53"/>
      <c r="AS40" s="53"/>
    </row>
    <row r="41" spans="3:45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1"/>
        <v>3</v>
      </c>
      <c r="M41" s="26">
        <f t="shared" si="12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67" t="e">
        <f>SUMIFS([1]Up!$J:$J,[1]Up!$D:$D,D41)</f>
        <v>#VALUE!</v>
      </c>
      <c r="AI41" s="82"/>
      <c r="AJ41" s="82" t="str">
        <f t="shared" si="13"/>
        <v/>
      </c>
      <c r="AK41" s="53" t="str">
        <f t="shared" si="14"/>
        <v/>
      </c>
      <c r="AL41" s="53" t="s">
        <v>703</v>
      </c>
      <c r="AM41" s="84"/>
      <c r="AN41" s="53"/>
      <c r="AO41" s="53" t="s">
        <v>1015</v>
      </c>
      <c r="AP41" s="53">
        <v>3</v>
      </c>
      <c r="AQ41" s="83">
        <v>46215</v>
      </c>
      <c r="AR41" s="53"/>
      <c r="AS41" s="53"/>
    </row>
    <row r="42" spans="3:45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1"/>
        <v>3</v>
      </c>
      <c r="M42" s="26">
        <f t="shared" si="12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67" t="e">
        <f>SUMIFS([1]Up!$J:$J,[1]Up!$D:$D,D42)</f>
        <v>#VALUE!</v>
      </c>
      <c r="AI42" s="82"/>
      <c r="AJ42" s="82" t="str">
        <f t="shared" si="13"/>
        <v/>
      </c>
      <c r="AK42" s="53" t="str">
        <f t="shared" si="14"/>
        <v/>
      </c>
      <c r="AL42" s="53" t="s">
        <v>703</v>
      </c>
      <c r="AM42" s="84"/>
      <c r="AN42" s="53"/>
      <c r="AO42" s="53" t="s">
        <v>1015</v>
      </c>
      <c r="AP42" s="53">
        <v>3</v>
      </c>
      <c r="AQ42" s="83">
        <v>46215</v>
      </c>
      <c r="AR42" s="53"/>
      <c r="AS42" s="53"/>
    </row>
    <row r="43" spans="3:45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1"/>
        <v>2</v>
      </c>
      <c r="M43" s="26">
        <f t="shared" si="12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67" t="e">
        <f>SUMIFS([1]Up!$J:$J,[1]Up!$D:$D,D43)</f>
        <v>#VALUE!</v>
      </c>
      <c r="AI43" s="82"/>
      <c r="AJ43" s="82" t="str">
        <f t="shared" si="13"/>
        <v/>
      </c>
      <c r="AK43" s="53" t="str">
        <f t="shared" si="14"/>
        <v/>
      </c>
      <c r="AL43" s="53" t="s">
        <v>703</v>
      </c>
      <c r="AM43" s="84"/>
      <c r="AN43" s="53"/>
      <c r="AO43" s="53" t="s">
        <v>1019</v>
      </c>
      <c r="AP43" s="53">
        <v>2</v>
      </c>
      <c r="AQ43" s="83">
        <v>46215</v>
      </c>
      <c r="AR43" s="53"/>
      <c r="AS43" s="53"/>
    </row>
    <row r="44" spans="3:45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5">MIN(SUM(N44:AG44),I44)</f>
        <v>2</v>
      </c>
      <c r="M44" s="26">
        <f t="shared" ref="M44:M45" si="16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67" t="e">
        <f>SUMIFS([1]Up!$J:$J,[1]Up!$D:$D,D44)</f>
        <v>#VALUE!</v>
      </c>
      <c r="AI44" s="82"/>
      <c r="AJ44" s="82" t="str">
        <f t="shared" ref="AJ44:AJ45" si="17">IFERROR(IF(C44="Plate",LEFT(E44,FIND("*",E44,1)-1),""),IF(C44="Plate",LEFT(E44,FIND("x",E44,1)-1),""))</f>
        <v/>
      </c>
      <c r="AK44" s="53" t="str">
        <f t="shared" ref="AK44:AK45" si="18">IF(ROUND(SUM(N44:AG44)-I44,0)&gt;0,"Thừa "&amp;SUM(N44:AG44)-I44,"")</f>
        <v/>
      </c>
      <c r="AL44" s="53" t="s">
        <v>703</v>
      </c>
      <c r="AM44" s="84"/>
      <c r="AN44" s="53"/>
      <c r="AO44" s="53" t="s">
        <v>1019</v>
      </c>
      <c r="AP44" s="53">
        <v>2</v>
      </c>
      <c r="AQ44" s="83">
        <v>46215</v>
      </c>
      <c r="AR44" s="53"/>
      <c r="AS44" s="53"/>
    </row>
    <row r="45" spans="3:45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67" t="e">
        <f>SUMIFS([1]Up!$J:$J,[1]Up!$D:$D,D45)</f>
        <v>#VALUE!</v>
      </c>
      <c r="AI45" s="82"/>
      <c r="AJ45" s="82" t="str">
        <f t="shared" si="17"/>
        <v/>
      </c>
      <c r="AK45" s="53" t="str">
        <f t="shared" si="18"/>
        <v/>
      </c>
      <c r="AL45" s="53" t="s">
        <v>786</v>
      </c>
      <c r="AM45" s="84"/>
      <c r="AN45" s="53"/>
      <c r="AO45" s="53" t="s">
        <v>806</v>
      </c>
      <c r="AP45" s="53">
        <v>4</v>
      </c>
      <c r="AQ45" s="83">
        <v>46215</v>
      </c>
      <c r="AR45" s="53"/>
      <c r="AS45" s="53"/>
    </row>
    <row r="46" spans="3:45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19">MIN(SUM(N46:AG46),I46)</f>
        <v>0</v>
      </c>
      <c r="M46" s="26">
        <f t="shared" ref="M46:M109" si="20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67" t="e">
        <f>SUMIFS([1]Up!$J:$J,[1]Up!$D:$D,D46)</f>
        <v>#VALUE!</v>
      </c>
      <c r="AI46" s="82"/>
      <c r="AJ46" s="82" t="str">
        <f t="shared" ref="AJ46:AJ109" si="21">IFERROR(IF(C46="Plate",LEFT(E46,FIND("*",E46,1)-1),""),IF(C46="Plate",LEFT(E46,FIND("x",E46,1)-1),""))</f>
        <v/>
      </c>
      <c r="AK46" s="53" t="str">
        <f t="shared" ref="AK46:AK109" si="22">IF(ROUND(SUM(N46:AG46)-I46,0)&gt;0,"Thừa "&amp;SUM(N46:AG46)-I46,"")</f>
        <v/>
      </c>
      <c r="AL46" s="53" t="s">
        <v>786</v>
      </c>
      <c r="AM46" s="84"/>
      <c r="AN46" s="53"/>
      <c r="AO46" s="53"/>
      <c r="AP46" s="53"/>
      <c r="AQ46" s="83"/>
      <c r="AR46" s="53"/>
      <c r="AS46" s="53"/>
    </row>
    <row r="47" spans="3:45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19"/>
        <v>0</v>
      </c>
      <c r="M47" s="26">
        <f t="shared" si="20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67" t="e">
        <f>SUMIFS([1]Up!$J:$J,[1]Up!$D:$D,D47)</f>
        <v>#VALUE!</v>
      </c>
      <c r="AI47" s="82"/>
      <c r="AJ47" s="82" t="str">
        <f t="shared" si="21"/>
        <v/>
      </c>
      <c r="AK47" s="53" t="str">
        <f t="shared" si="22"/>
        <v/>
      </c>
      <c r="AL47" s="53" t="s">
        <v>682</v>
      </c>
      <c r="AM47" s="84"/>
      <c r="AN47" s="53"/>
      <c r="AO47" s="53"/>
      <c r="AP47" s="53"/>
      <c r="AQ47" s="83"/>
      <c r="AR47" s="53"/>
      <c r="AS47" s="53"/>
    </row>
    <row r="48" spans="3:45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19"/>
        <v>4</v>
      </c>
      <c r="M48" s="26">
        <f t="shared" si="20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67" t="e">
        <f>SUMIFS([1]Up!$J:$J,[1]Up!$D:$D,D48)</f>
        <v>#VALUE!</v>
      </c>
      <c r="AI48" s="82"/>
      <c r="AJ48" s="82" t="str">
        <f t="shared" si="21"/>
        <v>PL10</v>
      </c>
      <c r="AK48" s="53" t="str">
        <f t="shared" si="22"/>
        <v/>
      </c>
      <c r="AL48" s="53" t="s">
        <v>703</v>
      </c>
      <c r="AM48" s="84"/>
      <c r="AN48" s="53"/>
      <c r="AO48" s="53" t="s">
        <v>779</v>
      </c>
      <c r="AP48" s="53">
        <v>4</v>
      </c>
      <c r="AQ48" s="83">
        <v>46215</v>
      </c>
      <c r="AR48" s="53"/>
      <c r="AS48" s="53"/>
    </row>
    <row r="49" spans="3:45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19"/>
        <v>0</v>
      </c>
      <c r="M49" s="26">
        <f t="shared" si="20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67" t="e">
        <f>SUMIFS([1]Up!$J:$J,[1]Up!$D:$D,D49)</f>
        <v>#VALUE!</v>
      </c>
      <c r="AI49" s="82"/>
      <c r="AJ49" s="82" t="str">
        <f t="shared" si="21"/>
        <v>PL2.6</v>
      </c>
      <c r="AK49" s="53" t="str">
        <f t="shared" si="22"/>
        <v/>
      </c>
      <c r="AL49" s="53" t="s">
        <v>703</v>
      </c>
      <c r="AM49" s="84"/>
      <c r="AN49" s="53"/>
      <c r="AO49" s="53" t="s">
        <v>755</v>
      </c>
      <c r="AP49" s="53">
        <v>6</v>
      </c>
      <c r="AQ49" s="83">
        <v>46215</v>
      </c>
      <c r="AR49" s="53"/>
      <c r="AS49" s="53"/>
    </row>
    <row r="50" spans="3:45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19"/>
        <v>0</v>
      </c>
      <c r="M50" s="26">
        <f t="shared" si="20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67" t="e">
        <f>SUMIFS([1]Up!$J:$J,[1]Up!$D:$D,D50)</f>
        <v>#VALUE!</v>
      </c>
      <c r="AI50" s="82"/>
      <c r="AJ50" s="82" t="str">
        <f t="shared" si="21"/>
        <v>PL2.6</v>
      </c>
      <c r="AK50" s="53" t="str">
        <f t="shared" si="22"/>
        <v/>
      </c>
      <c r="AL50" s="53" t="s">
        <v>703</v>
      </c>
      <c r="AM50" s="84"/>
      <c r="AN50" s="53"/>
      <c r="AO50" s="53" t="s">
        <v>755</v>
      </c>
      <c r="AP50" s="53">
        <v>6</v>
      </c>
      <c r="AQ50" s="83">
        <v>46215</v>
      </c>
      <c r="AR50" s="53"/>
      <c r="AS50" s="53"/>
    </row>
    <row r="51" spans="3:45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19"/>
        <v>4</v>
      </c>
      <c r="M51" s="26">
        <f t="shared" si="20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67" t="e">
        <f>SUMIFS([1]Up!$J:$J,[1]Up!$D:$D,D51)</f>
        <v>#VALUE!</v>
      </c>
      <c r="AI51" s="82"/>
      <c r="AJ51" s="82" t="str">
        <f t="shared" si="21"/>
        <v>PL12</v>
      </c>
      <c r="AK51" s="53" t="str">
        <f t="shared" si="22"/>
        <v/>
      </c>
      <c r="AL51" s="53" t="s">
        <v>703</v>
      </c>
      <c r="AM51" s="84"/>
      <c r="AN51" s="53"/>
      <c r="AO51" s="53" t="s">
        <v>854</v>
      </c>
      <c r="AP51" s="53">
        <v>4</v>
      </c>
      <c r="AQ51" s="83">
        <v>46215</v>
      </c>
      <c r="AR51" s="53"/>
      <c r="AS51" s="53"/>
    </row>
    <row r="52" spans="3:45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19"/>
        <v>8</v>
      </c>
      <c r="M52" s="26">
        <f t="shared" si="20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67" t="e">
        <f>SUMIFS([1]Up!$J:$J,[1]Up!$D:$D,D52)</f>
        <v>#VALUE!</v>
      </c>
      <c r="AI52" s="82"/>
      <c r="AJ52" s="82" t="str">
        <f t="shared" si="21"/>
        <v>PL10</v>
      </c>
      <c r="AK52" s="53" t="str">
        <f t="shared" si="22"/>
        <v/>
      </c>
      <c r="AL52" s="53" t="s">
        <v>703</v>
      </c>
      <c r="AM52" s="84"/>
      <c r="AN52" s="53"/>
      <c r="AO52" s="53" t="s">
        <v>1033</v>
      </c>
      <c r="AP52" s="53">
        <v>8</v>
      </c>
      <c r="AQ52" s="83">
        <v>46215</v>
      </c>
      <c r="AR52" s="53"/>
      <c r="AS52" s="53"/>
    </row>
    <row r="53" spans="3:45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19"/>
        <v>4</v>
      </c>
      <c r="M53" s="26">
        <f t="shared" si="20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67" t="e">
        <f>SUMIFS([1]Up!$J:$J,[1]Up!$D:$D,D53)</f>
        <v>#VALUE!</v>
      </c>
      <c r="AI53" s="82"/>
      <c r="AJ53" s="82" t="str">
        <f t="shared" si="21"/>
        <v>PL12</v>
      </c>
      <c r="AK53" s="53" t="str">
        <f t="shared" si="22"/>
        <v/>
      </c>
      <c r="AL53" s="53" t="s">
        <v>703</v>
      </c>
      <c r="AM53" s="84"/>
      <c r="AN53" s="53"/>
      <c r="AO53" s="53" t="s">
        <v>854</v>
      </c>
      <c r="AP53" s="53">
        <v>4</v>
      </c>
      <c r="AQ53" s="83">
        <v>46215</v>
      </c>
      <c r="AR53" s="53"/>
      <c r="AS53" s="53"/>
    </row>
    <row r="54" spans="3:45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19"/>
        <v>12</v>
      </c>
      <c r="M54" s="26">
        <f t="shared" si="20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67" t="e">
        <f>SUMIFS([1]Up!$J:$J,[1]Up!$D:$D,D54)</f>
        <v>#VALUE!</v>
      </c>
      <c r="AI54" s="82"/>
      <c r="AJ54" s="82" t="str">
        <f t="shared" si="21"/>
        <v>PL10</v>
      </c>
      <c r="AK54" s="53" t="str">
        <f t="shared" si="22"/>
        <v/>
      </c>
      <c r="AL54" s="53" t="s">
        <v>703</v>
      </c>
      <c r="AM54" s="84"/>
      <c r="AN54" s="53"/>
      <c r="AO54" s="53" t="s">
        <v>1033</v>
      </c>
      <c r="AP54" s="53">
        <v>12</v>
      </c>
      <c r="AQ54" s="83">
        <v>46215</v>
      </c>
      <c r="AR54" s="53"/>
      <c r="AS54" s="53"/>
    </row>
    <row r="55" spans="3:45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19"/>
        <v>4</v>
      </c>
      <c r="M55" s="26">
        <f t="shared" si="20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67" t="e">
        <f>SUMIFS([1]Up!$J:$J,[1]Up!$D:$D,D55)</f>
        <v>#VALUE!</v>
      </c>
      <c r="AI55" s="82"/>
      <c r="AJ55" s="82" t="str">
        <f t="shared" si="21"/>
        <v>PL10</v>
      </c>
      <c r="AK55" s="53" t="str">
        <f t="shared" si="22"/>
        <v/>
      </c>
      <c r="AL55" s="53" t="s">
        <v>703</v>
      </c>
      <c r="AM55" s="84"/>
      <c r="AN55" s="53"/>
      <c r="AO55" s="53" t="s">
        <v>1033</v>
      </c>
      <c r="AP55" s="53">
        <v>4</v>
      </c>
      <c r="AQ55" s="83">
        <v>46215</v>
      </c>
      <c r="AR55" s="53"/>
      <c r="AS55" s="53"/>
    </row>
    <row r="56" spans="3:45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19"/>
        <v>4</v>
      </c>
      <c r="M56" s="26">
        <f t="shared" si="20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67" t="e">
        <f>SUMIFS([1]Up!$J:$J,[1]Up!$D:$D,D56)</f>
        <v>#VALUE!</v>
      </c>
      <c r="AI56" s="82"/>
      <c r="AJ56" s="82" t="str">
        <f t="shared" si="21"/>
        <v>PL12</v>
      </c>
      <c r="AK56" s="53" t="str">
        <f t="shared" si="22"/>
        <v/>
      </c>
      <c r="AL56" s="53" t="s">
        <v>703</v>
      </c>
      <c r="AM56" s="84"/>
      <c r="AN56" s="53"/>
      <c r="AO56" s="53" t="s">
        <v>854</v>
      </c>
      <c r="AP56" s="53">
        <v>4</v>
      </c>
      <c r="AQ56" s="83">
        <v>46215</v>
      </c>
      <c r="AR56" s="53"/>
      <c r="AS56" s="53"/>
    </row>
    <row r="57" spans="3:45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19"/>
        <v>8</v>
      </c>
      <c r="M57" s="26">
        <f t="shared" si="20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67" t="e">
        <f>SUMIFS([1]Up!$J:$J,[1]Up!$D:$D,D57)</f>
        <v>#VALUE!</v>
      </c>
      <c r="AI57" s="82"/>
      <c r="AJ57" s="82" t="str">
        <f t="shared" si="21"/>
        <v>PL10</v>
      </c>
      <c r="AK57" s="53" t="str">
        <f t="shared" si="22"/>
        <v/>
      </c>
      <c r="AL57" s="53" t="s">
        <v>703</v>
      </c>
      <c r="AM57" s="84"/>
      <c r="AN57" s="53"/>
      <c r="AO57" s="53" t="s">
        <v>1033</v>
      </c>
      <c r="AP57" s="53">
        <v>8</v>
      </c>
      <c r="AQ57" s="83">
        <v>46215</v>
      </c>
      <c r="AR57" s="53"/>
      <c r="AS57" s="53"/>
    </row>
    <row r="58" spans="3:45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19"/>
        <v>4</v>
      </c>
      <c r="M58" s="26">
        <f t="shared" si="20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67" t="e">
        <f>SUMIFS([1]Up!$J:$J,[1]Up!$D:$D,D58)</f>
        <v>#VALUE!</v>
      </c>
      <c r="AI58" s="82"/>
      <c r="AJ58" s="82" t="str">
        <f t="shared" si="21"/>
        <v>PL10</v>
      </c>
      <c r="AK58" s="53" t="str">
        <f t="shared" si="22"/>
        <v/>
      </c>
      <c r="AL58" s="53" t="s">
        <v>703</v>
      </c>
      <c r="AM58" s="84"/>
      <c r="AN58" s="53"/>
      <c r="AO58" s="53" t="s">
        <v>1033</v>
      </c>
      <c r="AP58" s="53">
        <v>4</v>
      </c>
      <c r="AQ58" s="83">
        <v>46215</v>
      </c>
      <c r="AR58" s="53"/>
      <c r="AS58" s="53"/>
    </row>
    <row r="59" spans="3:45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19"/>
        <v>8</v>
      </c>
      <c r="M59" s="26">
        <f t="shared" si="20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67" t="e">
        <f>SUMIFS([1]Up!$J:$J,[1]Up!$D:$D,D59)</f>
        <v>#VALUE!</v>
      </c>
      <c r="AI59" s="82"/>
      <c r="AJ59" s="82" t="str">
        <f t="shared" si="21"/>
        <v>PL10</v>
      </c>
      <c r="AK59" s="53" t="str">
        <f t="shared" si="22"/>
        <v/>
      </c>
      <c r="AL59" s="53" t="s">
        <v>703</v>
      </c>
      <c r="AM59" s="84"/>
      <c r="AN59" s="53"/>
      <c r="AO59" s="53" t="s">
        <v>1033</v>
      </c>
      <c r="AP59" s="53">
        <v>8</v>
      </c>
      <c r="AQ59" s="83">
        <v>46215</v>
      </c>
      <c r="AR59" s="53"/>
      <c r="AS59" s="53"/>
    </row>
    <row r="60" spans="3:45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19"/>
        <v>8</v>
      </c>
      <c r="M60" s="26">
        <f t="shared" si="20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67" t="e">
        <f>SUMIFS([1]Up!$J:$J,[1]Up!$D:$D,D60)</f>
        <v>#VALUE!</v>
      </c>
      <c r="AI60" s="82"/>
      <c r="AJ60" s="82" t="str">
        <f t="shared" si="21"/>
        <v>PL10</v>
      </c>
      <c r="AK60" s="53" t="str">
        <f t="shared" si="22"/>
        <v/>
      </c>
      <c r="AL60" s="53" t="s">
        <v>703</v>
      </c>
      <c r="AM60" s="84"/>
      <c r="AN60" s="53"/>
      <c r="AO60" s="53" t="s">
        <v>1033</v>
      </c>
      <c r="AP60" s="53">
        <v>8</v>
      </c>
      <c r="AQ60" s="83">
        <v>46215</v>
      </c>
      <c r="AR60" s="53"/>
      <c r="AS60" s="53"/>
    </row>
    <row r="61" spans="3:45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19"/>
        <v>8</v>
      </c>
      <c r="M61" s="26">
        <f t="shared" si="20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67" t="e">
        <f>SUMIFS([1]Up!$J:$J,[1]Up!$D:$D,D61)</f>
        <v>#VALUE!</v>
      </c>
      <c r="AI61" s="82"/>
      <c r="AJ61" s="82" t="str">
        <f t="shared" si="21"/>
        <v>PL12</v>
      </c>
      <c r="AK61" s="53" t="str">
        <f t="shared" si="22"/>
        <v/>
      </c>
      <c r="AL61" s="53" t="s">
        <v>703</v>
      </c>
      <c r="AM61" s="84"/>
      <c r="AN61" s="53"/>
      <c r="AO61" s="53" t="s">
        <v>854</v>
      </c>
      <c r="AP61" s="53">
        <v>8</v>
      </c>
      <c r="AQ61" s="83">
        <v>46215</v>
      </c>
      <c r="AR61" s="53"/>
      <c r="AS61" s="53"/>
    </row>
    <row r="62" spans="3:45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19"/>
        <v>16</v>
      </c>
      <c r="M62" s="26">
        <f t="shared" si="20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67" t="e">
        <f>SUMIFS([1]Up!$J:$J,[1]Up!$D:$D,D62)</f>
        <v>#VALUE!</v>
      </c>
      <c r="AI62" s="82"/>
      <c r="AJ62" s="82" t="str">
        <f t="shared" si="21"/>
        <v>PL10</v>
      </c>
      <c r="AK62" s="53" t="str">
        <f t="shared" si="22"/>
        <v/>
      </c>
      <c r="AL62" s="53" t="s">
        <v>703</v>
      </c>
      <c r="AM62" s="84"/>
      <c r="AN62" s="53"/>
      <c r="AO62" s="53" t="s">
        <v>1033</v>
      </c>
      <c r="AP62" s="53">
        <v>16</v>
      </c>
      <c r="AQ62" s="83">
        <v>46215</v>
      </c>
      <c r="AR62" s="53"/>
      <c r="AS62" s="53"/>
    </row>
    <row r="63" spans="3:45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19"/>
        <v>16</v>
      </c>
      <c r="M63" s="26">
        <f t="shared" si="20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67" t="e">
        <f>SUMIFS([1]Up!$J:$J,[1]Up!$D:$D,D63)</f>
        <v>#VALUE!</v>
      </c>
      <c r="AI63" s="82"/>
      <c r="AJ63" s="82" t="str">
        <f t="shared" si="21"/>
        <v>PL10</v>
      </c>
      <c r="AK63" s="53" t="str">
        <f t="shared" si="22"/>
        <v/>
      </c>
      <c r="AL63" s="53" t="s">
        <v>703</v>
      </c>
      <c r="AM63" s="84"/>
      <c r="AN63" s="53"/>
      <c r="AO63" s="53" t="s">
        <v>779</v>
      </c>
      <c r="AP63" s="53">
        <v>16</v>
      </c>
      <c r="AQ63" s="83">
        <v>46215</v>
      </c>
      <c r="AR63" s="53"/>
      <c r="AS63" s="53"/>
    </row>
    <row r="64" spans="3:45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19"/>
        <v>0</v>
      </c>
      <c r="M64" s="26">
        <f t="shared" si="20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67" t="e">
        <f>SUMIFS([1]Up!$J:$J,[1]Up!$D:$D,D64)</f>
        <v>#VALUE!</v>
      </c>
      <c r="AI64" s="82"/>
      <c r="AJ64" s="82" t="str">
        <f t="shared" si="21"/>
        <v>PL2.6</v>
      </c>
      <c r="AK64" s="53" t="str">
        <f t="shared" si="22"/>
        <v/>
      </c>
      <c r="AL64" s="53" t="s">
        <v>703</v>
      </c>
      <c r="AM64" s="84"/>
      <c r="AN64" s="53"/>
      <c r="AO64" s="53" t="s">
        <v>755</v>
      </c>
      <c r="AP64" s="53">
        <v>8</v>
      </c>
      <c r="AQ64" s="83">
        <v>46215</v>
      </c>
      <c r="AR64" s="53"/>
      <c r="AS64" s="53"/>
    </row>
    <row r="65" spans="3:45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19"/>
        <v>0</v>
      </c>
      <c r="M65" s="26">
        <f t="shared" si="20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67" t="e">
        <f>SUMIFS([1]Up!$J:$J,[1]Up!$D:$D,D65)</f>
        <v>#VALUE!</v>
      </c>
      <c r="AI65" s="82"/>
      <c r="AJ65" s="82" t="str">
        <f t="shared" si="21"/>
        <v/>
      </c>
      <c r="AK65" s="53" t="str">
        <f t="shared" si="22"/>
        <v/>
      </c>
      <c r="AL65" s="53" t="s">
        <v>682</v>
      </c>
      <c r="AM65" s="84"/>
      <c r="AN65" s="53"/>
      <c r="AO65" s="53"/>
      <c r="AP65" s="53"/>
      <c r="AQ65" s="83"/>
      <c r="AR65" s="53"/>
      <c r="AS65" s="53"/>
    </row>
    <row r="66" spans="3:45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19"/>
        <v>0</v>
      </c>
      <c r="M66" s="26">
        <f t="shared" si="20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67" t="e">
        <f>SUMIFS([1]Up!$J:$J,[1]Up!$D:$D,D66)</f>
        <v>#VALUE!</v>
      </c>
      <c r="AI66" s="82"/>
      <c r="AJ66" s="82" t="str">
        <f t="shared" si="21"/>
        <v>PL25</v>
      </c>
      <c r="AK66" s="53" t="str">
        <f t="shared" si="22"/>
        <v/>
      </c>
      <c r="AL66" s="53" t="s">
        <v>703</v>
      </c>
      <c r="AM66" s="84"/>
      <c r="AN66" s="53"/>
      <c r="AO66" s="53" t="s">
        <v>715</v>
      </c>
      <c r="AP66" s="53">
        <v>4</v>
      </c>
      <c r="AQ66" s="83">
        <v>46215</v>
      </c>
      <c r="AR66" s="53"/>
      <c r="AS66" s="53"/>
    </row>
    <row r="67" spans="3:45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19"/>
        <v>1</v>
      </c>
      <c r="M67" s="26">
        <f t="shared" si="20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67" t="e">
        <f>SUMIFS([1]Up!$J:$J,[1]Up!$D:$D,D67)</f>
        <v>#VALUE!</v>
      </c>
      <c r="AI67" s="82"/>
      <c r="AJ67" s="82" t="str">
        <f t="shared" si="21"/>
        <v/>
      </c>
      <c r="AK67" s="53" t="str">
        <f t="shared" si="22"/>
        <v/>
      </c>
      <c r="AL67" s="53" t="s">
        <v>703</v>
      </c>
      <c r="AM67" s="84"/>
      <c r="AN67" s="53"/>
      <c r="AO67" s="53" t="s">
        <v>704</v>
      </c>
      <c r="AP67" s="53">
        <v>1</v>
      </c>
      <c r="AQ67" s="83">
        <v>46215</v>
      </c>
      <c r="AR67" s="53"/>
      <c r="AS67" s="53"/>
    </row>
    <row r="68" spans="3:45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19"/>
        <v>2</v>
      </c>
      <c r="M68" s="26">
        <f t="shared" si="20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67" t="e">
        <f>SUMIFS([1]Up!$J:$J,[1]Up!$D:$D,D68)</f>
        <v>#VALUE!</v>
      </c>
      <c r="AI68" s="82"/>
      <c r="AJ68" s="82" t="str">
        <f t="shared" si="21"/>
        <v/>
      </c>
      <c r="AK68" s="53" t="str">
        <f t="shared" si="22"/>
        <v/>
      </c>
      <c r="AL68" s="53" t="s">
        <v>703</v>
      </c>
      <c r="AM68" s="84"/>
      <c r="AN68" s="53"/>
      <c r="AO68" s="53" t="s">
        <v>722</v>
      </c>
      <c r="AP68" s="53">
        <v>2</v>
      </c>
      <c r="AQ68" s="83">
        <v>46215</v>
      </c>
      <c r="AR68" s="53"/>
      <c r="AS68" s="53"/>
    </row>
    <row r="69" spans="3:45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19"/>
        <v>0</v>
      </c>
      <c r="M69" s="26">
        <f t="shared" si="20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67" t="e">
        <f>SUMIFS([1]Up!$J:$J,[1]Up!$D:$D,D69)</f>
        <v>#VALUE!</v>
      </c>
      <c r="AI69" s="82"/>
      <c r="AJ69" s="82" t="str">
        <f t="shared" si="21"/>
        <v>PL6</v>
      </c>
      <c r="AK69" s="53" t="str">
        <f t="shared" si="22"/>
        <v/>
      </c>
      <c r="AL69" s="53" t="s">
        <v>703</v>
      </c>
      <c r="AM69" s="84"/>
      <c r="AN69" s="53"/>
      <c r="AO69" s="53" t="s">
        <v>576</v>
      </c>
      <c r="AP69" s="53">
        <v>1</v>
      </c>
      <c r="AQ69" s="83"/>
      <c r="AR69" s="53"/>
      <c r="AS69" s="53"/>
    </row>
    <row r="70" spans="3:45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19"/>
        <v>2</v>
      </c>
      <c r="M70" s="26">
        <f t="shared" si="20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67" t="e">
        <f>SUMIFS([1]Up!$J:$J,[1]Up!$D:$D,D70)</f>
        <v>#VALUE!</v>
      </c>
      <c r="AI70" s="82"/>
      <c r="AJ70" s="82" t="str">
        <f t="shared" si="21"/>
        <v>PL19</v>
      </c>
      <c r="AK70" s="53" t="str">
        <f t="shared" si="22"/>
        <v/>
      </c>
      <c r="AL70" s="53" t="s">
        <v>703</v>
      </c>
      <c r="AM70" s="84"/>
      <c r="AN70" s="53"/>
      <c r="AO70" s="53" t="s">
        <v>850</v>
      </c>
      <c r="AP70" s="53">
        <v>2</v>
      </c>
      <c r="AQ70" s="83">
        <v>46215</v>
      </c>
      <c r="AR70" s="53"/>
      <c r="AS70" s="53"/>
    </row>
    <row r="71" spans="3:45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19"/>
        <v>5</v>
      </c>
      <c r="M71" s="26">
        <f t="shared" si="20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67" t="e">
        <f>SUMIFS([1]Up!$J:$J,[1]Up!$D:$D,D71)</f>
        <v>#VALUE!</v>
      </c>
      <c r="AI71" s="82"/>
      <c r="AJ71" s="82" t="str">
        <f t="shared" si="21"/>
        <v/>
      </c>
      <c r="AK71" s="53" t="str">
        <f t="shared" si="22"/>
        <v/>
      </c>
      <c r="AL71" s="53" t="s">
        <v>703</v>
      </c>
      <c r="AM71" s="84"/>
      <c r="AN71" s="53"/>
      <c r="AO71" s="53" t="s">
        <v>1015</v>
      </c>
      <c r="AP71" s="53">
        <v>5</v>
      </c>
      <c r="AQ71" s="83">
        <v>46215</v>
      </c>
      <c r="AR71" s="53"/>
      <c r="AS71" s="53"/>
    </row>
    <row r="72" spans="3:45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19"/>
        <v>5</v>
      </c>
      <c r="M72" s="26">
        <f t="shared" si="20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67" t="e">
        <f>SUMIFS([1]Up!$J:$J,[1]Up!$D:$D,D72)</f>
        <v>#VALUE!</v>
      </c>
      <c r="AI72" s="82"/>
      <c r="AJ72" s="82" t="str">
        <f t="shared" si="21"/>
        <v/>
      </c>
      <c r="AK72" s="53" t="str">
        <f t="shared" si="22"/>
        <v/>
      </c>
      <c r="AL72" s="53" t="s">
        <v>703</v>
      </c>
      <c r="AM72" s="84"/>
      <c r="AN72" s="53"/>
      <c r="AO72" s="53" t="s">
        <v>1015</v>
      </c>
      <c r="AP72" s="53">
        <v>5</v>
      </c>
      <c r="AQ72" s="83">
        <v>46215</v>
      </c>
      <c r="AR72" s="53"/>
      <c r="AS72" s="53"/>
    </row>
    <row r="73" spans="3:45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19"/>
        <v>2</v>
      </c>
      <c r="M73" s="26">
        <f t="shared" si="20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67" t="e">
        <f>SUMIFS([1]Up!$J:$J,[1]Up!$D:$D,D73)</f>
        <v>#VALUE!</v>
      </c>
      <c r="AI73" s="82"/>
      <c r="AJ73" s="82" t="str">
        <f t="shared" si="21"/>
        <v/>
      </c>
      <c r="AK73" s="53" t="str">
        <f t="shared" si="22"/>
        <v/>
      </c>
      <c r="AL73" s="53" t="s">
        <v>703</v>
      </c>
      <c r="AM73" s="84"/>
      <c r="AN73" s="53"/>
      <c r="AO73" s="53" t="s">
        <v>1064</v>
      </c>
      <c r="AP73" s="53">
        <v>2</v>
      </c>
      <c r="AQ73" s="83">
        <v>46215</v>
      </c>
      <c r="AR73" s="53"/>
      <c r="AS73" s="53"/>
    </row>
    <row r="74" spans="3:45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19"/>
        <v>2</v>
      </c>
      <c r="M74" s="26">
        <f t="shared" si="20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67" t="e">
        <f>SUMIFS([1]Up!$J:$J,[1]Up!$D:$D,D74)</f>
        <v>#VALUE!</v>
      </c>
      <c r="AI74" s="82"/>
      <c r="AJ74" s="82" t="str">
        <f t="shared" si="21"/>
        <v/>
      </c>
      <c r="AK74" s="53" t="str">
        <f t="shared" si="22"/>
        <v/>
      </c>
      <c r="AL74" s="53" t="s">
        <v>703</v>
      </c>
      <c r="AM74" s="84"/>
      <c r="AN74" s="53"/>
      <c r="AO74" s="53" t="s">
        <v>1064</v>
      </c>
      <c r="AP74" s="53">
        <v>2</v>
      </c>
      <c r="AQ74" s="83">
        <v>46215</v>
      </c>
      <c r="AR74" s="53"/>
      <c r="AS74" s="53"/>
    </row>
    <row r="75" spans="3:45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19"/>
        <v>5</v>
      </c>
      <c r="M75" s="26">
        <f t="shared" si="20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67" t="e">
        <f>SUMIFS([1]Up!$J:$J,[1]Up!$D:$D,D75)</f>
        <v>#VALUE!</v>
      </c>
      <c r="AI75" s="82"/>
      <c r="AJ75" s="82" t="str">
        <f t="shared" si="21"/>
        <v/>
      </c>
      <c r="AK75" s="53" t="str">
        <f t="shared" si="22"/>
        <v/>
      </c>
      <c r="AL75" s="53" t="s">
        <v>703</v>
      </c>
      <c r="AM75" s="84"/>
      <c r="AN75" s="53"/>
      <c r="AO75" s="53" t="s">
        <v>1015</v>
      </c>
      <c r="AP75" s="53">
        <v>5</v>
      </c>
      <c r="AQ75" s="83">
        <v>46215</v>
      </c>
      <c r="AR75" s="53"/>
      <c r="AS75" s="53"/>
    </row>
    <row r="76" spans="3:45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19"/>
        <v>2</v>
      </c>
      <c r="M76" s="26">
        <f t="shared" si="20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67" t="e">
        <f>SUMIFS([1]Up!$J:$J,[1]Up!$D:$D,D76)</f>
        <v>#VALUE!</v>
      </c>
      <c r="AI76" s="82"/>
      <c r="AJ76" s="82" t="str">
        <f t="shared" si="21"/>
        <v/>
      </c>
      <c r="AK76" s="53" t="str">
        <f t="shared" si="22"/>
        <v/>
      </c>
      <c r="AL76" s="53" t="s">
        <v>703</v>
      </c>
      <c r="AM76" s="84"/>
      <c r="AN76" s="53"/>
      <c r="AO76" s="53" t="s">
        <v>1064</v>
      </c>
      <c r="AP76" s="53">
        <v>2</v>
      </c>
      <c r="AQ76" s="83">
        <v>46215</v>
      </c>
      <c r="AR76" s="53"/>
      <c r="AS76" s="53"/>
    </row>
    <row r="77" spans="3:45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19"/>
        <v>0</v>
      </c>
      <c r="M77" s="26">
        <f t="shared" si="20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67" t="e">
        <f>SUMIFS([1]Up!$J:$J,[1]Up!$D:$D,D77)</f>
        <v>#VALUE!</v>
      </c>
      <c r="AI77" s="82"/>
      <c r="AJ77" s="82" t="str">
        <f t="shared" si="21"/>
        <v/>
      </c>
      <c r="AK77" s="53" t="str">
        <f t="shared" si="22"/>
        <v/>
      </c>
      <c r="AL77" s="53" t="s">
        <v>786</v>
      </c>
      <c r="AM77" s="84"/>
      <c r="AN77" s="53"/>
      <c r="AO77" s="53" t="s">
        <v>806</v>
      </c>
      <c r="AP77" s="53">
        <v>4</v>
      </c>
      <c r="AQ77" s="83">
        <v>46215</v>
      </c>
      <c r="AR77" s="53"/>
      <c r="AS77" s="53"/>
    </row>
    <row r="78" spans="3:45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19"/>
        <v>0</v>
      </c>
      <c r="M78" s="26">
        <f t="shared" si="20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67" t="e">
        <f>SUMIFS([1]Up!$J:$J,[1]Up!$D:$D,D78)</f>
        <v>#VALUE!</v>
      </c>
      <c r="AI78" s="82"/>
      <c r="AJ78" s="82" t="str">
        <f t="shared" si="21"/>
        <v/>
      </c>
      <c r="AK78" s="53" t="str">
        <f t="shared" si="22"/>
        <v/>
      </c>
      <c r="AL78" s="53" t="s">
        <v>786</v>
      </c>
      <c r="AM78" s="84"/>
      <c r="AN78" s="53"/>
      <c r="AO78" s="53"/>
      <c r="AP78" s="53"/>
      <c r="AQ78" s="83"/>
      <c r="AR78" s="53"/>
      <c r="AS78" s="53"/>
    </row>
    <row r="79" spans="3:45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19"/>
        <v>0</v>
      </c>
      <c r="M79" s="26">
        <f t="shared" si="20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67" t="e">
        <f>SUMIFS([1]Up!$J:$J,[1]Up!$D:$D,D79)</f>
        <v>#VALUE!</v>
      </c>
      <c r="AI79" s="82"/>
      <c r="AJ79" s="82" t="str">
        <f t="shared" si="21"/>
        <v/>
      </c>
      <c r="AK79" s="53" t="str">
        <f t="shared" si="22"/>
        <v/>
      </c>
      <c r="AL79" s="53" t="s">
        <v>682</v>
      </c>
      <c r="AM79" s="84"/>
      <c r="AN79" s="53"/>
      <c r="AO79" s="53"/>
      <c r="AP79" s="53"/>
      <c r="AQ79" s="83"/>
      <c r="AR79" s="53"/>
      <c r="AS79" s="53"/>
    </row>
    <row r="80" spans="3:45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19"/>
        <v>2</v>
      </c>
      <c r="M80" s="26">
        <f t="shared" si="20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67" t="e">
        <f>SUMIFS([1]Up!$J:$J,[1]Up!$D:$D,D80)</f>
        <v>#VALUE!</v>
      </c>
      <c r="AI80" s="82"/>
      <c r="AJ80" s="82" t="str">
        <f t="shared" si="21"/>
        <v>PL19</v>
      </c>
      <c r="AK80" s="53" t="str">
        <f t="shared" si="22"/>
        <v/>
      </c>
      <c r="AL80" s="53" t="s">
        <v>703</v>
      </c>
      <c r="AM80" s="84"/>
      <c r="AN80" s="53"/>
      <c r="AO80" s="53" t="s">
        <v>850</v>
      </c>
      <c r="AP80" s="53">
        <v>2</v>
      </c>
      <c r="AQ80" s="83">
        <v>46215</v>
      </c>
      <c r="AR80" s="53"/>
      <c r="AS80" s="53"/>
    </row>
    <row r="81" spans="3:45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19"/>
        <v>0</v>
      </c>
      <c r="M81" s="26">
        <f t="shared" si="20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67" t="e">
        <f>SUMIFS([1]Up!$J:$J,[1]Up!$D:$D,D81)</f>
        <v>#VALUE!</v>
      </c>
      <c r="AI81" s="82"/>
      <c r="AJ81" s="82" t="str">
        <f t="shared" si="21"/>
        <v>PL2.6</v>
      </c>
      <c r="AK81" s="53" t="str">
        <f t="shared" si="22"/>
        <v/>
      </c>
      <c r="AL81" s="53" t="s">
        <v>703</v>
      </c>
      <c r="AM81" s="84"/>
      <c r="AN81" s="53"/>
      <c r="AO81" s="53" t="s">
        <v>755</v>
      </c>
      <c r="AP81" s="53">
        <v>4</v>
      </c>
      <c r="AQ81" s="83">
        <v>46215</v>
      </c>
      <c r="AR81" s="53"/>
      <c r="AS81" s="53"/>
    </row>
    <row r="82" spans="3:45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19"/>
        <v>2</v>
      </c>
      <c r="M82" s="26">
        <f t="shared" si="20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67" t="e">
        <f>SUMIFS([1]Up!$J:$J,[1]Up!$D:$D,D82)</f>
        <v>#VALUE!</v>
      </c>
      <c r="AI82" s="82"/>
      <c r="AJ82" s="82" t="str">
        <f t="shared" si="21"/>
        <v>PL12</v>
      </c>
      <c r="AK82" s="53" t="str">
        <f t="shared" si="22"/>
        <v/>
      </c>
      <c r="AL82" s="53" t="s">
        <v>703</v>
      </c>
      <c r="AM82" s="84"/>
      <c r="AN82" s="53"/>
      <c r="AO82" s="53" t="s">
        <v>854</v>
      </c>
      <c r="AP82" s="53">
        <v>2</v>
      </c>
      <c r="AQ82" s="83">
        <v>46215</v>
      </c>
      <c r="AR82" s="53"/>
      <c r="AS82" s="53"/>
    </row>
    <row r="83" spans="3:45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19"/>
        <v>2</v>
      </c>
      <c r="M83" s="26">
        <f t="shared" si="20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67" t="e">
        <f>SUMIFS([1]Up!$J:$J,[1]Up!$D:$D,D83)</f>
        <v>#VALUE!</v>
      </c>
      <c r="AI83" s="82"/>
      <c r="AJ83" s="82" t="str">
        <f t="shared" si="21"/>
        <v>PL19</v>
      </c>
      <c r="AK83" s="53" t="str">
        <f t="shared" si="22"/>
        <v/>
      </c>
      <c r="AL83" s="53" t="s">
        <v>703</v>
      </c>
      <c r="AM83" s="84"/>
      <c r="AN83" s="53"/>
      <c r="AO83" s="53" t="s">
        <v>850</v>
      </c>
      <c r="AP83" s="53">
        <v>2</v>
      </c>
      <c r="AQ83" s="83">
        <v>46215</v>
      </c>
      <c r="AR83" s="53"/>
      <c r="AS83" s="53"/>
    </row>
    <row r="84" spans="3:45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19"/>
        <v>2</v>
      </c>
      <c r="M84" s="26">
        <f t="shared" si="20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67" t="e">
        <f>SUMIFS([1]Up!$J:$J,[1]Up!$D:$D,D84)</f>
        <v>#VALUE!</v>
      </c>
      <c r="AI84" s="82"/>
      <c r="AJ84" s="82" t="str">
        <f t="shared" si="21"/>
        <v>PL12</v>
      </c>
      <c r="AK84" s="53" t="str">
        <f t="shared" si="22"/>
        <v/>
      </c>
      <c r="AL84" s="53" t="s">
        <v>703</v>
      </c>
      <c r="AM84" s="84"/>
      <c r="AN84" s="53"/>
      <c r="AO84" s="53" t="s">
        <v>854</v>
      </c>
      <c r="AP84" s="53">
        <v>2</v>
      </c>
      <c r="AQ84" s="83">
        <v>46215</v>
      </c>
      <c r="AR84" s="53"/>
      <c r="AS84" s="53"/>
    </row>
    <row r="85" spans="3:45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19"/>
        <v>0</v>
      </c>
      <c r="M85" s="26">
        <f t="shared" si="20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67" t="e">
        <f>SUMIFS([1]Up!$J:$J,[1]Up!$D:$D,D85)</f>
        <v>#VALUE!</v>
      </c>
      <c r="AI85" s="82"/>
      <c r="AJ85" s="82" t="str">
        <f t="shared" si="21"/>
        <v/>
      </c>
      <c r="AK85" s="53" t="str">
        <f t="shared" si="22"/>
        <v/>
      </c>
      <c r="AL85" s="53" t="s">
        <v>682</v>
      </c>
      <c r="AM85" s="84"/>
      <c r="AN85" s="53"/>
      <c r="AO85" s="53"/>
      <c r="AP85" s="53"/>
      <c r="AQ85" s="83"/>
      <c r="AR85" s="53"/>
      <c r="AS85" s="53"/>
    </row>
    <row r="86" spans="3:45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19"/>
        <v>0</v>
      </c>
      <c r="M86" s="26">
        <f t="shared" si="20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67" t="e">
        <f>SUMIFS([1]Up!$J:$J,[1]Up!$D:$D,D86)</f>
        <v>#VALUE!</v>
      </c>
      <c r="AI86" s="82"/>
      <c r="AJ86" s="82" t="str">
        <f t="shared" si="21"/>
        <v>PL2.6</v>
      </c>
      <c r="AK86" s="53" t="str">
        <f t="shared" si="22"/>
        <v/>
      </c>
      <c r="AL86" s="53" t="s">
        <v>703</v>
      </c>
      <c r="AM86" s="84"/>
      <c r="AN86" s="53"/>
      <c r="AO86" s="53" t="s">
        <v>755</v>
      </c>
      <c r="AP86" s="53">
        <v>2</v>
      </c>
      <c r="AQ86" s="83">
        <v>46215</v>
      </c>
      <c r="AR86" s="53"/>
      <c r="AS86" s="53"/>
    </row>
    <row r="87" spans="3:45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19"/>
        <v>0</v>
      </c>
      <c r="M87" s="26">
        <f t="shared" si="20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67" t="e">
        <f>SUMIFS([1]Up!$J:$J,[1]Up!$D:$D,D87)</f>
        <v>#VALUE!</v>
      </c>
      <c r="AI87" s="82"/>
      <c r="AJ87" s="82" t="str">
        <f t="shared" si="21"/>
        <v>PL2.6</v>
      </c>
      <c r="AK87" s="53" t="str">
        <f t="shared" si="22"/>
        <v/>
      </c>
      <c r="AL87" s="53" t="s">
        <v>703</v>
      </c>
      <c r="AM87" s="84"/>
      <c r="AN87" s="53"/>
      <c r="AO87" s="53" t="s">
        <v>755</v>
      </c>
      <c r="AP87" s="53">
        <v>2</v>
      </c>
      <c r="AQ87" s="83">
        <v>46215</v>
      </c>
      <c r="AR87" s="53"/>
      <c r="AS87" s="53"/>
    </row>
    <row r="88" spans="3:45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19"/>
        <v>0</v>
      </c>
      <c r="M88" s="26">
        <f t="shared" si="20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67" t="e">
        <f>SUMIFS([1]Up!$J:$J,[1]Up!$D:$D,D88)</f>
        <v>#VALUE!</v>
      </c>
      <c r="AI88" s="82"/>
      <c r="AJ88" s="82" t="str">
        <f t="shared" si="21"/>
        <v/>
      </c>
      <c r="AK88" s="53" t="str">
        <f t="shared" si="22"/>
        <v/>
      </c>
      <c r="AL88" s="53" t="s">
        <v>703</v>
      </c>
      <c r="AM88" s="84"/>
      <c r="AN88" s="53"/>
      <c r="AO88" s="53" t="s">
        <v>576</v>
      </c>
      <c r="AP88" s="53">
        <v>1</v>
      </c>
      <c r="AQ88" s="83"/>
      <c r="AR88" s="53"/>
      <c r="AS88" s="53"/>
    </row>
    <row r="89" spans="3:45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19"/>
        <v>28</v>
      </c>
      <c r="M89" s="26">
        <f t="shared" si="20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67" t="e">
        <f>SUMIFS([1]Up!$J:$J,[1]Up!$D:$D,D89)</f>
        <v>#VALUE!</v>
      </c>
      <c r="AI89" s="82"/>
      <c r="AJ89" s="82" t="str">
        <f t="shared" si="21"/>
        <v>PL6</v>
      </c>
      <c r="AK89" s="53" t="str">
        <f t="shared" si="22"/>
        <v/>
      </c>
      <c r="AL89" s="53" t="s">
        <v>703</v>
      </c>
      <c r="AM89" s="84"/>
      <c r="AN89" s="53"/>
      <c r="AO89" s="53" t="s">
        <v>1338</v>
      </c>
      <c r="AP89" s="53">
        <v>28</v>
      </c>
      <c r="AQ89" s="83">
        <v>46215</v>
      </c>
      <c r="AR89" s="53"/>
      <c r="AS89" s="53"/>
    </row>
    <row r="90" spans="3:45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19"/>
        <v>3</v>
      </c>
      <c r="M90" s="26">
        <f t="shared" si="20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67" t="e">
        <f>SUMIFS([1]Up!$J:$J,[1]Up!$D:$D,D90)</f>
        <v>#VALUE!</v>
      </c>
      <c r="AI90" s="82"/>
      <c r="AJ90" s="82" t="str">
        <f t="shared" si="21"/>
        <v>PL10</v>
      </c>
      <c r="AK90" s="53" t="str">
        <f t="shared" si="22"/>
        <v/>
      </c>
      <c r="AL90" s="53" t="s">
        <v>703</v>
      </c>
      <c r="AM90" s="84"/>
      <c r="AN90" s="53"/>
      <c r="AO90" s="53" t="s">
        <v>1033</v>
      </c>
      <c r="AP90" s="53">
        <v>3</v>
      </c>
      <c r="AQ90" s="83">
        <v>46215</v>
      </c>
      <c r="AR90" s="53"/>
      <c r="AS90" s="53"/>
    </row>
    <row r="91" spans="3:45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19"/>
        <v>0</v>
      </c>
      <c r="M91" s="26">
        <f t="shared" si="20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67" t="e">
        <f>SUMIFS([1]Up!$J:$J,[1]Up!$D:$D,D91)</f>
        <v>#VALUE!</v>
      </c>
      <c r="AI91" s="82"/>
      <c r="AJ91" s="82" t="str">
        <f t="shared" si="21"/>
        <v/>
      </c>
      <c r="AK91" s="53" t="str">
        <f t="shared" si="22"/>
        <v/>
      </c>
      <c r="AL91" s="53" t="s">
        <v>703</v>
      </c>
      <c r="AM91" s="84"/>
      <c r="AN91" s="53"/>
      <c r="AO91" s="53"/>
      <c r="AP91" s="53"/>
      <c r="AQ91" s="83"/>
      <c r="AR91" s="53"/>
      <c r="AS91" s="53"/>
    </row>
    <row r="92" spans="3:45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19"/>
        <v>0</v>
      </c>
      <c r="M92" s="26">
        <f t="shared" si="20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67" t="e">
        <f>SUMIFS([1]Up!$J:$J,[1]Up!$D:$D,D92)</f>
        <v>#VALUE!</v>
      </c>
      <c r="AI92" s="82"/>
      <c r="AJ92" s="82" t="str">
        <f t="shared" si="21"/>
        <v/>
      </c>
      <c r="AK92" s="53" t="str">
        <f t="shared" si="22"/>
        <v/>
      </c>
      <c r="AL92" s="53" t="s">
        <v>703</v>
      </c>
      <c r="AM92" s="84"/>
      <c r="AN92" s="53"/>
      <c r="AO92" s="53" t="s">
        <v>576</v>
      </c>
      <c r="AP92" s="53">
        <v>1</v>
      </c>
      <c r="AQ92" s="83"/>
      <c r="AR92" s="53"/>
      <c r="AS92" s="53"/>
    </row>
    <row r="93" spans="3:45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19"/>
        <v>1</v>
      </c>
      <c r="M93" s="26">
        <f t="shared" si="20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67" t="e">
        <f>SUMIFS([1]Up!$J:$J,[1]Up!$D:$D,D93)</f>
        <v>#VALUE!</v>
      </c>
      <c r="AI93" s="82"/>
      <c r="AJ93" s="82" t="str">
        <f t="shared" si="21"/>
        <v>PL12</v>
      </c>
      <c r="AK93" s="53" t="str">
        <f t="shared" si="22"/>
        <v/>
      </c>
      <c r="AL93" s="53" t="s">
        <v>703</v>
      </c>
      <c r="AM93" s="84"/>
      <c r="AN93" s="53"/>
      <c r="AO93" s="53" t="s">
        <v>854</v>
      </c>
      <c r="AP93" s="53">
        <v>1</v>
      </c>
      <c r="AQ93" s="83">
        <v>46215</v>
      </c>
      <c r="AR93" s="53"/>
      <c r="AS93" s="53"/>
    </row>
    <row r="94" spans="3:45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19"/>
        <v>2</v>
      </c>
      <c r="M94" s="26">
        <f t="shared" si="20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67" t="e">
        <f>SUMIFS([1]Up!$J:$J,[1]Up!$D:$D,D94)</f>
        <v>#VALUE!</v>
      </c>
      <c r="AI94" s="82"/>
      <c r="AJ94" s="82" t="str">
        <f t="shared" si="21"/>
        <v>PL12</v>
      </c>
      <c r="AK94" s="53" t="str">
        <f t="shared" si="22"/>
        <v/>
      </c>
      <c r="AL94" s="53" t="s">
        <v>703</v>
      </c>
      <c r="AM94" s="84"/>
      <c r="AN94" s="53"/>
      <c r="AO94" s="53" t="s">
        <v>854</v>
      </c>
      <c r="AP94" s="53">
        <v>2</v>
      </c>
      <c r="AQ94" s="83">
        <v>46215</v>
      </c>
      <c r="AR94" s="53"/>
      <c r="AS94" s="53"/>
    </row>
    <row r="95" spans="3:45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19"/>
        <v>28</v>
      </c>
      <c r="M95" s="26">
        <f t="shared" si="20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67" t="e">
        <f>SUMIFS([1]Up!$J:$J,[1]Up!$D:$D,D95)</f>
        <v>#VALUE!</v>
      </c>
      <c r="AI95" s="82"/>
      <c r="AJ95" s="82" t="str">
        <f t="shared" si="21"/>
        <v>PL6</v>
      </c>
      <c r="AK95" s="53" t="str">
        <f t="shared" si="22"/>
        <v/>
      </c>
      <c r="AL95" s="53" t="s">
        <v>703</v>
      </c>
      <c r="AM95" s="84"/>
      <c r="AN95" s="53"/>
      <c r="AO95" s="53" t="s">
        <v>1338</v>
      </c>
      <c r="AP95" s="53">
        <v>28</v>
      </c>
      <c r="AQ95" s="83">
        <v>46215</v>
      </c>
      <c r="AR95" s="53"/>
      <c r="AS95" s="53"/>
    </row>
    <row r="96" spans="3:45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19"/>
        <v>4</v>
      </c>
      <c r="M96" s="26">
        <f t="shared" si="20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67" t="e">
        <f>SUMIFS([1]Up!$J:$J,[1]Up!$D:$D,D96)</f>
        <v>#VALUE!</v>
      </c>
      <c r="AI96" s="82"/>
      <c r="AJ96" s="82" t="str">
        <f t="shared" si="21"/>
        <v>PL10</v>
      </c>
      <c r="AK96" s="53" t="str">
        <f t="shared" si="22"/>
        <v/>
      </c>
      <c r="AL96" s="53" t="s">
        <v>703</v>
      </c>
      <c r="AM96" s="84"/>
      <c r="AN96" s="53"/>
      <c r="AO96" s="53" t="s">
        <v>1033</v>
      </c>
      <c r="AP96" s="53">
        <v>4</v>
      </c>
      <c r="AQ96" s="83">
        <v>46215</v>
      </c>
      <c r="AR96" s="53"/>
      <c r="AS96" s="53"/>
    </row>
    <row r="97" spans="3:45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19"/>
        <v>0</v>
      </c>
      <c r="M97" s="26">
        <f t="shared" si="20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67" t="e">
        <f>SUMIFS([1]Up!$J:$J,[1]Up!$D:$D,D97)</f>
        <v>#VALUE!</v>
      </c>
      <c r="AI97" s="82"/>
      <c r="AJ97" s="82" t="str">
        <f t="shared" si="21"/>
        <v/>
      </c>
      <c r="AK97" s="53" t="str">
        <f t="shared" si="22"/>
        <v/>
      </c>
      <c r="AL97" s="53" t="s">
        <v>703</v>
      </c>
      <c r="AM97" s="84"/>
      <c r="AN97" s="53"/>
      <c r="AO97" s="53"/>
      <c r="AP97" s="53"/>
      <c r="AQ97" s="83"/>
      <c r="AR97" s="53"/>
      <c r="AS97" s="53"/>
    </row>
    <row r="98" spans="3:45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19"/>
        <v>8</v>
      </c>
      <c r="M98" s="26">
        <f t="shared" si="20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67" t="e">
        <f>SUMIFS([1]Up!$J:$J,[1]Up!$D:$D,D98)</f>
        <v>#VALUE!</v>
      </c>
      <c r="AI98" s="82" t="s">
        <v>2388</v>
      </c>
      <c r="AJ98" s="82" t="str">
        <f t="shared" si="21"/>
        <v>PL10</v>
      </c>
      <c r="AK98" s="53" t="str">
        <f t="shared" si="22"/>
        <v/>
      </c>
      <c r="AL98" s="53" t="s">
        <v>786</v>
      </c>
      <c r="AM98" s="84"/>
      <c r="AN98" s="53"/>
      <c r="AO98" s="53" t="s">
        <v>576</v>
      </c>
      <c r="AP98" s="53">
        <v>8</v>
      </c>
      <c r="AQ98" s="83"/>
      <c r="AR98" s="53"/>
      <c r="AS98" s="53"/>
    </row>
    <row r="99" spans="3:45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19"/>
        <v>104</v>
      </c>
      <c r="M99" s="26">
        <f t="shared" si="20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67" t="e">
        <f>SUMIFS([1]Up!$J:$J,[1]Up!$D:$D,D99)</f>
        <v>#VALUE!</v>
      </c>
      <c r="AI99" s="82"/>
      <c r="AJ99" s="82" t="str">
        <f t="shared" si="21"/>
        <v>PL6</v>
      </c>
      <c r="AK99" s="53" t="str">
        <f t="shared" si="22"/>
        <v/>
      </c>
      <c r="AL99" s="53" t="s">
        <v>703</v>
      </c>
      <c r="AM99" s="84"/>
      <c r="AN99" s="53"/>
      <c r="AO99" s="53" t="s">
        <v>1338</v>
      </c>
      <c r="AP99" s="53">
        <v>104</v>
      </c>
      <c r="AQ99" s="83">
        <v>46215</v>
      </c>
      <c r="AR99" s="53"/>
      <c r="AS99" s="53"/>
    </row>
    <row r="100" spans="3:45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19"/>
        <v>8</v>
      </c>
      <c r="M100" s="26">
        <f t="shared" si="20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67" t="e">
        <f>SUMIFS([1]Up!$J:$J,[1]Up!$D:$D,D100)</f>
        <v>#VALUE!</v>
      </c>
      <c r="AI100" s="82" t="s">
        <v>2388</v>
      </c>
      <c r="AJ100" s="82" t="str">
        <f t="shared" si="21"/>
        <v>PL10</v>
      </c>
      <c r="AK100" s="53" t="str">
        <f t="shared" si="22"/>
        <v/>
      </c>
      <c r="AL100" s="53" t="s">
        <v>786</v>
      </c>
      <c r="AM100" s="84"/>
      <c r="AN100" s="53"/>
      <c r="AO100" s="53" t="s">
        <v>576</v>
      </c>
      <c r="AP100" s="53">
        <v>8</v>
      </c>
      <c r="AQ100" s="83"/>
      <c r="AR100" s="53"/>
      <c r="AS100" s="53"/>
    </row>
    <row r="101" spans="3:45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19"/>
        <v>104</v>
      </c>
      <c r="M101" s="26">
        <f t="shared" si="20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67" t="e">
        <f>SUMIFS([1]Up!$J:$J,[1]Up!$D:$D,D101)</f>
        <v>#VALUE!</v>
      </c>
      <c r="AI101" s="82"/>
      <c r="AJ101" s="82" t="str">
        <f t="shared" si="21"/>
        <v>PL6</v>
      </c>
      <c r="AK101" s="53" t="str">
        <f t="shared" si="22"/>
        <v/>
      </c>
      <c r="AL101" s="53" t="s">
        <v>703</v>
      </c>
      <c r="AM101" s="84"/>
      <c r="AN101" s="53"/>
      <c r="AO101" s="53" t="s">
        <v>1338</v>
      </c>
      <c r="AP101" s="53">
        <v>104</v>
      </c>
      <c r="AQ101" s="83">
        <v>46215</v>
      </c>
      <c r="AR101" s="53"/>
      <c r="AS101" s="53"/>
    </row>
    <row r="102" spans="3:45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19"/>
        <v>0</v>
      </c>
      <c r="M102" s="26">
        <f t="shared" si="20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67" t="e">
        <f>SUMIFS([1]Up!$J:$J,[1]Up!$D:$D,D102)</f>
        <v>#VALUE!</v>
      </c>
      <c r="AI102" s="82"/>
      <c r="AJ102" s="82" t="str">
        <f t="shared" si="21"/>
        <v/>
      </c>
      <c r="AK102" s="53" t="str">
        <f t="shared" si="22"/>
        <v/>
      </c>
      <c r="AL102" s="53" t="s">
        <v>703</v>
      </c>
      <c r="AM102" s="84"/>
      <c r="AN102" s="53"/>
      <c r="AO102" s="53" t="s">
        <v>576</v>
      </c>
      <c r="AP102" s="53">
        <v>1</v>
      </c>
      <c r="AQ102" s="83"/>
      <c r="AR102" s="53"/>
      <c r="AS102" s="53"/>
    </row>
    <row r="103" spans="3:45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19"/>
        <v>1</v>
      </c>
      <c r="M103" s="26">
        <f t="shared" si="20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67" t="e">
        <f>SUMIFS([1]Up!$J:$J,[1]Up!$D:$D,D103)</f>
        <v>#VALUE!</v>
      </c>
      <c r="AI103" s="82"/>
      <c r="AJ103" s="82" t="str">
        <f t="shared" si="21"/>
        <v>PL12</v>
      </c>
      <c r="AK103" s="53" t="str">
        <f t="shared" si="22"/>
        <v/>
      </c>
      <c r="AL103" s="53" t="s">
        <v>703</v>
      </c>
      <c r="AM103" s="84"/>
      <c r="AN103" s="53"/>
      <c r="AO103" s="53" t="s">
        <v>854</v>
      </c>
      <c r="AP103" s="53">
        <v>1</v>
      </c>
      <c r="AQ103" s="83">
        <v>46215</v>
      </c>
      <c r="AR103" s="53"/>
      <c r="AS103" s="53"/>
    </row>
    <row r="104" spans="3:45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19"/>
        <v>1</v>
      </c>
      <c r="M104" s="26">
        <f t="shared" si="20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67" t="e">
        <f>SUMIFS([1]Up!$J:$J,[1]Up!$D:$D,D104)</f>
        <v>#VALUE!</v>
      </c>
      <c r="AI104" s="82"/>
      <c r="AJ104" s="82" t="str">
        <f t="shared" si="21"/>
        <v>PL10</v>
      </c>
      <c r="AK104" s="53" t="str">
        <f t="shared" si="22"/>
        <v/>
      </c>
      <c r="AL104" s="53" t="s">
        <v>703</v>
      </c>
      <c r="AM104" s="84"/>
      <c r="AN104" s="53"/>
      <c r="AO104" s="53" t="s">
        <v>1033</v>
      </c>
      <c r="AP104" s="53">
        <v>1</v>
      </c>
      <c r="AQ104" s="83">
        <v>46215</v>
      </c>
      <c r="AR104" s="53"/>
      <c r="AS104" s="53"/>
    </row>
    <row r="105" spans="3:45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19"/>
        <v>4</v>
      </c>
      <c r="M105" s="26">
        <f t="shared" si="20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67" t="e">
        <f>SUMIFS([1]Up!$J:$J,[1]Up!$D:$D,D105)</f>
        <v>#VALUE!</v>
      </c>
      <c r="AI105" s="82"/>
      <c r="AJ105" s="82" t="str">
        <f t="shared" si="21"/>
        <v>PL10</v>
      </c>
      <c r="AK105" s="53" t="str">
        <f t="shared" si="22"/>
        <v/>
      </c>
      <c r="AL105" s="53" t="s">
        <v>703</v>
      </c>
      <c r="AM105" s="84"/>
      <c r="AN105" s="53"/>
      <c r="AO105" s="53" t="s">
        <v>1033</v>
      </c>
      <c r="AP105" s="53">
        <v>4</v>
      </c>
      <c r="AQ105" s="83">
        <v>46215</v>
      </c>
      <c r="AR105" s="53"/>
      <c r="AS105" s="53"/>
    </row>
    <row r="106" spans="3:45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19"/>
        <v>0</v>
      </c>
      <c r="M106" s="26">
        <f t="shared" si="20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67" t="e">
        <f>SUMIFS([1]Up!$J:$J,[1]Up!$D:$D,D106)</f>
        <v>#VALUE!</v>
      </c>
      <c r="AI106" s="82"/>
      <c r="AJ106" s="82" t="str">
        <f t="shared" si="21"/>
        <v/>
      </c>
      <c r="AK106" s="53" t="str">
        <f t="shared" si="22"/>
        <v/>
      </c>
      <c r="AL106" s="53" t="s">
        <v>703</v>
      </c>
      <c r="AM106" s="84"/>
      <c r="AN106" s="53"/>
      <c r="AO106" s="53" t="s">
        <v>576</v>
      </c>
      <c r="AP106" s="53">
        <v>1</v>
      </c>
      <c r="AQ106" s="83"/>
      <c r="AR106" s="53"/>
      <c r="AS106" s="53"/>
    </row>
    <row r="107" spans="3:45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19"/>
        <v>1</v>
      </c>
      <c r="M107" s="26">
        <f t="shared" si="20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67" t="e">
        <f>SUMIFS([1]Up!$J:$J,[1]Up!$D:$D,D107)</f>
        <v>#VALUE!</v>
      </c>
      <c r="AI107" s="82"/>
      <c r="AJ107" s="82" t="str">
        <f t="shared" si="21"/>
        <v>PL10</v>
      </c>
      <c r="AK107" s="53" t="str">
        <f t="shared" si="22"/>
        <v/>
      </c>
      <c r="AL107" s="53" t="s">
        <v>703</v>
      </c>
      <c r="AM107" s="84"/>
      <c r="AN107" s="53"/>
      <c r="AO107" s="53" t="s">
        <v>1033</v>
      </c>
      <c r="AP107" s="53">
        <v>1</v>
      </c>
      <c r="AQ107" s="83">
        <v>46215</v>
      </c>
      <c r="AR107" s="53"/>
      <c r="AS107" s="53"/>
    </row>
    <row r="108" spans="3:45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19"/>
        <v>6</v>
      </c>
      <c r="M108" s="26">
        <f t="shared" si="20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67" t="e">
        <f>SUMIFS([1]Up!$J:$J,[1]Up!$D:$D,D108)</f>
        <v>#VALUE!</v>
      </c>
      <c r="AI108" s="82"/>
      <c r="AJ108" s="82" t="str">
        <f t="shared" si="21"/>
        <v>PL10</v>
      </c>
      <c r="AK108" s="53" t="str">
        <f t="shared" si="22"/>
        <v/>
      </c>
      <c r="AL108" s="53" t="s">
        <v>703</v>
      </c>
      <c r="AM108" s="84"/>
      <c r="AN108" s="53"/>
      <c r="AO108" s="53" t="s">
        <v>1033</v>
      </c>
      <c r="AP108" s="53">
        <v>6</v>
      </c>
      <c r="AQ108" s="83">
        <v>46215</v>
      </c>
      <c r="AR108" s="53"/>
      <c r="AS108" s="53"/>
    </row>
    <row r="109" spans="3:45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19"/>
        <v>0</v>
      </c>
      <c r="M109" s="26">
        <f t="shared" si="20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67" t="e">
        <f>SUMIFS([1]Up!$J:$J,[1]Up!$D:$D,D109)</f>
        <v>#VALUE!</v>
      </c>
      <c r="AI109" s="82"/>
      <c r="AJ109" s="82" t="str">
        <f t="shared" si="21"/>
        <v/>
      </c>
      <c r="AK109" s="53" t="str">
        <f t="shared" si="22"/>
        <v/>
      </c>
      <c r="AL109" s="53" t="s">
        <v>703</v>
      </c>
      <c r="AM109" s="84"/>
      <c r="AN109" s="53"/>
      <c r="AO109" s="53" t="s">
        <v>576</v>
      </c>
      <c r="AP109" s="53">
        <v>1</v>
      </c>
      <c r="AQ109" s="83"/>
      <c r="AR109" s="53"/>
      <c r="AS109" s="53"/>
    </row>
    <row r="110" spans="3:45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3">MIN(SUM(N110:AG110),I110)</f>
        <v>1</v>
      </c>
      <c r="M110" s="26">
        <f t="shared" ref="M110:M173" si="24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67" t="e">
        <f>SUMIFS([1]Up!$J:$J,[1]Up!$D:$D,D110)</f>
        <v>#VALUE!</v>
      </c>
      <c r="AI110" s="82"/>
      <c r="AJ110" s="82" t="str">
        <f t="shared" ref="AJ110:AJ173" si="25">IFERROR(IF(C110="Plate",LEFT(E110,FIND("*",E110,1)-1),""),IF(C110="Plate",LEFT(E110,FIND("x",E110,1)-1),""))</f>
        <v>PL12</v>
      </c>
      <c r="AK110" s="53" t="str">
        <f t="shared" ref="AK110:AK173" si="26">IF(ROUND(SUM(N110:AG110)-I110,0)&gt;0,"Thừa "&amp;SUM(N110:AG110)-I110,"")</f>
        <v/>
      </c>
      <c r="AL110" s="53" t="s">
        <v>703</v>
      </c>
      <c r="AM110" s="84"/>
      <c r="AN110" s="53"/>
      <c r="AO110" s="53" t="s">
        <v>854</v>
      </c>
      <c r="AP110" s="53">
        <v>1</v>
      </c>
      <c r="AQ110" s="83">
        <v>46215</v>
      </c>
      <c r="AR110" s="53"/>
      <c r="AS110" s="53"/>
    </row>
    <row r="111" spans="3:45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3"/>
        <v>1</v>
      </c>
      <c r="M111" s="26">
        <f t="shared" si="24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67" t="e">
        <f>SUMIFS([1]Up!$J:$J,[1]Up!$D:$D,D111)</f>
        <v>#VALUE!</v>
      </c>
      <c r="AI111" s="82"/>
      <c r="AJ111" s="82" t="str">
        <f t="shared" si="25"/>
        <v>PL10</v>
      </c>
      <c r="AK111" s="53" t="str">
        <f t="shared" si="26"/>
        <v/>
      </c>
      <c r="AL111" s="53" t="s">
        <v>703</v>
      </c>
      <c r="AM111" s="84"/>
      <c r="AN111" s="53"/>
      <c r="AO111" s="53" t="s">
        <v>1033</v>
      </c>
      <c r="AP111" s="53">
        <v>1</v>
      </c>
      <c r="AQ111" s="83">
        <v>46215</v>
      </c>
      <c r="AR111" s="53"/>
      <c r="AS111" s="53"/>
    </row>
    <row r="112" spans="3:45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3"/>
        <v>4</v>
      </c>
      <c r="M112" s="26">
        <f t="shared" si="24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67" t="e">
        <f>SUMIFS([1]Up!$J:$J,[1]Up!$D:$D,D112)</f>
        <v>#VALUE!</v>
      </c>
      <c r="AI112" s="82"/>
      <c r="AJ112" s="82" t="str">
        <f t="shared" si="25"/>
        <v>PL10</v>
      </c>
      <c r="AK112" s="53" t="str">
        <f t="shared" si="26"/>
        <v/>
      </c>
      <c r="AL112" s="53" t="s">
        <v>703</v>
      </c>
      <c r="AM112" s="84"/>
      <c r="AN112" s="53"/>
      <c r="AO112" s="53" t="s">
        <v>1033</v>
      </c>
      <c r="AP112" s="53">
        <v>4</v>
      </c>
      <c r="AQ112" s="83">
        <v>46215</v>
      </c>
      <c r="AR112" s="53"/>
      <c r="AS112" s="53"/>
    </row>
    <row r="113" spans="3:45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3"/>
        <v>0</v>
      </c>
      <c r="M113" s="26">
        <f t="shared" si="24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67" t="e">
        <f>SUMIFS([1]Up!$J:$J,[1]Up!$D:$D,D113)</f>
        <v>#VALUE!</v>
      </c>
      <c r="AI113" s="82"/>
      <c r="AJ113" s="82" t="str">
        <f t="shared" si="25"/>
        <v/>
      </c>
      <c r="AK113" s="53" t="str">
        <f t="shared" si="26"/>
        <v/>
      </c>
      <c r="AL113" s="53" t="s">
        <v>703</v>
      </c>
      <c r="AM113" s="84"/>
      <c r="AN113" s="53"/>
      <c r="AO113" s="53" t="s">
        <v>576</v>
      </c>
      <c r="AP113" s="53">
        <v>1</v>
      </c>
      <c r="AQ113" s="83"/>
      <c r="AR113" s="53"/>
      <c r="AS113" s="53"/>
    </row>
    <row r="114" spans="3:45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3"/>
        <v>1</v>
      </c>
      <c r="M114" s="26">
        <f t="shared" si="24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67" t="e">
        <f>SUMIFS([1]Up!$J:$J,[1]Up!$D:$D,D114)</f>
        <v>#VALUE!</v>
      </c>
      <c r="AI114" s="82"/>
      <c r="AJ114" s="82" t="str">
        <f t="shared" si="25"/>
        <v>PL10</v>
      </c>
      <c r="AK114" s="53" t="str">
        <f t="shared" si="26"/>
        <v/>
      </c>
      <c r="AL114" s="53" t="s">
        <v>703</v>
      </c>
      <c r="AM114" s="84"/>
      <c r="AN114" s="53"/>
      <c r="AO114" s="53" t="s">
        <v>1033</v>
      </c>
      <c r="AP114" s="53">
        <v>1</v>
      </c>
      <c r="AQ114" s="83">
        <v>46215</v>
      </c>
      <c r="AR114" s="53"/>
      <c r="AS114" s="53"/>
    </row>
    <row r="115" spans="3:45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3"/>
        <v>6</v>
      </c>
      <c r="M115" s="26">
        <f t="shared" si="24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67" t="e">
        <f>SUMIFS([1]Up!$J:$J,[1]Up!$D:$D,D115)</f>
        <v>#VALUE!</v>
      </c>
      <c r="AI115" s="82"/>
      <c r="AJ115" s="82" t="str">
        <f t="shared" si="25"/>
        <v>PL10</v>
      </c>
      <c r="AK115" s="53" t="str">
        <f t="shared" si="26"/>
        <v/>
      </c>
      <c r="AL115" s="53" t="s">
        <v>703</v>
      </c>
      <c r="AM115" s="84"/>
      <c r="AN115" s="53"/>
      <c r="AO115" s="53" t="s">
        <v>1033</v>
      </c>
      <c r="AP115" s="53">
        <v>6</v>
      </c>
      <c r="AQ115" s="83">
        <v>46215</v>
      </c>
      <c r="AR115" s="53"/>
      <c r="AS115" s="53"/>
    </row>
    <row r="116" spans="3:45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3"/>
        <v>0</v>
      </c>
      <c r="M116" s="26">
        <f t="shared" si="24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67" t="e">
        <f>SUMIFS([1]Up!$J:$J,[1]Up!$D:$D,D116)</f>
        <v>#VALUE!</v>
      </c>
      <c r="AI116" s="82"/>
      <c r="AJ116" s="82" t="str">
        <f t="shared" si="25"/>
        <v/>
      </c>
      <c r="AK116" s="53" t="str">
        <f t="shared" si="26"/>
        <v/>
      </c>
      <c r="AL116" s="53" t="s">
        <v>712</v>
      </c>
      <c r="AM116" s="84"/>
      <c r="AN116" s="53"/>
      <c r="AO116" s="53" t="s">
        <v>576</v>
      </c>
      <c r="AP116" s="53">
        <v>2</v>
      </c>
      <c r="AQ116" s="83"/>
      <c r="AR116" s="53"/>
      <c r="AS116" s="53"/>
    </row>
    <row r="117" spans="3:45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3"/>
        <v>2</v>
      </c>
      <c r="M117" s="26">
        <f t="shared" si="24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67" t="e">
        <f>SUMIFS([1]Up!$J:$J,[1]Up!$D:$D,D117)</f>
        <v>#VALUE!</v>
      </c>
      <c r="AI117" s="82"/>
      <c r="AJ117" s="82" t="str">
        <f t="shared" si="25"/>
        <v>PL12</v>
      </c>
      <c r="AK117" s="53" t="str">
        <f t="shared" si="26"/>
        <v/>
      </c>
      <c r="AL117" s="53" t="s">
        <v>703</v>
      </c>
      <c r="AM117" s="84"/>
      <c r="AN117" s="53"/>
      <c r="AO117" s="53" t="s">
        <v>854</v>
      </c>
      <c r="AP117" s="53">
        <v>2</v>
      </c>
      <c r="AQ117" s="83">
        <v>46215</v>
      </c>
      <c r="AR117" s="53"/>
      <c r="AS117" s="53"/>
    </row>
    <row r="118" spans="3:45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3"/>
        <v>4</v>
      </c>
      <c r="M118" s="26">
        <f t="shared" si="24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67" t="e">
        <f>SUMIFS([1]Up!$J:$J,[1]Up!$D:$D,D118)</f>
        <v>#VALUE!</v>
      </c>
      <c r="AI118" s="82"/>
      <c r="AJ118" s="82" t="str">
        <f t="shared" si="25"/>
        <v>PL12</v>
      </c>
      <c r="AK118" s="53" t="str">
        <f t="shared" si="26"/>
        <v/>
      </c>
      <c r="AL118" s="53" t="s">
        <v>703</v>
      </c>
      <c r="AM118" s="84"/>
      <c r="AN118" s="53"/>
      <c r="AO118" s="53" t="s">
        <v>854</v>
      </c>
      <c r="AP118" s="53">
        <v>4</v>
      </c>
      <c r="AQ118" s="83">
        <v>46215</v>
      </c>
      <c r="AR118" s="53"/>
      <c r="AS118" s="53"/>
    </row>
    <row r="119" spans="3:45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3"/>
        <v>0</v>
      </c>
      <c r="M119" s="26">
        <f t="shared" si="24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67" t="e">
        <f>SUMIFS([1]Up!$J:$J,[1]Up!$D:$D,D119)</f>
        <v>#VALUE!</v>
      </c>
      <c r="AI119" s="82"/>
      <c r="AJ119" s="82" t="str">
        <f t="shared" si="25"/>
        <v/>
      </c>
      <c r="AK119" s="53" t="str">
        <f t="shared" si="26"/>
        <v/>
      </c>
      <c r="AL119" s="53" t="s">
        <v>703</v>
      </c>
      <c r="AM119" s="84"/>
      <c r="AN119" s="53"/>
      <c r="AO119" s="53" t="s">
        <v>576</v>
      </c>
      <c r="AP119" s="53">
        <v>1</v>
      </c>
      <c r="AQ119" s="83"/>
      <c r="AR119" s="53"/>
      <c r="AS119" s="53"/>
    </row>
    <row r="120" spans="3:45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3"/>
        <v>28</v>
      </c>
      <c r="M120" s="26">
        <f t="shared" si="24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67" t="e">
        <f>SUMIFS([1]Up!$J:$J,[1]Up!$D:$D,D120)</f>
        <v>#VALUE!</v>
      </c>
      <c r="AI120" s="82"/>
      <c r="AJ120" s="82" t="str">
        <f t="shared" si="25"/>
        <v>PL6</v>
      </c>
      <c r="AK120" s="53" t="str">
        <f t="shared" si="26"/>
        <v/>
      </c>
      <c r="AL120" s="53" t="s">
        <v>703</v>
      </c>
      <c r="AM120" s="84"/>
      <c r="AN120" s="53"/>
      <c r="AO120" s="53" t="s">
        <v>1338</v>
      </c>
      <c r="AP120" s="53">
        <v>28</v>
      </c>
      <c r="AQ120" s="83">
        <v>46215</v>
      </c>
      <c r="AR120" s="53"/>
      <c r="AS120" s="53"/>
    </row>
    <row r="121" spans="3:45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3"/>
        <v>3</v>
      </c>
      <c r="M121" s="26">
        <f t="shared" si="24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67" t="e">
        <f>SUMIFS([1]Up!$J:$J,[1]Up!$D:$D,D121)</f>
        <v>#VALUE!</v>
      </c>
      <c r="AI121" s="82"/>
      <c r="AJ121" s="82" t="str">
        <f t="shared" si="25"/>
        <v>PL10</v>
      </c>
      <c r="AK121" s="53" t="str">
        <f t="shared" si="26"/>
        <v/>
      </c>
      <c r="AL121" s="53" t="s">
        <v>703</v>
      </c>
      <c r="AM121" s="84"/>
      <c r="AN121" s="53"/>
      <c r="AO121" s="53" t="s">
        <v>1033</v>
      </c>
      <c r="AP121" s="53">
        <v>3</v>
      </c>
      <c r="AQ121" s="83">
        <v>46215</v>
      </c>
      <c r="AR121" s="53"/>
      <c r="AS121" s="53"/>
    </row>
    <row r="122" spans="3:45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3"/>
        <v>0</v>
      </c>
      <c r="M122" s="26">
        <f t="shared" si="24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67" t="e">
        <f>SUMIFS([1]Up!$J:$J,[1]Up!$D:$D,D122)</f>
        <v>#VALUE!</v>
      </c>
      <c r="AI122" s="82"/>
      <c r="AJ122" s="82" t="str">
        <f t="shared" si="25"/>
        <v/>
      </c>
      <c r="AK122" s="53" t="str">
        <f t="shared" si="26"/>
        <v/>
      </c>
      <c r="AL122" s="53" t="s">
        <v>703</v>
      </c>
      <c r="AM122" s="84"/>
      <c r="AN122" s="53"/>
      <c r="AO122" s="53"/>
      <c r="AP122" s="53"/>
      <c r="AQ122" s="83"/>
      <c r="AR122" s="53"/>
      <c r="AS122" s="53"/>
    </row>
    <row r="123" spans="3:45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3"/>
        <v>0</v>
      </c>
      <c r="M123" s="26">
        <f t="shared" si="24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67" t="e">
        <f>SUMIFS([1]Up!$J:$J,[1]Up!$D:$D,D123)</f>
        <v>#VALUE!</v>
      </c>
      <c r="AI123" s="82"/>
      <c r="AJ123" s="82" t="str">
        <f t="shared" si="25"/>
        <v/>
      </c>
      <c r="AK123" s="53" t="str">
        <f t="shared" si="26"/>
        <v/>
      </c>
      <c r="AL123" s="53" t="s">
        <v>703</v>
      </c>
      <c r="AM123" s="84"/>
      <c r="AN123" s="53"/>
      <c r="AO123" s="53" t="s">
        <v>576</v>
      </c>
      <c r="AP123" s="53">
        <v>1</v>
      </c>
      <c r="AQ123" s="83"/>
      <c r="AR123" s="53"/>
      <c r="AS123" s="53"/>
    </row>
    <row r="124" spans="3:45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3"/>
        <v>1</v>
      </c>
      <c r="M124" s="26">
        <f t="shared" si="24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67" t="e">
        <f>SUMIFS([1]Up!$J:$J,[1]Up!$D:$D,D124)</f>
        <v>#VALUE!</v>
      </c>
      <c r="AI124" s="82"/>
      <c r="AJ124" s="82" t="str">
        <f t="shared" si="25"/>
        <v>PL12</v>
      </c>
      <c r="AK124" s="53" t="str">
        <f t="shared" si="26"/>
        <v/>
      </c>
      <c r="AL124" s="53" t="s">
        <v>703</v>
      </c>
      <c r="AM124" s="84"/>
      <c r="AN124" s="53"/>
      <c r="AO124" s="53" t="s">
        <v>854</v>
      </c>
      <c r="AP124" s="53">
        <v>1</v>
      </c>
      <c r="AQ124" s="83">
        <v>46215</v>
      </c>
      <c r="AR124" s="53"/>
      <c r="AS124" s="53"/>
    </row>
    <row r="125" spans="3:45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3"/>
        <v>2</v>
      </c>
      <c r="M125" s="26">
        <f t="shared" si="24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67" t="e">
        <f>SUMIFS([1]Up!$J:$J,[1]Up!$D:$D,D125)</f>
        <v>#VALUE!</v>
      </c>
      <c r="AI125" s="82"/>
      <c r="AJ125" s="82" t="str">
        <f t="shared" si="25"/>
        <v>PL12</v>
      </c>
      <c r="AK125" s="53" t="str">
        <f t="shared" si="26"/>
        <v/>
      </c>
      <c r="AL125" s="53" t="s">
        <v>703</v>
      </c>
      <c r="AM125" s="84"/>
      <c r="AN125" s="53"/>
      <c r="AO125" s="53" t="s">
        <v>854</v>
      </c>
      <c r="AP125" s="53">
        <v>2</v>
      </c>
      <c r="AQ125" s="83">
        <v>46215</v>
      </c>
      <c r="AR125" s="53"/>
      <c r="AS125" s="53"/>
    </row>
    <row r="126" spans="3:45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3"/>
        <v>28</v>
      </c>
      <c r="M126" s="26">
        <f t="shared" si="24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67" t="e">
        <f>SUMIFS([1]Up!$J:$J,[1]Up!$D:$D,D126)</f>
        <v>#VALUE!</v>
      </c>
      <c r="AI126" s="82"/>
      <c r="AJ126" s="82" t="str">
        <f t="shared" si="25"/>
        <v>PL6</v>
      </c>
      <c r="AK126" s="53" t="str">
        <f t="shared" si="26"/>
        <v/>
      </c>
      <c r="AL126" s="53" t="s">
        <v>703</v>
      </c>
      <c r="AM126" s="84"/>
      <c r="AN126" s="53"/>
      <c r="AO126" s="53" t="s">
        <v>1338</v>
      </c>
      <c r="AP126" s="53">
        <v>28</v>
      </c>
      <c r="AQ126" s="83">
        <v>46215</v>
      </c>
      <c r="AR126" s="53"/>
      <c r="AS126" s="53"/>
    </row>
    <row r="127" spans="3:45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3"/>
        <v>4</v>
      </c>
      <c r="M127" s="26">
        <f t="shared" si="24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67" t="e">
        <f>SUMIFS([1]Up!$J:$J,[1]Up!$D:$D,D127)</f>
        <v>#VALUE!</v>
      </c>
      <c r="AI127" s="82"/>
      <c r="AJ127" s="82" t="str">
        <f t="shared" si="25"/>
        <v>PL10</v>
      </c>
      <c r="AK127" s="53" t="str">
        <f t="shared" si="26"/>
        <v/>
      </c>
      <c r="AL127" s="53" t="s">
        <v>703</v>
      </c>
      <c r="AM127" s="84"/>
      <c r="AN127" s="53"/>
      <c r="AO127" s="53" t="s">
        <v>1033</v>
      </c>
      <c r="AP127" s="53">
        <v>4</v>
      </c>
      <c r="AQ127" s="83">
        <v>46215</v>
      </c>
      <c r="AR127" s="53"/>
      <c r="AS127" s="53"/>
    </row>
    <row r="128" spans="3:45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3"/>
        <v>0</v>
      </c>
      <c r="M128" s="26">
        <f t="shared" si="24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67" t="e">
        <f>SUMIFS([1]Up!$J:$J,[1]Up!$D:$D,D128)</f>
        <v>#VALUE!</v>
      </c>
      <c r="AI128" s="82"/>
      <c r="AJ128" s="82" t="str">
        <f t="shared" si="25"/>
        <v/>
      </c>
      <c r="AK128" s="53" t="str">
        <f t="shared" si="26"/>
        <v/>
      </c>
      <c r="AL128" s="53" t="s">
        <v>703</v>
      </c>
      <c r="AM128" s="84"/>
      <c r="AN128" s="53"/>
      <c r="AO128" s="53"/>
      <c r="AP128" s="53"/>
      <c r="AQ128" s="83"/>
      <c r="AR128" s="53"/>
      <c r="AS128" s="53"/>
    </row>
    <row r="129" spans="3:45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3"/>
        <v>0</v>
      </c>
      <c r="M129" s="26">
        <f t="shared" si="24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67" t="e">
        <f>SUMIFS([1]Up!$J:$J,[1]Up!$D:$D,D129)</f>
        <v>#VALUE!</v>
      </c>
      <c r="AI129" s="82"/>
      <c r="AJ129" s="82" t="str">
        <f t="shared" si="25"/>
        <v/>
      </c>
      <c r="AK129" s="53" t="str">
        <f t="shared" si="26"/>
        <v/>
      </c>
      <c r="AL129" s="53" t="s">
        <v>703</v>
      </c>
      <c r="AM129" s="84"/>
      <c r="AN129" s="53"/>
      <c r="AO129" s="53" t="s">
        <v>576</v>
      </c>
      <c r="AP129" s="53">
        <v>2</v>
      </c>
      <c r="AQ129" s="83"/>
      <c r="AR129" s="53"/>
      <c r="AS129" s="53"/>
    </row>
    <row r="130" spans="3:45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3"/>
        <v>0</v>
      </c>
      <c r="M130" s="26">
        <f t="shared" si="24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67" t="e">
        <f>SUMIFS([1]Up!$J:$J,[1]Up!$D:$D,D130)</f>
        <v>#VALUE!</v>
      </c>
      <c r="AI130" s="82"/>
      <c r="AJ130" s="82" t="str">
        <f t="shared" si="25"/>
        <v/>
      </c>
      <c r="AK130" s="53" t="str">
        <f t="shared" si="26"/>
        <v/>
      </c>
      <c r="AL130" s="53" t="s">
        <v>712</v>
      </c>
      <c r="AM130" s="84"/>
      <c r="AN130" s="53"/>
      <c r="AO130" s="53" t="s">
        <v>576</v>
      </c>
      <c r="AP130" s="53">
        <v>2</v>
      </c>
      <c r="AQ130" s="83"/>
      <c r="AR130" s="53"/>
      <c r="AS130" s="53"/>
    </row>
    <row r="131" spans="3:45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3"/>
        <v>2</v>
      </c>
      <c r="M131" s="26">
        <f t="shared" si="24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67" t="e">
        <f>SUMIFS([1]Up!$J:$J,[1]Up!$D:$D,D131)</f>
        <v>#VALUE!</v>
      </c>
      <c r="AI131" s="82"/>
      <c r="AJ131" s="82" t="str">
        <f t="shared" si="25"/>
        <v>PL12</v>
      </c>
      <c r="AK131" s="53" t="str">
        <f t="shared" si="26"/>
        <v/>
      </c>
      <c r="AL131" s="53" t="s">
        <v>703</v>
      </c>
      <c r="AM131" s="84"/>
      <c r="AN131" s="53"/>
      <c r="AO131" s="53" t="s">
        <v>854</v>
      </c>
      <c r="AP131" s="53">
        <v>2</v>
      </c>
      <c r="AQ131" s="83">
        <v>46215</v>
      </c>
      <c r="AR131" s="53"/>
      <c r="AS131" s="53"/>
    </row>
    <row r="132" spans="3:45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3"/>
        <v>4</v>
      </c>
      <c r="M132" s="26">
        <f t="shared" si="24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67" t="e">
        <f>SUMIFS([1]Up!$J:$J,[1]Up!$D:$D,D132)</f>
        <v>#VALUE!</v>
      </c>
      <c r="AI132" s="82"/>
      <c r="AJ132" s="82" t="str">
        <f t="shared" si="25"/>
        <v>PL12</v>
      </c>
      <c r="AK132" s="53" t="str">
        <f t="shared" si="26"/>
        <v/>
      </c>
      <c r="AL132" s="53" t="s">
        <v>703</v>
      </c>
      <c r="AM132" s="84"/>
      <c r="AN132" s="53"/>
      <c r="AO132" s="53" t="s">
        <v>854</v>
      </c>
      <c r="AP132" s="53">
        <v>4</v>
      </c>
      <c r="AQ132" s="83">
        <v>46215</v>
      </c>
      <c r="AR132" s="53"/>
      <c r="AS132" s="53"/>
    </row>
    <row r="133" spans="3:45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3"/>
        <v>0</v>
      </c>
      <c r="M133" s="26">
        <f t="shared" si="24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67" t="e">
        <f>SUMIFS([1]Up!$J:$J,[1]Up!$D:$D,D133)</f>
        <v>#VALUE!</v>
      </c>
      <c r="AI133" s="82"/>
      <c r="AJ133" s="82" t="str">
        <f t="shared" si="25"/>
        <v/>
      </c>
      <c r="AK133" s="53" t="str">
        <f t="shared" si="26"/>
        <v/>
      </c>
      <c r="AL133" s="53" t="s">
        <v>712</v>
      </c>
      <c r="AM133" s="84"/>
      <c r="AN133" s="53"/>
      <c r="AO133" s="53" t="s">
        <v>576</v>
      </c>
      <c r="AP133" s="53">
        <v>3</v>
      </c>
      <c r="AQ133" s="83"/>
      <c r="AR133" s="53"/>
      <c r="AS133" s="53"/>
    </row>
    <row r="134" spans="3:45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3"/>
        <v>0</v>
      </c>
      <c r="M134" s="26">
        <f t="shared" si="24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67" t="e">
        <f>SUMIFS([1]Up!$J:$J,[1]Up!$D:$D,D134)</f>
        <v>#VALUE!</v>
      </c>
      <c r="AI134" s="82"/>
      <c r="AJ134" s="82" t="str">
        <f t="shared" si="25"/>
        <v/>
      </c>
      <c r="AK134" s="53" t="str">
        <f t="shared" si="26"/>
        <v/>
      </c>
      <c r="AL134" s="53" t="s">
        <v>703</v>
      </c>
      <c r="AM134" s="84"/>
      <c r="AN134" s="53"/>
      <c r="AO134" s="53" t="s">
        <v>576</v>
      </c>
      <c r="AP134" s="53">
        <v>2</v>
      </c>
      <c r="AQ134" s="83"/>
      <c r="AR134" s="53"/>
      <c r="AS134" s="53"/>
    </row>
    <row r="135" spans="3:45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3"/>
        <v>112</v>
      </c>
      <c r="M135" s="26">
        <f t="shared" si="24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67" t="e">
        <f>SUMIFS([1]Up!$J:$J,[1]Up!$D:$D,D135)</f>
        <v>#VALUE!</v>
      </c>
      <c r="AI135" s="82"/>
      <c r="AJ135" s="82" t="str">
        <f t="shared" si="25"/>
        <v>PL6</v>
      </c>
      <c r="AK135" s="53" t="str">
        <f t="shared" si="26"/>
        <v/>
      </c>
      <c r="AL135" s="53" t="s">
        <v>703</v>
      </c>
      <c r="AM135" s="84"/>
      <c r="AN135" s="53"/>
      <c r="AO135" s="53" t="s">
        <v>1338</v>
      </c>
      <c r="AP135" s="53">
        <v>112</v>
      </c>
      <c r="AQ135" s="83">
        <v>46215</v>
      </c>
      <c r="AR135" s="53"/>
      <c r="AS135" s="53"/>
    </row>
    <row r="136" spans="3:45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3"/>
        <v>12</v>
      </c>
      <c r="M136" s="26">
        <f t="shared" si="24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67" t="e">
        <f>SUMIFS([1]Up!$J:$J,[1]Up!$D:$D,D136)</f>
        <v>#VALUE!</v>
      </c>
      <c r="AI136" s="82"/>
      <c r="AJ136" s="82" t="str">
        <f t="shared" si="25"/>
        <v>PL10</v>
      </c>
      <c r="AK136" s="53" t="str">
        <f t="shared" si="26"/>
        <v/>
      </c>
      <c r="AL136" s="53" t="s">
        <v>703</v>
      </c>
      <c r="AM136" s="84"/>
      <c r="AN136" s="53"/>
      <c r="AO136" s="53" t="s">
        <v>1033</v>
      </c>
      <c r="AP136" s="53">
        <v>12</v>
      </c>
      <c r="AQ136" s="83">
        <v>46215</v>
      </c>
      <c r="AR136" s="53"/>
      <c r="AS136" s="53"/>
    </row>
    <row r="137" spans="3:45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3"/>
        <v>0</v>
      </c>
      <c r="M137" s="26">
        <f t="shared" si="24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67" t="e">
        <f>SUMIFS([1]Up!$J:$J,[1]Up!$D:$D,D137)</f>
        <v>#VALUE!</v>
      </c>
      <c r="AI137" s="82"/>
      <c r="AJ137" s="82" t="str">
        <f t="shared" si="25"/>
        <v/>
      </c>
      <c r="AK137" s="53" t="str">
        <f t="shared" si="26"/>
        <v/>
      </c>
      <c r="AL137" s="53" t="s">
        <v>703</v>
      </c>
      <c r="AM137" s="84"/>
      <c r="AN137" s="53"/>
      <c r="AO137" s="53" t="s">
        <v>576</v>
      </c>
      <c r="AP137" s="53">
        <v>2</v>
      </c>
      <c r="AQ137" s="83"/>
      <c r="AR137" s="53"/>
      <c r="AS137" s="53"/>
    </row>
    <row r="138" spans="3:45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3"/>
        <v>4</v>
      </c>
      <c r="M138" s="26">
        <f t="shared" si="24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67" t="e">
        <f>SUMIFS([1]Up!$J:$J,[1]Up!$D:$D,D138)</f>
        <v>#VALUE!</v>
      </c>
      <c r="AI138" s="82"/>
      <c r="AJ138" s="82" t="str">
        <f t="shared" si="25"/>
        <v>PL12</v>
      </c>
      <c r="AK138" s="53" t="str">
        <f t="shared" si="26"/>
        <v/>
      </c>
      <c r="AL138" s="53" t="s">
        <v>703</v>
      </c>
      <c r="AM138" s="84"/>
      <c r="AN138" s="53"/>
      <c r="AO138" s="53" t="s">
        <v>854</v>
      </c>
      <c r="AP138" s="53">
        <v>4</v>
      </c>
      <c r="AQ138" s="83">
        <v>46215</v>
      </c>
      <c r="AR138" s="53"/>
      <c r="AS138" s="53"/>
    </row>
    <row r="139" spans="3:45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3"/>
        <v>8</v>
      </c>
      <c r="M139" s="26">
        <f t="shared" si="24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67" t="e">
        <f>SUMIFS([1]Up!$J:$J,[1]Up!$D:$D,D139)</f>
        <v>#VALUE!</v>
      </c>
      <c r="AI139" s="82"/>
      <c r="AJ139" s="82" t="str">
        <f t="shared" si="25"/>
        <v>PL12</v>
      </c>
      <c r="AK139" s="53" t="str">
        <f t="shared" si="26"/>
        <v/>
      </c>
      <c r="AL139" s="53" t="s">
        <v>703</v>
      </c>
      <c r="AM139" s="84"/>
      <c r="AN139" s="53"/>
      <c r="AO139" s="53" t="s">
        <v>854</v>
      </c>
      <c r="AP139" s="53">
        <v>8</v>
      </c>
      <c r="AQ139" s="83">
        <v>46215</v>
      </c>
      <c r="AR139" s="53"/>
      <c r="AS139" s="53"/>
    </row>
    <row r="140" spans="3:45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3"/>
        <v>112</v>
      </c>
      <c r="M140" s="26">
        <f t="shared" si="24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67" t="e">
        <f>SUMIFS([1]Up!$J:$J,[1]Up!$D:$D,D140)</f>
        <v>#VALUE!</v>
      </c>
      <c r="AI140" s="82"/>
      <c r="AJ140" s="82" t="str">
        <f t="shared" si="25"/>
        <v>PL6</v>
      </c>
      <c r="AK140" s="53" t="str">
        <f t="shared" si="26"/>
        <v/>
      </c>
      <c r="AL140" s="53" t="s">
        <v>703</v>
      </c>
      <c r="AM140" s="84"/>
      <c r="AN140" s="53"/>
      <c r="AO140" s="53" t="s">
        <v>1338</v>
      </c>
      <c r="AP140" s="53">
        <v>112</v>
      </c>
      <c r="AQ140" s="83">
        <v>46215</v>
      </c>
      <c r="AR140" s="53"/>
      <c r="AS140" s="53"/>
    </row>
    <row r="141" spans="3:45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3"/>
        <v>16</v>
      </c>
      <c r="M141" s="26">
        <f t="shared" si="24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67" t="e">
        <f>SUMIFS([1]Up!$J:$J,[1]Up!$D:$D,D141)</f>
        <v>#VALUE!</v>
      </c>
      <c r="AI141" s="82"/>
      <c r="AJ141" s="82" t="str">
        <f t="shared" si="25"/>
        <v>PL10</v>
      </c>
      <c r="AK141" s="53" t="str">
        <f t="shared" si="26"/>
        <v/>
      </c>
      <c r="AL141" s="53" t="s">
        <v>703</v>
      </c>
      <c r="AM141" s="84"/>
      <c r="AN141" s="53"/>
      <c r="AO141" s="53" t="s">
        <v>1033</v>
      </c>
      <c r="AP141" s="53">
        <v>16</v>
      </c>
      <c r="AQ141" s="83">
        <v>46215</v>
      </c>
      <c r="AR141" s="53"/>
      <c r="AS141" s="53"/>
    </row>
    <row r="142" spans="3:45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3"/>
        <v>0</v>
      </c>
      <c r="M142" s="26">
        <f t="shared" si="24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67" t="e">
        <f>SUMIFS([1]Up!$J:$J,[1]Up!$D:$D,D142)</f>
        <v>#VALUE!</v>
      </c>
      <c r="AI142" s="82"/>
      <c r="AJ142" s="82" t="str">
        <f t="shared" si="25"/>
        <v/>
      </c>
      <c r="AK142" s="53" t="str">
        <f t="shared" si="26"/>
        <v/>
      </c>
      <c r="AL142" s="53" t="s">
        <v>712</v>
      </c>
      <c r="AM142" s="84"/>
      <c r="AN142" s="53"/>
      <c r="AO142" s="53" t="s">
        <v>576</v>
      </c>
      <c r="AP142" s="53">
        <v>2</v>
      </c>
      <c r="AQ142" s="83"/>
      <c r="AR142" s="53"/>
      <c r="AS142" s="53"/>
    </row>
    <row r="143" spans="3:45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3"/>
        <v>0</v>
      </c>
      <c r="M143" s="26">
        <f t="shared" si="24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67" t="e">
        <f>SUMIFS([1]Up!$J:$J,[1]Up!$D:$D,D143)</f>
        <v>#VALUE!</v>
      </c>
      <c r="AI143" s="82"/>
      <c r="AJ143" s="82" t="str">
        <f t="shared" si="25"/>
        <v/>
      </c>
      <c r="AK143" s="53" t="str">
        <f t="shared" si="26"/>
        <v/>
      </c>
      <c r="AL143" s="53" t="s">
        <v>703</v>
      </c>
      <c r="AM143" s="84"/>
      <c r="AN143" s="53"/>
      <c r="AO143" s="53" t="s">
        <v>576</v>
      </c>
      <c r="AP143" s="53">
        <v>3</v>
      </c>
      <c r="AQ143" s="83"/>
      <c r="AR143" s="53"/>
      <c r="AS143" s="53"/>
    </row>
    <row r="144" spans="3:45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3"/>
        <v>24</v>
      </c>
      <c r="M144" s="26">
        <f t="shared" si="24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67" t="e">
        <f>SUMIFS([1]Up!$J:$J,[1]Up!$D:$D,D144)</f>
        <v>#VALUE!</v>
      </c>
      <c r="AI144" s="82"/>
      <c r="AJ144" s="82" t="str">
        <f t="shared" si="25"/>
        <v>PL6</v>
      </c>
      <c r="AK144" s="53" t="str">
        <f t="shared" si="26"/>
        <v/>
      </c>
      <c r="AL144" s="53" t="s">
        <v>703</v>
      </c>
      <c r="AM144" s="84"/>
      <c r="AN144" s="53"/>
      <c r="AO144" s="53" t="s">
        <v>1338</v>
      </c>
      <c r="AP144" s="53">
        <v>24</v>
      </c>
      <c r="AQ144" s="83">
        <v>46215</v>
      </c>
      <c r="AR144" s="53"/>
      <c r="AS144" s="53"/>
    </row>
    <row r="145" spans="3:45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3"/>
        <v>0</v>
      </c>
      <c r="M145" s="26">
        <f t="shared" si="24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67" t="e">
        <f>SUMIFS([1]Up!$J:$J,[1]Up!$D:$D,D145)</f>
        <v>#VALUE!</v>
      </c>
      <c r="AI145" s="82"/>
      <c r="AJ145" s="82" t="str">
        <f t="shared" si="25"/>
        <v/>
      </c>
      <c r="AK145" s="53" t="str">
        <f t="shared" si="26"/>
        <v/>
      </c>
      <c r="AL145" s="53" t="s">
        <v>703</v>
      </c>
      <c r="AM145" s="84"/>
      <c r="AN145" s="53"/>
      <c r="AO145" s="53" t="s">
        <v>576</v>
      </c>
      <c r="AP145" s="53">
        <v>4</v>
      </c>
      <c r="AQ145" s="83"/>
      <c r="AR145" s="53"/>
      <c r="AS145" s="53"/>
    </row>
    <row r="146" spans="3:45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3"/>
        <v>32</v>
      </c>
      <c r="M146" s="26">
        <f t="shared" si="24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67" t="e">
        <f>SUMIFS([1]Up!$J:$J,[1]Up!$D:$D,D146)</f>
        <v>#VALUE!</v>
      </c>
      <c r="AI146" s="82"/>
      <c r="AJ146" s="82" t="str">
        <f t="shared" si="25"/>
        <v>PL6</v>
      </c>
      <c r="AK146" s="53" t="str">
        <f t="shared" si="26"/>
        <v/>
      </c>
      <c r="AL146" s="53" t="s">
        <v>703</v>
      </c>
      <c r="AM146" s="84"/>
      <c r="AN146" s="53"/>
      <c r="AO146" s="53" t="s">
        <v>1338</v>
      </c>
      <c r="AP146" s="53">
        <v>32</v>
      </c>
      <c r="AQ146" s="83">
        <v>46215</v>
      </c>
      <c r="AR146" s="53"/>
      <c r="AS146" s="53"/>
    </row>
    <row r="147" spans="3:45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3"/>
        <v>0</v>
      </c>
      <c r="M147" s="26">
        <f t="shared" si="24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67" t="e">
        <f>SUMIFS([1]Up!$J:$J,[1]Up!$D:$D,D147)</f>
        <v>#VALUE!</v>
      </c>
      <c r="AI147" s="82"/>
      <c r="AJ147" s="82" t="str">
        <f t="shared" si="25"/>
        <v/>
      </c>
      <c r="AK147" s="53" t="str">
        <f t="shared" si="26"/>
        <v/>
      </c>
      <c r="AL147" s="53" t="s">
        <v>682</v>
      </c>
      <c r="AM147" s="84"/>
      <c r="AN147" s="53"/>
      <c r="AO147" s="53"/>
      <c r="AP147" s="53"/>
      <c r="AQ147" s="83"/>
      <c r="AR147" s="53"/>
      <c r="AS147" s="53"/>
    </row>
    <row r="148" spans="3:45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3"/>
        <v>0</v>
      </c>
      <c r="M148" s="26">
        <f t="shared" si="24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67" t="e">
        <f>SUMIFS([1]Up!$J:$J,[1]Up!$D:$D,D148)</f>
        <v>#VALUE!</v>
      </c>
      <c r="AI148" s="82"/>
      <c r="AJ148" s="82" t="str">
        <f t="shared" si="25"/>
        <v/>
      </c>
      <c r="AK148" s="53" t="str">
        <f t="shared" si="26"/>
        <v/>
      </c>
      <c r="AL148" s="53" t="s">
        <v>682</v>
      </c>
      <c r="AM148" s="84"/>
      <c r="AN148" s="53"/>
      <c r="AO148" s="53"/>
      <c r="AP148" s="53"/>
      <c r="AQ148" s="83"/>
      <c r="AR148" s="53"/>
      <c r="AS148" s="53"/>
    </row>
    <row r="149" spans="3:45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3"/>
        <v>0</v>
      </c>
      <c r="M149" s="26">
        <f t="shared" si="24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67" t="e">
        <f>SUMIFS([1]Up!$J:$J,[1]Up!$D:$D,D149)</f>
        <v>#VALUE!</v>
      </c>
      <c r="AI149" s="82"/>
      <c r="AJ149" s="82" t="str">
        <f t="shared" si="25"/>
        <v/>
      </c>
      <c r="AK149" s="53" t="str">
        <f t="shared" si="26"/>
        <v/>
      </c>
      <c r="AL149" s="53" t="s">
        <v>682</v>
      </c>
      <c r="AM149" s="84"/>
      <c r="AN149" s="53"/>
      <c r="AO149" s="53"/>
      <c r="AP149" s="53"/>
      <c r="AQ149" s="83"/>
      <c r="AR149" s="53"/>
      <c r="AS149" s="53"/>
    </row>
    <row r="150" spans="3:45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3"/>
        <v>0</v>
      </c>
      <c r="M150" s="26">
        <f t="shared" si="24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67" t="e">
        <f>SUMIFS([1]Up!$J:$J,[1]Up!$D:$D,D150)</f>
        <v>#VALUE!</v>
      </c>
      <c r="AI150" s="82"/>
      <c r="AJ150" s="82" t="str">
        <f t="shared" si="25"/>
        <v/>
      </c>
      <c r="AK150" s="53" t="str">
        <f t="shared" si="26"/>
        <v/>
      </c>
      <c r="AL150" s="53" t="s">
        <v>682</v>
      </c>
      <c r="AM150" s="84"/>
      <c r="AN150" s="53"/>
      <c r="AO150" s="53"/>
      <c r="AP150" s="53"/>
      <c r="AQ150" s="83"/>
      <c r="AR150" s="53"/>
      <c r="AS150" s="53"/>
    </row>
    <row r="151" spans="3:45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3"/>
        <v>1</v>
      </c>
      <c r="M151" s="26">
        <f t="shared" si="24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67" t="e">
        <f>SUMIFS([1]Up!$J:$J,[1]Up!$D:$D,D151)</f>
        <v>#VALUE!</v>
      </c>
      <c r="AI151" s="82"/>
      <c r="AJ151" s="82" t="str">
        <f t="shared" si="25"/>
        <v/>
      </c>
      <c r="AK151" s="53" t="str">
        <f t="shared" si="26"/>
        <v/>
      </c>
      <c r="AL151" s="53" t="s">
        <v>703</v>
      </c>
      <c r="AM151" s="84"/>
      <c r="AN151" s="53"/>
      <c r="AO151" s="53" t="s">
        <v>576</v>
      </c>
      <c r="AP151" s="53">
        <v>1</v>
      </c>
      <c r="AQ151" s="83"/>
      <c r="AR151" s="53"/>
      <c r="AS151" s="53"/>
    </row>
    <row r="152" spans="3:45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3"/>
        <v>1</v>
      </c>
      <c r="M152" s="26">
        <f t="shared" si="24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67" t="e">
        <f>SUMIFS([1]Up!$J:$J,[1]Up!$D:$D,D152)</f>
        <v>#VALUE!</v>
      </c>
      <c r="AI152" s="82"/>
      <c r="AJ152" s="82" t="str">
        <f t="shared" si="25"/>
        <v/>
      </c>
      <c r="AK152" s="53" t="str">
        <f t="shared" si="26"/>
        <v/>
      </c>
      <c r="AL152" s="53" t="s">
        <v>703</v>
      </c>
      <c r="AM152" s="84"/>
      <c r="AN152" s="53"/>
      <c r="AO152" s="53" t="s">
        <v>704</v>
      </c>
      <c r="AP152" s="53">
        <v>1</v>
      </c>
      <c r="AQ152" s="83">
        <v>46215</v>
      </c>
      <c r="AR152" s="53"/>
      <c r="AS152" s="53"/>
    </row>
    <row r="153" spans="3:45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3"/>
        <v>1</v>
      </c>
      <c r="M153" s="26">
        <f t="shared" si="24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67" t="e">
        <f>SUMIFS([1]Up!$J:$J,[1]Up!$D:$D,D153)</f>
        <v>#VALUE!</v>
      </c>
      <c r="AI153" s="82"/>
      <c r="AJ153" s="82" t="str">
        <f t="shared" si="25"/>
        <v/>
      </c>
      <c r="AK153" s="53" t="str">
        <f t="shared" si="26"/>
        <v/>
      </c>
      <c r="AL153" s="53" t="s">
        <v>703</v>
      </c>
      <c r="AM153" s="84"/>
      <c r="AN153" s="53"/>
      <c r="AO153" s="53" t="s">
        <v>704</v>
      </c>
      <c r="AP153" s="53">
        <v>1</v>
      </c>
      <c r="AQ153" s="83">
        <v>46215</v>
      </c>
      <c r="AR153" s="53"/>
      <c r="AS153" s="53"/>
    </row>
    <row r="154" spans="3:45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3"/>
        <v>0</v>
      </c>
      <c r="M154" s="26">
        <f t="shared" si="24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67" t="e">
        <f>SUMIFS([1]Up!$J:$J,[1]Up!$D:$D,D154)</f>
        <v>#VALUE!</v>
      </c>
      <c r="AI154" s="82"/>
      <c r="AJ154" s="82" t="str">
        <f t="shared" si="25"/>
        <v/>
      </c>
      <c r="AK154" s="53" t="str">
        <f t="shared" si="26"/>
        <v/>
      </c>
      <c r="AL154" s="53" t="s">
        <v>712</v>
      </c>
      <c r="AM154" s="84"/>
      <c r="AN154" s="53"/>
      <c r="AO154" s="53" t="s">
        <v>576</v>
      </c>
      <c r="AP154" s="53">
        <v>1</v>
      </c>
      <c r="AQ154" s="83"/>
      <c r="AR154" s="53"/>
      <c r="AS154" s="53"/>
    </row>
    <row r="155" spans="3:45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3"/>
        <v>1</v>
      </c>
      <c r="M155" s="26">
        <f t="shared" si="24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67" t="e">
        <f>SUMIFS([1]Up!$J:$J,[1]Up!$D:$D,D155)</f>
        <v>#VALUE!</v>
      </c>
      <c r="AI155" s="82" t="s">
        <v>1971</v>
      </c>
      <c r="AJ155" s="82" t="str">
        <f t="shared" si="25"/>
        <v/>
      </c>
      <c r="AK155" s="53" t="str">
        <f t="shared" si="26"/>
        <v/>
      </c>
      <c r="AL155" s="53" t="s">
        <v>703</v>
      </c>
      <c r="AM155" s="84"/>
      <c r="AN155" s="53"/>
      <c r="AO155" s="53" t="s">
        <v>576</v>
      </c>
      <c r="AP155" s="53">
        <v>1</v>
      </c>
      <c r="AQ155" s="83"/>
      <c r="AR155" s="53"/>
      <c r="AS155" s="53"/>
    </row>
    <row r="156" spans="3:45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3"/>
        <v>5</v>
      </c>
      <c r="M156" s="26">
        <f t="shared" si="24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67" t="e">
        <f>SUMIFS([1]Up!$J:$J,[1]Up!$D:$D,D156)</f>
        <v>#VALUE!</v>
      </c>
      <c r="AI156" s="82"/>
      <c r="AJ156" s="82" t="str">
        <f t="shared" si="25"/>
        <v/>
      </c>
      <c r="AK156" s="53" t="str">
        <f t="shared" si="26"/>
        <v/>
      </c>
      <c r="AL156" s="53" t="s">
        <v>703</v>
      </c>
      <c r="AM156" s="84"/>
      <c r="AN156" s="53"/>
      <c r="AO156" s="53" t="s">
        <v>722</v>
      </c>
      <c r="AP156" s="53">
        <v>5</v>
      </c>
      <c r="AQ156" s="83">
        <v>46215</v>
      </c>
      <c r="AR156" s="53"/>
      <c r="AS156" s="53"/>
    </row>
    <row r="157" spans="3:45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3"/>
        <v>10</v>
      </c>
      <c r="M157" s="26">
        <f t="shared" si="24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67" t="e">
        <f>SUMIFS([1]Up!$J:$J,[1]Up!$D:$D,D157)</f>
        <v>#VALUE!</v>
      </c>
      <c r="AI157" s="82"/>
      <c r="AJ157" s="82" t="str">
        <f t="shared" si="25"/>
        <v/>
      </c>
      <c r="AK157" s="53" t="str">
        <f t="shared" si="26"/>
        <v/>
      </c>
      <c r="AL157" s="53" t="s">
        <v>703</v>
      </c>
      <c r="AM157" s="84"/>
      <c r="AN157" s="53"/>
      <c r="AO157" s="53" t="s">
        <v>726</v>
      </c>
      <c r="AP157" s="53">
        <v>10</v>
      </c>
      <c r="AQ157" s="83">
        <v>46215</v>
      </c>
      <c r="AR157" s="53"/>
      <c r="AS157" s="53"/>
    </row>
    <row r="158" spans="3:45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3"/>
        <v>5</v>
      </c>
      <c r="M158" s="26">
        <f t="shared" si="24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67" t="e">
        <f>SUMIFS([1]Up!$J:$J,[1]Up!$D:$D,D158)</f>
        <v>#VALUE!</v>
      </c>
      <c r="AI158" s="82"/>
      <c r="AJ158" s="82" t="str">
        <f t="shared" si="25"/>
        <v/>
      </c>
      <c r="AK158" s="53" t="str">
        <f t="shared" si="26"/>
        <v/>
      </c>
      <c r="AL158" s="53" t="s">
        <v>703</v>
      </c>
      <c r="AM158" s="84"/>
      <c r="AN158" s="53"/>
      <c r="AO158" s="53" t="s">
        <v>722</v>
      </c>
      <c r="AP158" s="53">
        <v>5</v>
      </c>
      <c r="AQ158" s="83">
        <v>46215</v>
      </c>
      <c r="AR158" s="53"/>
      <c r="AS158" s="53"/>
    </row>
    <row r="159" spans="3:45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3"/>
        <v>11</v>
      </c>
      <c r="M159" s="26">
        <f t="shared" si="24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67" t="e">
        <f>SUMIFS([1]Up!$J:$J,[1]Up!$D:$D,D159)</f>
        <v>#VALUE!</v>
      </c>
      <c r="AI159" s="82"/>
      <c r="AJ159" s="82" t="str">
        <f t="shared" si="25"/>
        <v/>
      </c>
      <c r="AK159" s="53" t="str">
        <f t="shared" si="26"/>
        <v/>
      </c>
      <c r="AL159" s="53" t="s">
        <v>703</v>
      </c>
      <c r="AM159" s="84"/>
      <c r="AN159" s="53"/>
      <c r="AO159" s="53" t="s">
        <v>726</v>
      </c>
      <c r="AP159" s="53">
        <v>11</v>
      </c>
      <c r="AQ159" s="83">
        <v>46215</v>
      </c>
      <c r="AR159" s="53"/>
      <c r="AS159" s="53"/>
    </row>
    <row r="160" spans="3:45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3"/>
        <v>1</v>
      </c>
      <c r="M160" s="26">
        <f t="shared" si="24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67" t="e">
        <f>SUMIFS([1]Up!$J:$J,[1]Up!$D:$D,D160)</f>
        <v>#VALUE!</v>
      </c>
      <c r="AI160" s="82"/>
      <c r="AJ160" s="82" t="str">
        <f t="shared" si="25"/>
        <v/>
      </c>
      <c r="AK160" s="53" t="str">
        <f t="shared" si="26"/>
        <v/>
      </c>
      <c r="AL160" s="53" t="s">
        <v>703</v>
      </c>
      <c r="AM160" s="84"/>
      <c r="AN160" s="53"/>
      <c r="AO160" s="53" t="s">
        <v>726</v>
      </c>
      <c r="AP160" s="53">
        <v>1</v>
      </c>
      <c r="AQ160" s="83">
        <v>46215</v>
      </c>
      <c r="AR160" s="53"/>
      <c r="AS160" s="53"/>
    </row>
    <row r="161" spans="3:45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3"/>
        <v>1</v>
      </c>
      <c r="M161" s="26">
        <f t="shared" si="24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67" t="e">
        <f>SUMIFS([1]Up!$J:$J,[1]Up!$D:$D,D161)</f>
        <v>#VALUE!</v>
      </c>
      <c r="AI161" s="82"/>
      <c r="AJ161" s="82" t="str">
        <f t="shared" si="25"/>
        <v/>
      </c>
      <c r="AK161" s="53" t="str">
        <f t="shared" si="26"/>
        <v/>
      </c>
      <c r="AL161" s="53" t="s">
        <v>703</v>
      </c>
      <c r="AM161" s="84"/>
      <c r="AN161" s="53"/>
      <c r="AO161" s="53" t="s">
        <v>733</v>
      </c>
      <c r="AP161" s="53">
        <v>1</v>
      </c>
      <c r="AQ161" s="83">
        <v>46215</v>
      </c>
      <c r="AR161" s="53"/>
      <c r="AS161" s="53"/>
    </row>
    <row r="162" spans="3:45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3"/>
        <v>96</v>
      </c>
      <c r="M162" s="26">
        <f t="shared" si="24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67" t="e">
        <f>SUMIFS([1]Up!$J:$J,[1]Up!$D:$D,D162)</f>
        <v>#VALUE!</v>
      </c>
      <c r="AI162" s="82"/>
      <c r="AJ162" s="82" t="str">
        <f t="shared" si="25"/>
        <v/>
      </c>
      <c r="AK162" s="53" t="str">
        <f t="shared" si="26"/>
        <v/>
      </c>
      <c r="AL162" s="53" t="s">
        <v>703</v>
      </c>
      <c r="AM162" s="84"/>
      <c r="AN162" s="53"/>
      <c r="AO162" s="53" t="s">
        <v>739</v>
      </c>
      <c r="AP162" s="53">
        <v>96</v>
      </c>
      <c r="AQ162" s="83">
        <v>46215</v>
      </c>
      <c r="AR162" s="53"/>
      <c r="AS162" s="53"/>
    </row>
    <row r="163" spans="3:45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3"/>
        <v>8</v>
      </c>
      <c r="M163" s="26">
        <f t="shared" si="24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67" t="e">
        <f>SUMIFS([1]Up!$J:$J,[1]Up!$D:$D,D163)</f>
        <v>#VALUE!</v>
      </c>
      <c r="AI163" s="82"/>
      <c r="AJ163" s="82" t="str">
        <f t="shared" si="25"/>
        <v/>
      </c>
      <c r="AK163" s="53" t="str">
        <f t="shared" si="26"/>
        <v/>
      </c>
      <c r="AL163" s="53" t="s">
        <v>703</v>
      </c>
      <c r="AM163" s="84"/>
      <c r="AN163" s="53"/>
      <c r="AO163" s="53" t="s">
        <v>744</v>
      </c>
      <c r="AP163" s="53">
        <v>8</v>
      </c>
      <c r="AQ163" s="83">
        <v>46215</v>
      </c>
      <c r="AR163" s="53"/>
      <c r="AS163" s="53"/>
    </row>
    <row r="164" spans="3:45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3"/>
        <v>0</v>
      </c>
      <c r="M164" s="26">
        <f t="shared" si="24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67" t="e">
        <f>SUMIFS([1]Up!$J:$J,[1]Up!$D:$D,D164)</f>
        <v>#VALUE!</v>
      </c>
      <c r="AI164" s="82"/>
      <c r="AJ164" s="82" t="str">
        <f t="shared" si="25"/>
        <v/>
      </c>
      <c r="AK164" s="53" t="str">
        <f t="shared" si="26"/>
        <v/>
      </c>
      <c r="AL164" s="53" t="s">
        <v>682</v>
      </c>
      <c r="AM164" s="84"/>
      <c r="AN164" s="53"/>
      <c r="AO164" s="53"/>
      <c r="AP164" s="53"/>
      <c r="AQ164" s="83"/>
      <c r="AR164" s="53"/>
      <c r="AS164" s="53"/>
    </row>
    <row r="165" spans="3:45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3"/>
        <v>0</v>
      </c>
      <c r="M165" s="26">
        <f t="shared" si="24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67" t="e">
        <f>SUMIFS([1]Up!$J:$J,[1]Up!$D:$D,D165)</f>
        <v>#VALUE!</v>
      </c>
      <c r="AI165" s="82"/>
      <c r="AJ165" s="82" t="str">
        <f t="shared" si="25"/>
        <v>PL152</v>
      </c>
      <c r="AK165" s="53" t="str">
        <f t="shared" si="26"/>
        <v/>
      </c>
      <c r="AL165" s="53" t="s">
        <v>703</v>
      </c>
      <c r="AM165" s="84"/>
      <c r="AN165" s="53"/>
      <c r="AO165" s="53"/>
      <c r="AP165" s="53"/>
      <c r="AQ165" s="83"/>
      <c r="AR165" s="53"/>
      <c r="AS165" s="53"/>
    </row>
    <row r="166" spans="3:45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3"/>
        <v>1</v>
      </c>
      <c r="M166" s="26">
        <f t="shared" si="24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67" t="e">
        <f>SUMIFS([1]Up!$J:$J,[1]Up!$D:$D,D166)</f>
        <v>#VALUE!</v>
      </c>
      <c r="AI166" s="82"/>
      <c r="AJ166" s="82" t="str">
        <f t="shared" si="25"/>
        <v>PL55</v>
      </c>
      <c r="AK166" s="53" t="str">
        <f t="shared" si="26"/>
        <v/>
      </c>
      <c r="AL166" s="53" t="s">
        <v>703</v>
      </c>
      <c r="AM166" s="84"/>
      <c r="AN166" s="53"/>
      <c r="AO166" s="53" t="s">
        <v>760</v>
      </c>
      <c r="AP166" s="53">
        <v>1</v>
      </c>
      <c r="AQ166" s="83">
        <v>46215</v>
      </c>
      <c r="AR166" s="53"/>
      <c r="AS166" s="53"/>
    </row>
    <row r="167" spans="3:45" ht="14.25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3"/>
        <v>20</v>
      </c>
      <c r="M167" s="26">
        <f t="shared" si="24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67" t="e">
        <f>SUMIFS([1]Up!$J:$J,[1]Up!$D:$D,D167)</f>
        <v>#VALUE!</v>
      </c>
      <c r="AI167" s="82"/>
      <c r="AJ167" s="82" t="str">
        <f t="shared" si="25"/>
        <v>PL10</v>
      </c>
      <c r="AK167" s="53" t="str">
        <f t="shared" si="26"/>
        <v/>
      </c>
      <c r="AL167" s="53" t="s">
        <v>703</v>
      </c>
      <c r="AM167" s="84"/>
      <c r="AN167" s="53"/>
      <c r="AO167" s="53" t="s">
        <v>779</v>
      </c>
      <c r="AP167" s="53">
        <v>20</v>
      </c>
      <c r="AQ167" s="83">
        <v>46215</v>
      </c>
      <c r="AR167" s="53"/>
      <c r="AS167" s="53"/>
    </row>
    <row r="168" spans="3:45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3"/>
        <v>0</v>
      </c>
      <c r="M168" s="26">
        <f t="shared" si="24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67" t="e">
        <f>SUMIFS([1]Up!$J:$J,[1]Up!$D:$D,D168)</f>
        <v>#VALUE!</v>
      </c>
      <c r="AI168" s="82"/>
      <c r="AJ168" s="82" t="str">
        <f t="shared" si="25"/>
        <v>PL6</v>
      </c>
      <c r="AK168" s="53" t="str">
        <f t="shared" si="26"/>
        <v/>
      </c>
      <c r="AL168" s="53" t="s">
        <v>703</v>
      </c>
      <c r="AM168" s="84"/>
      <c r="AN168" s="53"/>
      <c r="AO168" s="53" t="s">
        <v>576</v>
      </c>
      <c r="AP168" s="53">
        <v>1</v>
      </c>
      <c r="AQ168" s="83"/>
      <c r="AR168" s="53"/>
      <c r="AS168" s="53"/>
    </row>
    <row r="169" spans="3:45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3"/>
        <v>3</v>
      </c>
      <c r="M169" s="26">
        <f t="shared" si="24"/>
        <v>63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67" t="e">
        <f>SUMIFS([1]Up!$J:$J,[1]Up!$D:$D,D169)</f>
        <v>#VALUE!</v>
      </c>
      <c r="AI169" s="82"/>
      <c r="AJ169" s="82" t="str">
        <f t="shared" si="25"/>
        <v>PL6</v>
      </c>
      <c r="AK169" s="53" t="str">
        <f t="shared" si="26"/>
        <v/>
      </c>
      <c r="AL169" s="53" t="s">
        <v>703</v>
      </c>
      <c r="AM169" s="84"/>
      <c r="AN169" s="53"/>
      <c r="AO169" s="53" t="s">
        <v>765</v>
      </c>
      <c r="AP169" s="53">
        <v>66</v>
      </c>
      <c r="AQ169" s="83">
        <v>46215</v>
      </c>
      <c r="AR169" s="53"/>
      <c r="AS169" s="53"/>
    </row>
    <row r="170" spans="3:45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3"/>
        <v>15</v>
      </c>
      <c r="M170" s="26">
        <f t="shared" si="24"/>
        <v>10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67" t="e">
        <f>SUMIFS([1]Up!$J:$J,[1]Up!$D:$D,D170)</f>
        <v>#VALUE!</v>
      </c>
      <c r="AI170" s="82"/>
      <c r="AJ170" s="82" t="str">
        <f t="shared" si="25"/>
        <v>PL6</v>
      </c>
      <c r="AK170" s="53" t="str">
        <f t="shared" si="26"/>
        <v/>
      </c>
      <c r="AL170" s="53" t="s">
        <v>703</v>
      </c>
      <c r="AM170" s="84"/>
      <c r="AN170" s="53"/>
      <c r="AO170" s="53" t="s">
        <v>765</v>
      </c>
      <c r="AP170" s="53">
        <v>25</v>
      </c>
      <c r="AQ170" s="83">
        <v>46215</v>
      </c>
      <c r="AR170" s="53"/>
      <c r="AS170" s="53"/>
    </row>
    <row r="171" spans="3:45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3"/>
        <v>0</v>
      </c>
      <c r="M171" s="26">
        <f t="shared" si="24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67" t="e">
        <f>SUMIFS([1]Up!$J:$J,[1]Up!$D:$D,D171)</f>
        <v>#VALUE!</v>
      </c>
      <c r="AI171" s="82"/>
      <c r="AJ171" s="82" t="str">
        <f t="shared" si="25"/>
        <v>PL6</v>
      </c>
      <c r="AK171" s="53" t="str">
        <f t="shared" si="26"/>
        <v/>
      </c>
      <c r="AL171" s="53" t="s">
        <v>703</v>
      </c>
      <c r="AM171" s="84"/>
      <c r="AN171" s="53"/>
      <c r="AO171" s="53" t="s">
        <v>765</v>
      </c>
      <c r="AP171" s="53">
        <v>5</v>
      </c>
      <c r="AQ171" s="83">
        <v>46215</v>
      </c>
      <c r="AR171" s="53"/>
      <c r="AS171" s="53"/>
    </row>
    <row r="172" spans="3:45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3"/>
        <v>2</v>
      </c>
      <c r="M172" s="26">
        <f t="shared" si="24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67" t="e">
        <f>SUMIFS([1]Up!$J:$J,[1]Up!$D:$D,D172)</f>
        <v>#VALUE!</v>
      </c>
      <c r="AI172" s="82"/>
      <c r="AJ172" s="82" t="str">
        <f t="shared" si="25"/>
        <v>PL10</v>
      </c>
      <c r="AK172" s="53" t="str">
        <f t="shared" si="26"/>
        <v/>
      </c>
      <c r="AL172" s="53" t="s">
        <v>703</v>
      </c>
      <c r="AM172" s="84"/>
      <c r="AN172" s="53"/>
      <c r="AO172" s="53" t="s">
        <v>779</v>
      </c>
      <c r="AP172" s="53">
        <v>2</v>
      </c>
      <c r="AQ172" s="83">
        <v>46215</v>
      </c>
      <c r="AR172" s="53"/>
      <c r="AS172" s="53"/>
    </row>
    <row r="173" spans="3:45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3"/>
        <v>0</v>
      </c>
      <c r="M173" s="26">
        <f t="shared" si="24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67" t="e">
        <f>SUMIFS([1]Up!$J:$J,[1]Up!$D:$D,D173)</f>
        <v>#VALUE!</v>
      </c>
      <c r="AI173" s="82"/>
      <c r="AJ173" s="82" t="str">
        <f t="shared" si="25"/>
        <v>PL10</v>
      </c>
      <c r="AK173" s="53" t="str">
        <f t="shared" si="26"/>
        <v/>
      </c>
      <c r="AL173" s="53" t="s">
        <v>786</v>
      </c>
      <c r="AM173" s="84"/>
      <c r="AN173" s="53"/>
      <c r="AO173" s="53" t="s">
        <v>779</v>
      </c>
      <c r="AP173" s="53">
        <v>1</v>
      </c>
      <c r="AQ173" s="83">
        <v>46215</v>
      </c>
      <c r="AR173" s="53"/>
      <c r="AS173" s="53"/>
    </row>
    <row r="174" spans="3:45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7">MIN(SUM(N174:AG174),I174)</f>
        <v>0</v>
      </c>
      <c r="M174" s="26">
        <f t="shared" ref="M174:M237" si="28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67" t="e">
        <f>SUMIFS([1]Up!$J:$J,[1]Up!$D:$D,D174)</f>
        <v>#VALUE!</v>
      </c>
      <c r="AI174" s="82"/>
      <c r="AJ174" s="82" t="str">
        <f t="shared" ref="AJ174:AJ237" si="29">IFERROR(IF(C174="Plate",LEFT(E174,FIND("*",E174,1)-1),""),IF(C174="Plate",LEFT(E174,FIND("x",E174,1)-1),""))</f>
        <v>PL25</v>
      </c>
      <c r="AK174" s="53" t="str">
        <f t="shared" ref="AK174:AK237" si="30">IF(ROUND(SUM(N174:AG174)-I174,0)&gt;0,"Thừa "&amp;SUM(N174:AG174)-I174,"")</f>
        <v/>
      </c>
      <c r="AL174" s="53" t="s">
        <v>703</v>
      </c>
      <c r="AM174" s="84"/>
      <c r="AN174" s="53"/>
      <c r="AO174" s="53" t="s">
        <v>715</v>
      </c>
      <c r="AP174" s="53">
        <v>1</v>
      </c>
      <c r="AQ174" s="83">
        <v>46215</v>
      </c>
      <c r="AR174" s="53"/>
      <c r="AS174" s="53"/>
    </row>
    <row r="175" spans="3:45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7"/>
        <v>0</v>
      </c>
      <c r="M175" s="26">
        <f t="shared" si="28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67" t="e">
        <f>SUMIFS([1]Up!$J:$J,[1]Up!$D:$D,D175)</f>
        <v>#VALUE!</v>
      </c>
      <c r="AI175" s="82"/>
      <c r="AJ175" s="82" t="str">
        <f t="shared" si="29"/>
        <v>PL12</v>
      </c>
      <c r="AK175" s="53" t="str">
        <f t="shared" si="30"/>
        <v/>
      </c>
      <c r="AL175" s="53" t="s">
        <v>786</v>
      </c>
      <c r="AM175" s="84"/>
      <c r="AN175" s="53"/>
      <c r="AO175" s="53" t="s">
        <v>792</v>
      </c>
      <c r="AP175" s="53">
        <v>1</v>
      </c>
      <c r="AQ175" s="83">
        <v>46215</v>
      </c>
      <c r="AR175" s="53"/>
      <c r="AS175" s="53"/>
    </row>
    <row r="176" spans="3:45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7"/>
        <v>0</v>
      </c>
      <c r="M176" s="26">
        <f t="shared" si="28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67" t="e">
        <f>SUMIFS([1]Up!$J:$J,[1]Up!$D:$D,D176)</f>
        <v>#VALUE!</v>
      </c>
      <c r="AI176" s="82"/>
      <c r="AJ176" s="82" t="str">
        <f t="shared" si="29"/>
        <v>PL25</v>
      </c>
      <c r="AK176" s="53" t="str">
        <f t="shared" si="30"/>
        <v/>
      </c>
      <c r="AL176" s="53" t="s">
        <v>703</v>
      </c>
      <c r="AM176" s="84"/>
      <c r="AN176" s="53"/>
      <c r="AO176" s="53" t="s">
        <v>715</v>
      </c>
      <c r="AP176" s="53">
        <v>2</v>
      </c>
      <c r="AQ176" s="83">
        <v>46215</v>
      </c>
      <c r="AR176" s="53"/>
      <c r="AS176" s="53"/>
    </row>
    <row r="177" spans="3:45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7"/>
        <v>0</v>
      </c>
      <c r="M177" s="26">
        <f t="shared" si="28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67" t="e">
        <f>SUMIFS([1]Up!$J:$J,[1]Up!$D:$D,D177)</f>
        <v>#VALUE!</v>
      </c>
      <c r="AI177" s="82"/>
      <c r="AJ177" s="82" t="str">
        <f t="shared" si="29"/>
        <v>PL12</v>
      </c>
      <c r="AK177" s="53" t="str">
        <f t="shared" si="30"/>
        <v/>
      </c>
      <c r="AL177" s="53" t="s">
        <v>786</v>
      </c>
      <c r="AM177" s="84"/>
      <c r="AN177" s="53"/>
      <c r="AO177" s="53" t="s">
        <v>792</v>
      </c>
      <c r="AP177" s="53">
        <v>4</v>
      </c>
      <c r="AQ177" s="83">
        <v>46215</v>
      </c>
      <c r="AR177" s="53"/>
      <c r="AS177" s="53"/>
    </row>
    <row r="178" spans="3:45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7"/>
        <v>0.60940191976372138</v>
      </c>
      <c r="M178" s="26">
        <f t="shared" si="28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67" t="e">
        <f>SUMIFS([1]Up!$J:$J,[1]Up!$D:$D,D178)</f>
        <v>#VALUE!</v>
      </c>
      <c r="AI178" s="82"/>
      <c r="AJ178" s="82" t="str">
        <f t="shared" si="29"/>
        <v/>
      </c>
      <c r="AK178" s="53" t="str">
        <f t="shared" si="30"/>
        <v/>
      </c>
      <c r="AL178" s="53" t="s">
        <v>703</v>
      </c>
      <c r="AM178" s="84"/>
      <c r="AN178" s="53"/>
      <c r="AO178" s="53" t="s">
        <v>576</v>
      </c>
      <c r="AP178" s="53">
        <v>1</v>
      </c>
      <c r="AQ178" s="83"/>
      <c r="AR178" s="53"/>
      <c r="AS178" s="53"/>
    </row>
    <row r="179" spans="3:45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7"/>
        <v>0</v>
      </c>
      <c r="M179" s="26">
        <f t="shared" si="28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67" t="e">
        <f>SUMIFS([1]Up!$J:$J,[1]Up!$D:$D,D179)</f>
        <v>#VALUE!</v>
      </c>
      <c r="AI179" s="82"/>
      <c r="AJ179" s="82" t="str">
        <f t="shared" si="29"/>
        <v/>
      </c>
      <c r="AK179" s="53" t="str">
        <f t="shared" si="30"/>
        <v/>
      </c>
      <c r="AL179" s="53" t="s">
        <v>786</v>
      </c>
      <c r="AM179" s="84"/>
      <c r="AN179" s="53"/>
      <c r="AO179" s="53" t="s">
        <v>806</v>
      </c>
      <c r="AP179" s="53">
        <v>2</v>
      </c>
      <c r="AQ179" s="83">
        <v>46215</v>
      </c>
      <c r="AR179" s="53"/>
      <c r="AS179" s="53"/>
    </row>
    <row r="180" spans="3:45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7"/>
        <v>0</v>
      </c>
      <c r="M180" s="26">
        <f t="shared" si="28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67" t="e">
        <f>SUMIFS([1]Up!$J:$J,[1]Up!$D:$D,D180)</f>
        <v>#VALUE!</v>
      </c>
      <c r="AI180" s="82"/>
      <c r="AJ180" s="82" t="str">
        <f t="shared" si="29"/>
        <v/>
      </c>
      <c r="AK180" s="53" t="str">
        <f t="shared" si="30"/>
        <v/>
      </c>
      <c r="AL180" s="53" t="s">
        <v>786</v>
      </c>
      <c r="AM180" s="84"/>
      <c r="AN180" s="53"/>
      <c r="AO180" s="53"/>
      <c r="AP180" s="53"/>
      <c r="AQ180" s="83"/>
      <c r="AR180" s="53"/>
      <c r="AS180" s="53"/>
    </row>
    <row r="181" spans="3:45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7"/>
        <v>0</v>
      </c>
      <c r="M181" s="26">
        <f t="shared" si="28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67" t="e">
        <f>SUMIFS([1]Up!$J:$J,[1]Up!$D:$D,D181)</f>
        <v>#VALUE!</v>
      </c>
      <c r="AI181" s="82"/>
      <c r="AJ181" s="82" t="str">
        <f t="shared" si="29"/>
        <v/>
      </c>
      <c r="AK181" s="53" t="str">
        <f t="shared" si="30"/>
        <v/>
      </c>
      <c r="AL181" s="53" t="s">
        <v>682</v>
      </c>
      <c r="AM181" s="84"/>
      <c r="AN181" s="53"/>
      <c r="AO181" s="53"/>
      <c r="AP181" s="53"/>
      <c r="AQ181" s="83"/>
      <c r="AR181" s="53"/>
      <c r="AS181" s="53"/>
    </row>
    <row r="182" spans="3:45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7"/>
        <v>0</v>
      </c>
      <c r="M182" s="26">
        <f t="shared" si="28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67" t="e">
        <f>SUMIFS([1]Up!$J:$J,[1]Up!$D:$D,D182)</f>
        <v>#VALUE!</v>
      </c>
      <c r="AI182" s="82"/>
      <c r="AJ182" s="82" t="str">
        <f t="shared" si="29"/>
        <v/>
      </c>
      <c r="AK182" s="53" t="str">
        <f t="shared" si="30"/>
        <v/>
      </c>
      <c r="AL182" s="53" t="s">
        <v>786</v>
      </c>
      <c r="AM182" s="84"/>
      <c r="AN182" s="53"/>
      <c r="AO182" s="53"/>
      <c r="AP182" s="53"/>
      <c r="AQ182" s="83"/>
      <c r="AR182" s="53"/>
      <c r="AS182" s="53"/>
    </row>
    <row r="183" spans="3:45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7"/>
        <v>0</v>
      </c>
      <c r="M183" s="26">
        <f t="shared" si="28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67" t="e">
        <f>SUMIFS([1]Up!$J:$J,[1]Up!$D:$D,D183)</f>
        <v>#VALUE!</v>
      </c>
      <c r="AI183" s="82"/>
      <c r="AJ183" s="82" t="str">
        <f t="shared" si="29"/>
        <v/>
      </c>
      <c r="AK183" s="53" t="str">
        <f t="shared" si="30"/>
        <v/>
      </c>
      <c r="AL183" s="53" t="s">
        <v>682</v>
      </c>
      <c r="AM183" s="84"/>
      <c r="AN183" s="53"/>
      <c r="AO183" s="53"/>
      <c r="AP183" s="53"/>
      <c r="AQ183" s="83"/>
      <c r="AR183" s="53"/>
      <c r="AS183" s="53"/>
    </row>
    <row r="184" spans="3:45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7"/>
        <v>0</v>
      </c>
      <c r="M184" s="26">
        <f t="shared" si="28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67" t="e">
        <f>SUMIFS([1]Up!$J:$J,[1]Up!$D:$D,D184)</f>
        <v>#VALUE!</v>
      </c>
      <c r="AI184" s="82"/>
      <c r="AJ184" s="82" t="str">
        <f t="shared" si="29"/>
        <v/>
      </c>
      <c r="AK184" s="53" t="str">
        <f t="shared" si="30"/>
        <v/>
      </c>
      <c r="AL184" s="53" t="s">
        <v>682</v>
      </c>
      <c r="AM184" s="84"/>
      <c r="AN184" s="53"/>
      <c r="AO184" s="53"/>
      <c r="AP184" s="53"/>
      <c r="AQ184" s="83"/>
      <c r="AR184" s="53"/>
      <c r="AS184" s="53"/>
    </row>
    <row r="185" spans="3:45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7"/>
        <v>0</v>
      </c>
      <c r="M185" s="26">
        <f t="shared" si="28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67" t="e">
        <f>SUMIFS([1]Up!$J:$J,[1]Up!$D:$D,D185)</f>
        <v>#VALUE!</v>
      </c>
      <c r="AI185" s="82"/>
      <c r="AJ185" s="82" t="str">
        <f t="shared" si="29"/>
        <v/>
      </c>
      <c r="AK185" s="53" t="str">
        <f t="shared" si="30"/>
        <v/>
      </c>
      <c r="AL185" s="53" t="s">
        <v>682</v>
      </c>
      <c r="AM185" s="84"/>
      <c r="AN185" s="53"/>
      <c r="AO185" s="53"/>
      <c r="AP185" s="53"/>
      <c r="AQ185" s="83"/>
      <c r="AR185" s="53"/>
      <c r="AS185" s="53"/>
    </row>
    <row r="186" spans="3:45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7"/>
        <v>0</v>
      </c>
      <c r="M186" s="26">
        <f t="shared" si="28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67" t="e">
        <f>SUMIFS([1]Up!$J:$J,[1]Up!$D:$D,D186)</f>
        <v>#VALUE!</v>
      </c>
      <c r="AI186" s="82"/>
      <c r="AJ186" s="82" t="str">
        <f t="shared" si="29"/>
        <v/>
      </c>
      <c r="AK186" s="53" t="str">
        <f t="shared" si="30"/>
        <v/>
      </c>
      <c r="AL186" s="53" t="s">
        <v>682</v>
      </c>
      <c r="AM186" s="84"/>
      <c r="AN186" s="53"/>
      <c r="AO186" s="53"/>
      <c r="AP186" s="53"/>
      <c r="AQ186" s="83"/>
      <c r="AR186" s="53"/>
      <c r="AS186" s="53"/>
    </row>
    <row r="187" spans="3:45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7"/>
        <v>0</v>
      </c>
      <c r="M187" s="26">
        <f t="shared" si="28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67" t="e">
        <f>SUMIFS([1]Up!$J:$J,[1]Up!$D:$D,D187)</f>
        <v>#VALUE!</v>
      </c>
      <c r="AI187" s="82"/>
      <c r="AJ187" s="82" t="str">
        <f t="shared" si="29"/>
        <v/>
      </c>
      <c r="AK187" s="53" t="str">
        <f t="shared" si="30"/>
        <v/>
      </c>
      <c r="AL187" s="53" t="s">
        <v>786</v>
      </c>
      <c r="AM187" s="84"/>
      <c r="AN187" s="53"/>
      <c r="AO187" s="53"/>
      <c r="AP187" s="53"/>
      <c r="AQ187" s="83"/>
      <c r="AR187" s="53"/>
      <c r="AS187" s="53"/>
    </row>
    <row r="188" spans="3:45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7"/>
        <v>0</v>
      </c>
      <c r="M188" s="26">
        <f t="shared" si="28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67" t="e">
        <f>SUMIFS([1]Up!$J:$J,[1]Up!$D:$D,D188)</f>
        <v>#VALUE!</v>
      </c>
      <c r="AI188" s="82"/>
      <c r="AJ188" s="82" t="str">
        <f t="shared" si="29"/>
        <v/>
      </c>
      <c r="AK188" s="53" t="str">
        <f t="shared" si="30"/>
        <v/>
      </c>
      <c r="AL188" s="53" t="s">
        <v>682</v>
      </c>
      <c r="AM188" s="84"/>
      <c r="AN188" s="53"/>
      <c r="AO188" s="53"/>
      <c r="AP188" s="53"/>
      <c r="AQ188" s="83"/>
      <c r="AR188" s="53"/>
      <c r="AS188" s="53"/>
    </row>
    <row r="189" spans="3:45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7"/>
        <v>0</v>
      </c>
      <c r="M189" s="26">
        <f t="shared" si="28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67" t="e">
        <f>SUMIFS([1]Up!$J:$J,[1]Up!$D:$D,D189)</f>
        <v>#VALUE!</v>
      </c>
      <c r="AI189" s="82"/>
      <c r="AJ189" s="82" t="str">
        <f t="shared" si="29"/>
        <v/>
      </c>
      <c r="AK189" s="53" t="str">
        <f t="shared" si="30"/>
        <v/>
      </c>
      <c r="AL189" s="53" t="s">
        <v>682</v>
      </c>
      <c r="AM189" s="84"/>
      <c r="AN189" s="53"/>
      <c r="AO189" s="53"/>
      <c r="AP189" s="53"/>
      <c r="AQ189" s="83"/>
      <c r="AR189" s="53"/>
      <c r="AS189" s="53"/>
    </row>
    <row r="190" spans="3:45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7"/>
        <v>1</v>
      </c>
      <c r="M190" s="26">
        <f t="shared" si="28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67" t="e">
        <f>SUMIFS([1]Up!$J:$J,[1]Up!$D:$D,D190)</f>
        <v>#VALUE!</v>
      </c>
      <c r="AI190" s="82"/>
      <c r="AJ190" s="82" t="str">
        <f t="shared" si="29"/>
        <v>PL10</v>
      </c>
      <c r="AK190" s="53" t="str">
        <f t="shared" si="30"/>
        <v/>
      </c>
      <c r="AL190" s="53" t="s">
        <v>703</v>
      </c>
      <c r="AM190" s="84"/>
      <c r="AN190" s="53"/>
      <c r="AO190" s="53" t="s">
        <v>779</v>
      </c>
      <c r="AP190" s="53">
        <v>1</v>
      </c>
      <c r="AQ190" s="83">
        <v>46215</v>
      </c>
      <c r="AR190" s="53"/>
      <c r="AS190" s="53"/>
    </row>
    <row r="191" spans="3:45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7"/>
        <v>1</v>
      </c>
      <c r="M191" s="26">
        <f t="shared" si="28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67" t="e">
        <f>SUMIFS([1]Up!$J:$J,[1]Up!$D:$D,D191)</f>
        <v>#VALUE!</v>
      </c>
      <c r="AI191" s="82"/>
      <c r="AJ191" s="82" t="str">
        <f t="shared" si="29"/>
        <v>PL55</v>
      </c>
      <c r="AK191" s="53" t="str">
        <f t="shared" si="30"/>
        <v/>
      </c>
      <c r="AL191" s="53" t="s">
        <v>703</v>
      </c>
      <c r="AM191" s="84"/>
      <c r="AN191" s="53"/>
      <c r="AO191" s="53" t="s">
        <v>760</v>
      </c>
      <c r="AP191" s="53">
        <v>1</v>
      </c>
      <c r="AQ191" s="83">
        <v>46215</v>
      </c>
      <c r="AR191" s="53"/>
      <c r="AS191" s="53"/>
    </row>
    <row r="192" spans="3:45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7"/>
        <v>1</v>
      </c>
      <c r="M192" s="26">
        <f t="shared" si="2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67" t="e">
        <f>SUMIFS([1]Up!$J:$J,[1]Up!$D:$D,D192)</f>
        <v>#VALUE!</v>
      </c>
      <c r="AI192" s="82"/>
      <c r="AJ192" s="82" t="str">
        <f t="shared" si="29"/>
        <v>PL10</v>
      </c>
      <c r="AK192" s="53" t="str">
        <f t="shared" si="30"/>
        <v/>
      </c>
      <c r="AL192" s="53" t="s">
        <v>703</v>
      </c>
      <c r="AM192" s="84"/>
      <c r="AN192" s="53"/>
      <c r="AO192" s="53" t="s">
        <v>779</v>
      </c>
      <c r="AP192" s="53">
        <v>1</v>
      </c>
      <c r="AQ192" s="83">
        <v>46215</v>
      </c>
      <c r="AR192" s="53"/>
      <c r="AS192" s="53"/>
    </row>
    <row r="193" spans="3:45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7"/>
        <v>16</v>
      </c>
      <c r="M193" s="26">
        <f t="shared" si="28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67" t="e">
        <f>SUMIFS([1]Up!$J:$J,[1]Up!$D:$D,D193)</f>
        <v>#VALUE!</v>
      </c>
      <c r="AI193" s="82"/>
      <c r="AJ193" s="82" t="str">
        <f t="shared" si="29"/>
        <v>PL10</v>
      </c>
      <c r="AK193" s="53" t="str">
        <f t="shared" si="30"/>
        <v/>
      </c>
      <c r="AL193" s="53" t="s">
        <v>703</v>
      </c>
      <c r="AM193" s="84"/>
      <c r="AN193" s="53"/>
      <c r="AO193" s="53" t="s">
        <v>836</v>
      </c>
      <c r="AP193" s="53">
        <v>16</v>
      </c>
      <c r="AQ193" s="83">
        <v>46215</v>
      </c>
      <c r="AR193" s="53"/>
      <c r="AS193" s="53"/>
    </row>
    <row r="194" spans="3:45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7"/>
        <v>10</v>
      </c>
      <c r="M194" s="26">
        <f t="shared" si="28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67" t="e">
        <f>SUMIFS([1]Up!$J:$J,[1]Up!$D:$D,D194)</f>
        <v>#VALUE!</v>
      </c>
      <c r="AI194" s="82"/>
      <c r="AJ194" s="82" t="str">
        <f t="shared" si="29"/>
        <v>PL10</v>
      </c>
      <c r="AK194" s="53" t="str">
        <f t="shared" si="30"/>
        <v/>
      </c>
      <c r="AL194" s="53" t="s">
        <v>703</v>
      </c>
      <c r="AM194" s="84"/>
      <c r="AN194" s="53"/>
      <c r="AO194" s="53" t="s">
        <v>779</v>
      </c>
      <c r="AP194" s="53">
        <v>10</v>
      </c>
      <c r="AQ194" s="83">
        <v>46215</v>
      </c>
      <c r="AR194" s="53"/>
      <c r="AS194" s="53"/>
    </row>
    <row r="195" spans="3:45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7"/>
        <v>5</v>
      </c>
      <c r="M195" s="26">
        <f t="shared" si="28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67" t="e">
        <f>SUMIFS([1]Up!$J:$J,[1]Up!$D:$D,D195)</f>
        <v>#VALUE!</v>
      </c>
      <c r="AI195" s="82"/>
      <c r="AJ195" s="82" t="str">
        <f t="shared" si="29"/>
        <v>PL12</v>
      </c>
      <c r="AK195" s="53" t="str">
        <f t="shared" si="30"/>
        <v/>
      </c>
      <c r="AL195" s="53" t="s">
        <v>703</v>
      </c>
      <c r="AM195" s="84"/>
      <c r="AN195" s="53"/>
      <c r="AO195" s="53" t="s">
        <v>792</v>
      </c>
      <c r="AP195" s="53">
        <v>5</v>
      </c>
      <c r="AQ195" s="83">
        <v>46215</v>
      </c>
      <c r="AR195" s="53"/>
      <c r="AS195" s="53"/>
    </row>
    <row r="196" spans="3:45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7"/>
        <v>2</v>
      </c>
      <c r="M196" s="26">
        <f t="shared" si="2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67" t="e">
        <f>SUMIFS([1]Up!$J:$J,[1]Up!$D:$D,D196)</f>
        <v>#VALUE!</v>
      </c>
      <c r="AI196" s="82"/>
      <c r="AJ196" s="82" t="str">
        <f t="shared" si="29"/>
        <v>PL10</v>
      </c>
      <c r="AK196" s="53" t="str">
        <f t="shared" si="30"/>
        <v/>
      </c>
      <c r="AL196" s="53" t="s">
        <v>703</v>
      </c>
      <c r="AM196" s="84"/>
      <c r="AN196" s="53"/>
      <c r="AO196" s="53" t="s">
        <v>779</v>
      </c>
      <c r="AP196" s="53">
        <v>2</v>
      </c>
      <c r="AQ196" s="83">
        <v>46215</v>
      </c>
      <c r="AR196" s="53"/>
      <c r="AS196" s="53"/>
    </row>
    <row r="197" spans="3:45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7"/>
        <v>2</v>
      </c>
      <c r="M197" s="26">
        <f t="shared" si="28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67" t="e">
        <f>SUMIFS([1]Up!$J:$J,[1]Up!$D:$D,D197)</f>
        <v>#VALUE!</v>
      </c>
      <c r="AI197" s="82"/>
      <c r="AJ197" s="82" t="str">
        <f t="shared" si="29"/>
        <v>PL19</v>
      </c>
      <c r="AK197" s="53" t="str">
        <f t="shared" si="30"/>
        <v/>
      </c>
      <c r="AL197" s="53" t="s">
        <v>703</v>
      </c>
      <c r="AM197" s="84"/>
      <c r="AN197" s="53"/>
      <c r="AO197" s="53" t="s">
        <v>850</v>
      </c>
      <c r="AP197" s="53">
        <v>2</v>
      </c>
      <c r="AQ197" s="83">
        <v>46215</v>
      </c>
      <c r="AR197" s="53"/>
      <c r="AS197" s="53"/>
    </row>
    <row r="198" spans="3:45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7"/>
        <v>2</v>
      </c>
      <c r="M198" s="26">
        <f t="shared" si="28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67" t="e">
        <f>SUMIFS([1]Up!$J:$J,[1]Up!$D:$D,D198)</f>
        <v>#VALUE!</v>
      </c>
      <c r="AI198" s="82"/>
      <c r="AJ198" s="82" t="str">
        <f t="shared" si="29"/>
        <v>PL12</v>
      </c>
      <c r="AK198" s="53" t="str">
        <f t="shared" si="30"/>
        <v/>
      </c>
      <c r="AL198" s="53" t="s">
        <v>703</v>
      </c>
      <c r="AM198" s="84"/>
      <c r="AN198" s="53"/>
      <c r="AO198" s="53" t="s">
        <v>854</v>
      </c>
      <c r="AP198" s="53">
        <v>2</v>
      </c>
      <c r="AQ198" s="83">
        <v>46215</v>
      </c>
      <c r="AR198" s="53"/>
      <c r="AS198" s="53"/>
    </row>
    <row r="199" spans="3:45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7"/>
        <v>0</v>
      </c>
      <c r="M199" s="26">
        <f t="shared" si="28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67" t="e">
        <f>SUMIFS([1]Up!$J:$J,[1]Up!$D:$D,D199)</f>
        <v>#VALUE!</v>
      </c>
      <c r="AI199" s="82"/>
      <c r="AJ199" s="82" t="str">
        <f t="shared" si="29"/>
        <v>PL6</v>
      </c>
      <c r="AK199" s="53" t="str">
        <f t="shared" si="30"/>
        <v/>
      </c>
      <c r="AL199" s="53" t="s">
        <v>703</v>
      </c>
      <c r="AM199" s="84"/>
      <c r="AN199" s="53"/>
      <c r="AO199" s="53" t="s">
        <v>765</v>
      </c>
      <c r="AP199" s="53">
        <v>2</v>
      </c>
      <c r="AQ199" s="83">
        <v>46215</v>
      </c>
      <c r="AR199" s="53"/>
      <c r="AS199" s="53"/>
    </row>
    <row r="200" spans="3:45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7"/>
        <v>0</v>
      </c>
      <c r="M200" s="26">
        <f t="shared" si="28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67" t="e">
        <f>SUMIFS([1]Up!$J:$J,[1]Up!$D:$D,D200)</f>
        <v>#VALUE!</v>
      </c>
      <c r="AI200" s="82"/>
      <c r="AJ200" s="82" t="str">
        <f t="shared" si="29"/>
        <v/>
      </c>
      <c r="AK200" s="53" t="str">
        <f t="shared" si="30"/>
        <v/>
      </c>
      <c r="AL200" s="53" t="s">
        <v>682</v>
      </c>
      <c r="AM200" s="84"/>
      <c r="AN200" s="53"/>
      <c r="AO200" s="53"/>
      <c r="AP200" s="53"/>
      <c r="AQ200" s="83"/>
      <c r="AR200" s="53"/>
      <c r="AS200" s="53"/>
    </row>
    <row r="201" spans="3:45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7"/>
        <v>2</v>
      </c>
      <c r="M201" s="26">
        <f t="shared" si="28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67" t="e">
        <f>SUMIFS([1]Up!$J:$J,[1]Up!$D:$D,D201)</f>
        <v>#VALUE!</v>
      </c>
      <c r="AI201" s="82"/>
      <c r="AJ201" s="82" t="str">
        <f t="shared" si="29"/>
        <v>PL55</v>
      </c>
      <c r="AK201" s="53" t="str">
        <f t="shared" si="30"/>
        <v/>
      </c>
      <c r="AL201" s="53" t="s">
        <v>703</v>
      </c>
      <c r="AM201" s="84"/>
      <c r="AN201" s="53"/>
      <c r="AO201" s="53" t="s">
        <v>760</v>
      </c>
      <c r="AP201" s="53">
        <v>2</v>
      </c>
      <c r="AQ201" s="83">
        <v>46215</v>
      </c>
      <c r="AR201" s="53"/>
      <c r="AS201" s="53"/>
    </row>
    <row r="202" spans="3:45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7"/>
        <v>0</v>
      </c>
      <c r="M202" s="26">
        <f t="shared" si="28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67" t="e">
        <f>SUMIFS([1]Up!$J:$J,[1]Up!$D:$D,D202)</f>
        <v>#VALUE!</v>
      </c>
      <c r="AI202" s="82"/>
      <c r="AJ202" s="82" t="str">
        <f t="shared" si="29"/>
        <v>PL12</v>
      </c>
      <c r="AK202" s="53" t="str">
        <f t="shared" si="30"/>
        <v/>
      </c>
      <c r="AL202" s="53" t="s">
        <v>703</v>
      </c>
      <c r="AM202" s="84"/>
      <c r="AN202" s="53"/>
      <c r="AO202" s="53" t="s">
        <v>869</v>
      </c>
      <c r="AP202" s="53">
        <v>8</v>
      </c>
      <c r="AQ202" s="83">
        <v>46215</v>
      </c>
      <c r="AR202" s="53"/>
      <c r="AS202" s="53"/>
    </row>
    <row r="203" spans="3:45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7"/>
        <v>0</v>
      </c>
      <c r="M203" s="26">
        <f t="shared" si="28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67" t="e">
        <f>SUMIFS([1]Up!$J:$J,[1]Up!$D:$D,D203)</f>
        <v>#VALUE!</v>
      </c>
      <c r="AI203" s="82"/>
      <c r="AJ203" s="82" t="str">
        <f t="shared" si="29"/>
        <v>PL25</v>
      </c>
      <c r="AK203" s="53" t="str">
        <f t="shared" si="30"/>
        <v/>
      </c>
      <c r="AL203" s="53" t="s">
        <v>703</v>
      </c>
      <c r="AM203" s="84"/>
      <c r="AN203" s="53"/>
      <c r="AO203" s="53" t="s">
        <v>715</v>
      </c>
      <c r="AP203" s="53">
        <v>1</v>
      </c>
      <c r="AQ203" s="83">
        <v>46215</v>
      </c>
      <c r="AR203" s="53"/>
      <c r="AS203" s="53"/>
    </row>
    <row r="204" spans="3:45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7"/>
        <v>0</v>
      </c>
      <c r="M204" s="26">
        <f t="shared" si="28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67" t="e">
        <f>SUMIFS([1]Up!$J:$J,[1]Up!$D:$D,D204)</f>
        <v>#VALUE!</v>
      </c>
      <c r="AI204" s="82"/>
      <c r="AJ204" s="82" t="str">
        <f t="shared" si="29"/>
        <v/>
      </c>
      <c r="AK204" s="53" t="str">
        <f t="shared" si="30"/>
        <v/>
      </c>
      <c r="AL204" s="53" t="s">
        <v>703</v>
      </c>
      <c r="AM204" s="84"/>
      <c r="AN204" s="53"/>
      <c r="AO204" s="53" t="s">
        <v>877</v>
      </c>
      <c r="AP204" s="53">
        <v>1</v>
      </c>
      <c r="AQ204" s="83">
        <v>46215</v>
      </c>
      <c r="AR204" s="53"/>
      <c r="AS204" s="53"/>
    </row>
    <row r="205" spans="3:45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7"/>
        <v>1</v>
      </c>
      <c r="M205" s="26">
        <f t="shared" si="2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67" t="e">
        <f>SUMIFS([1]Up!$J:$J,[1]Up!$D:$D,D205)</f>
        <v>#VALUE!</v>
      </c>
      <c r="AI205" s="82"/>
      <c r="AJ205" s="82" t="str">
        <f t="shared" si="29"/>
        <v/>
      </c>
      <c r="AK205" s="53" t="str">
        <f t="shared" si="30"/>
        <v/>
      </c>
      <c r="AL205" s="53" t="s">
        <v>703</v>
      </c>
      <c r="AM205" s="84"/>
      <c r="AN205" s="53"/>
      <c r="AO205" s="53" t="s">
        <v>576</v>
      </c>
      <c r="AP205" s="53">
        <v>1</v>
      </c>
      <c r="AQ205" s="83"/>
      <c r="AR205" s="53"/>
      <c r="AS205" s="53"/>
    </row>
    <row r="206" spans="3:45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7"/>
        <v>1</v>
      </c>
      <c r="M206" s="26">
        <f t="shared" si="28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67" t="e">
        <f>SUMIFS([1]Up!$J:$J,[1]Up!$D:$D,D206)</f>
        <v>#VALUE!</v>
      </c>
      <c r="AI206" s="82"/>
      <c r="AJ206" s="82" t="str">
        <f t="shared" si="29"/>
        <v/>
      </c>
      <c r="AK206" s="53" t="str">
        <f t="shared" si="30"/>
        <v/>
      </c>
      <c r="AL206" s="53" t="s">
        <v>703</v>
      </c>
      <c r="AM206" s="84"/>
      <c r="AN206" s="53"/>
      <c r="AO206" s="53" t="s">
        <v>704</v>
      </c>
      <c r="AP206" s="53">
        <v>1</v>
      </c>
      <c r="AQ206" s="83">
        <v>46215</v>
      </c>
      <c r="AR206" s="53"/>
      <c r="AS206" s="53"/>
    </row>
    <row r="207" spans="3:45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7"/>
        <v>1</v>
      </c>
      <c r="M207" s="26">
        <f t="shared" si="28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67" t="e">
        <f>SUMIFS([1]Up!$J:$J,[1]Up!$D:$D,D207)</f>
        <v>#VALUE!</v>
      </c>
      <c r="AI207" s="82"/>
      <c r="AJ207" s="82" t="str">
        <f t="shared" si="29"/>
        <v/>
      </c>
      <c r="AK207" s="53" t="str">
        <f t="shared" si="30"/>
        <v/>
      </c>
      <c r="AL207" s="53" t="s">
        <v>703</v>
      </c>
      <c r="AM207" s="84"/>
      <c r="AN207" s="53"/>
      <c r="AO207" s="53" t="s">
        <v>726</v>
      </c>
      <c r="AP207" s="53">
        <v>1</v>
      </c>
      <c r="AQ207" s="83">
        <v>46215</v>
      </c>
      <c r="AR207" s="53"/>
      <c r="AS207" s="53"/>
    </row>
    <row r="208" spans="3:45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7"/>
        <v>1</v>
      </c>
      <c r="M208" s="26">
        <f t="shared" si="28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67" t="e">
        <f>SUMIFS([1]Up!$J:$J,[1]Up!$D:$D,D208)</f>
        <v>#VALUE!</v>
      </c>
      <c r="AI208" s="82"/>
      <c r="AJ208" s="82" t="str">
        <f t="shared" si="29"/>
        <v/>
      </c>
      <c r="AK208" s="53" t="str">
        <f t="shared" si="30"/>
        <v/>
      </c>
      <c r="AL208" s="53" t="s">
        <v>703</v>
      </c>
      <c r="AM208" s="84"/>
      <c r="AN208" s="53"/>
      <c r="AO208" s="53" t="s">
        <v>726</v>
      </c>
      <c r="AP208" s="53">
        <v>1</v>
      </c>
      <c r="AQ208" s="83">
        <v>46215</v>
      </c>
      <c r="AR208" s="53"/>
      <c r="AS208" s="53"/>
    </row>
    <row r="209" spans="3:45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7"/>
        <v>1</v>
      </c>
      <c r="M209" s="26">
        <f t="shared" si="28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67" t="e">
        <f>SUMIFS([1]Up!$J:$J,[1]Up!$D:$D,D209)</f>
        <v>#VALUE!</v>
      </c>
      <c r="AI209" s="82"/>
      <c r="AJ209" s="82" t="str">
        <f t="shared" si="29"/>
        <v/>
      </c>
      <c r="AK209" s="53" t="str">
        <f t="shared" si="30"/>
        <v/>
      </c>
      <c r="AL209" s="53" t="s">
        <v>703</v>
      </c>
      <c r="AM209" s="84"/>
      <c r="AN209" s="53"/>
      <c r="AO209" s="53" t="s">
        <v>733</v>
      </c>
      <c r="AP209" s="53">
        <v>1</v>
      </c>
      <c r="AQ209" s="83">
        <v>46215</v>
      </c>
      <c r="AR209" s="53"/>
      <c r="AS209" s="53"/>
    </row>
    <row r="210" spans="3:45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7"/>
        <v>1</v>
      </c>
      <c r="M210" s="26">
        <f t="shared" si="2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67" t="e">
        <f>SUMIFS([1]Up!$J:$J,[1]Up!$D:$D,D210)</f>
        <v>#VALUE!</v>
      </c>
      <c r="AI210" s="82"/>
      <c r="AJ210" s="82" t="str">
        <f t="shared" si="29"/>
        <v/>
      </c>
      <c r="AK210" s="53" t="str">
        <f t="shared" si="30"/>
        <v/>
      </c>
      <c r="AL210" s="53" t="s">
        <v>703</v>
      </c>
      <c r="AM210" s="84"/>
      <c r="AN210" s="53"/>
      <c r="AO210" s="53" t="s">
        <v>733</v>
      </c>
      <c r="AP210" s="53">
        <v>1</v>
      </c>
      <c r="AQ210" s="83">
        <v>46215</v>
      </c>
      <c r="AR210" s="53"/>
      <c r="AS210" s="53"/>
    </row>
    <row r="211" spans="3:45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7"/>
        <v>5</v>
      </c>
      <c r="M211" s="26">
        <f t="shared" si="28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67" t="e">
        <f>SUMIFS([1]Up!$J:$J,[1]Up!$D:$D,D211)</f>
        <v>#VALUE!</v>
      </c>
      <c r="AI211" s="82"/>
      <c r="AJ211" s="82" t="str">
        <f t="shared" si="29"/>
        <v/>
      </c>
      <c r="AK211" s="53" t="str">
        <f t="shared" si="30"/>
        <v/>
      </c>
      <c r="AL211" s="53" t="s">
        <v>703</v>
      </c>
      <c r="AM211" s="84"/>
      <c r="AN211" s="53"/>
      <c r="AO211" s="53" t="s">
        <v>726</v>
      </c>
      <c r="AP211" s="53">
        <v>5</v>
      </c>
      <c r="AQ211" s="83">
        <v>46215</v>
      </c>
      <c r="AR211" s="53"/>
      <c r="AS211" s="53"/>
    </row>
    <row r="212" spans="3:45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7"/>
        <v>6</v>
      </c>
      <c r="M212" s="26">
        <f t="shared" si="28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67" t="e">
        <f>SUMIFS([1]Up!$J:$J,[1]Up!$D:$D,D212)</f>
        <v>#VALUE!</v>
      </c>
      <c r="AI212" s="82"/>
      <c r="AJ212" s="82" t="str">
        <f t="shared" si="29"/>
        <v/>
      </c>
      <c r="AK212" s="53" t="str">
        <f t="shared" si="30"/>
        <v/>
      </c>
      <c r="AL212" s="53" t="s">
        <v>703</v>
      </c>
      <c r="AM212" s="84"/>
      <c r="AN212" s="53"/>
      <c r="AO212" s="53" t="s">
        <v>726</v>
      </c>
      <c r="AP212" s="53">
        <v>6</v>
      </c>
      <c r="AQ212" s="83">
        <v>46215</v>
      </c>
      <c r="AR212" s="53"/>
      <c r="AS212" s="53"/>
    </row>
    <row r="213" spans="3:45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7"/>
        <v>1</v>
      </c>
      <c r="M213" s="26">
        <f t="shared" si="28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67" t="e">
        <f>SUMIFS([1]Up!$J:$J,[1]Up!$D:$D,D213)</f>
        <v>#VALUE!</v>
      </c>
      <c r="AI213" s="82"/>
      <c r="AJ213" s="82" t="str">
        <f t="shared" si="29"/>
        <v/>
      </c>
      <c r="AK213" s="53" t="str">
        <f t="shared" si="30"/>
        <v/>
      </c>
      <c r="AL213" s="53" t="s">
        <v>703</v>
      </c>
      <c r="AM213" s="84"/>
      <c r="AN213" s="53"/>
      <c r="AO213" s="53" t="s">
        <v>733</v>
      </c>
      <c r="AP213" s="53">
        <v>1</v>
      </c>
      <c r="AQ213" s="83">
        <v>46215</v>
      </c>
      <c r="AR213" s="53"/>
      <c r="AS213" s="53"/>
    </row>
    <row r="214" spans="3:45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7"/>
        <v>5</v>
      </c>
      <c r="M214" s="26">
        <f t="shared" si="28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67" t="e">
        <f>SUMIFS([1]Up!$J:$J,[1]Up!$D:$D,D214)</f>
        <v>#VALUE!</v>
      </c>
      <c r="AI214" s="82"/>
      <c r="AJ214" s="82" t="str">
        <f t="shared" si="29"/>
        <v/>
      </c>
      <c r="AK214" s="53" t="str">
        <f t="shared" si="30"/>
        <v/>
      </c>
      <c r="AL214" s="53" t="s">
        <v>703</v>
      </c>
      <c r="AM214" s="84"/>
      <c r="AN214" s="53"/>
      <c r="AO214" s="53" t="s">
        <v>726</v>
      </c>
      <c r="AP214" s="53">
        <v>5</v>
      </c>
      <c r="AQ214" s="83">
        <v>46215</v>
      </c>
      <c r="AR214" s="53"/>
      <c r="AS214" s="53"/>
    </row>
    <row r="215" spans="3:45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7"/>
        <v>1</v>
      </c>
      <c r="M215" s="26">
        <f t="shared" si="28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67" t="e">
        <f>SUMIFS([1]Up!$J:$J,[1]Up!$D:$D,D215)</f>
        <v>#VALUE!</v>
      </c>
      <c r="AI215" s="82"/>
      <c r="AJ215" s="82" t="str">
        <f t="shared" si="29"/>
        <v/>
      </c>
      <c r="AK215" s="53" t="str">
        <f t="shared" si="30"/>
        <v/>
      </c>
      <c r="AL215" s="53" t="s">
        <v>703</v>
      </c>
      <c r="AM215" s="84"/>
      <c r="AN215" s="53"/>
      <c r="AO215" s="53" t="s">
        <v>576</v>
      </c>
      <c r="AP215" s="53">
        <v>1</v>
      </c>
      <c r="AQ215" s="83"/>
      <c r="AR215" s="53"/>
      <c r="AS215" s="53"/>
    </row>
    <row r="216" spans="3:45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7"/>
        <v>1</v>
      </c>
      <c r="M216" s="26">
        <f t="shared" si="28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67" t="e">
        <f>SUMIFS([1]Up!$J:$J,[1]Up!$D:$D,D216)</f>
        <v>#VALUE!</v>
      </c>
      <c r="AI216" s="82"/>
      <c r="AJ216" s="82" t="str">
        <f t="shared" si="29"/>
        <v/>
      </c>
      <c r="AK216" s="53" t="str">
        <f t="shared" si="30"/>
        <v/>
      </c>
      <c r="AL216" s="53" t="s">
        <v>703</v>
      </c>
      <c r="AM216" s="84"/>
      <c r="AN216" s="53"/>
      <c r="AO216" s="53" t="s">
        <v>722</v>
      </c>
      <c r="AP216" s="53">
        <v>1</v>
      </c>
      <c r="AQ216" s="83">
        <v>46215</v>
      </c>
      <c r="AR216" s="53"/>
      <c r="AS216" s="53"/>
    </row>
    <row r="217" spans="3:45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7"/>
        <v>1</v>
      </c>
      <c r="M217" s="26">
        <f t="shared" si="28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67" t="e">
        <f>SUMIFS([1]Up!$J:$J,[1]Up!$D:$D,D217)</f>
        <v>#VALUE!</v>
      </c>
      <c r="AI217" s="82"/>
      <c r="AJ217" s="82" t="str">
        <f t="shared" si="29"/>
        <v/>
      </c>
      <c r="AK217" s="53" t="str">
        <f t="shared" si="30"/>
        <v/>
      </c>
      <c r="AL217" s="53" t="s">
        <v>703</v>
      </c>
      <c r="AM217" s="84"/>
      <c r="AN217" s="53"/>
      <c r="AO217" s="53" t="s">
        <v>733</v>
      </c>
      <c r="AP217" s="53">
        <v>1</v>
      </c>
      <c r="AQ217" s="83">
        <v>46215</v>
      </c>
      <c r="AR217" s="53"/>
      <c r="AS217" s="53"/>
    </row>
    <row r="218" spans="3:45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7"/>
        <v>4</v>
      </c>
      <c r="M218" s="26">
        <f t="shared" si="28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67" t="e">
        <f>SUMIFS([1]Up!$J:$J,[1]Up!$D:$D,D218)</f>
        <v>#VALUE!</v>
      </c>
      <c r="AI218" s="82"/>
      <c r="AJ218" s="82" t="str">
        <f t="shared" si="29"/>
        <v/>
      </c>
      <c r="AK218" s="53" t="str">
        <f t="shared" si="30"/>
        <v/>
      </c>
      <c r="AL218" s="53" t="s">
        <v>703</v>
      </c>
      <c r="AM218" s="84"/>
      <c r="AN218" s="53"/>
      <c r="AO218" s="53" t="s">
        <v>744</v>
      </c>
      <c r="AP218" s="53">
        <v>4</v>
      </c>
      <c r="AQ218" s="83">
        <v>46215</v>
      </c>
      <c r="AR218" s="53"/>
      <c r="AS218" s="53"/>
    </row>
    <row r="219" spans="3:45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7"/>
        <v>0</v>
      </c>
      <c r="M219" s="26">
        <f t="shared" si="28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67" t="e">
        <f>SUMIFS([1]Up!$J:$J,[1]Up!$D:$D,D219)</f>
        <v>#VALUE!</v>
      </c>
      <c r="AI219" s="82"/>
      <c r="AJ219" s="82" t="str">
        <f t="shared" si="29"/>
        <v/>
      </c>
      <c r="AK219" s="53" t="str">
        <f t="shared" si="30"/>
        <v/>
      </c>
      <c r="AL219" s="53" t="s">
        <v>703</v>
      </c>
      <c r="AM219" s="84"/>
      <c r="AN219" s="53"/>
      <c r="AO219" s="53" t="s">
        <v>903</v>
      </c>
      <c r="AP219" s="53">
        <v>2</v>
      </c>
      <c r="AQ219" s="83">
        <v>46236</v>
      </c>
      <c r="AR219" s="53"/>
      <c r="AS219" s="53"/>
    </row>
    <row r="220" spans="3:45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7"/>
        <v>0</v>
      </c>
      <c r="M220" s="26">
        <f t="shared" si="28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67" t="e">
        <f>SUMIFS([1]Up!$J:$J,[1]Up!$D:$D,D220)</f>
        <v>#VALUE!</v>
      </c>
      <c r="AI220" s="82"/>
      <c r="AJ220" s="82" t="str">
        <f t="shared" si="29"/>
        <v/>
      </c>
      <c r="AK220" s="53" t="str">
        <f t="shared" si="30"/>
        <v/>
      </c>
      <c r="AL220" s="53" t="s">
        <v>682</v>
      </c>
      <c r="AM220" s="84"/>
      <c r="AN220" s="53"/>
      <c r="AO220" s="53"/>
      <c r="AP220" s="53"/>
      <c r="AQ220" s="83"/>
      <c r="AR220" s="53"/>
      <c r="AS220" s="53"/>
    </row>
    <row r="221" spans="3:45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7"/>
        <v>0</v>
      </c>
      <c r="M221" s="26">
        <f t="shared" si="28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67" t="e">
        <f>SUMIFS([1]Up!$J:$J,[1]Up!$D:$D,D221)</f>
        <v>#VALUE!</v>
      </c>
      <c r="AI221" s="82"/>
      <c r="AJ221" s="82" t="str">
        <f t="shared" si="29"/>
        <v>PL152</v>
      </c>
      <c r="AK221" s="53" t="str">
        <f t="shared" si="30"/>
        <v/>
      </c>
      <c r="AL221" s="53" t="s">
        <v>703</v>
      </c>
      <c r="AM221" s="84"/>
      <c r="AN221" s="53"/>
      <c r="AO221" s="53"/>
      <c r="AP221" s="53"/>
      <c r="AQ221" s="83"/>
      <c r="AR221" s="53"/>
      <c r="AS221" s="53"/>
    </row>
    <row r="222" spans="3:45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7"/>
        <v>0</v>
      </c>
      <c r="M222" s="26">
        <f t="shared" si="28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67" t="e">
        <f>SUMIFS([1]Up!$J:$J,[1]Up!$D:$D,D222)</f>
        <v>#VALUE!</v>
      </c>
      <c r="AI222" s="82"/>
      <c r="AJ222" s="82" t="str">
        <f t="shared" si="29"/>
        <v/>
      </c>
      <c r="AK222" s="53" t="str">
        <f t="shared" si="30"/>
        <v/>
      </c>
      <c r="AL222" s="53" t="s">
        <v>786</v>
      </c>
      <c r="AM222" s="84"/>
      <c r="AN222" s="53"/>
      <c r="AO222" s="53" t="s">
        <v>907</v>
      </c>
      <c r="AP222" s="53">
        <v>2</v>
      </c>
      <c r="AQ222" s="83">
        <v>46215</v>
      </c>
      <c r="AR222" s="53"/>
      <c r="AS222" s="53"/>
    </row>
    <row r="223" spans="3:45" ht="14.25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7"/>
        <v>20</v>
      </c>
      <c r="M223" s="26">
        <f t="shared" si="2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67" t="e">
        <f>SUMIFS([1]Up!$J:$J,[1]Up!$D:$D,D223)</f>
        <v>#VALUE!</v>
      </c>
      <c r="AI223" s="82"/>
      <c r="AJ223" s="82" t="str">
        <f t="shared" si="29"/>
        <v>PL10</v>
      </c>
      <c r="AK223" s="53" t="str">
        <f t="shared" si="30"/>
        <v/>
      </c>
      <c r="AL223" s="53" t="s">
        <v>703</v>
      </c>
      <c r="AM223" s="84"/>
      <c r="AN223" s="53"/>
      <c r="AO223" s="53" t="s">
        <v>779</v>
      </c>
      <c r="AP223" s="53">
        <v>20</v>
      </c>
      <c r="AQ223" s="83">
        <v>46215</v>
      </c>
      <c r="AR223" s="53"/>
      <c r="AS223" s="53"/>
    </row>
    <row r="224" spans="3:45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7"/>
        <v>0</v>
      </c>
      <c r="M224" s="26">
        <f t="shared" si="28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67" t="e">
        <f>SUMIFS([1]Up!$J:$J,[1]Up!$D:$D,D224)</f>
        <v>#VALUE!</v>
      </c>
      <c r="AI224" s="82"/>
      <c r="AJ224" s="82" t="str">
        <f t="shared" si="29"/>
        <v>PL6</v>
      </c>
      <c r="AK224" s="53" t="str">
        <f t="shared" si="30"/>
        <v/>
      </c>
      <c r="AL224" s="53" t="s">
        <v>703</v>
      </c>
      <c r="AM224" s="84"/>
      <c r="AN224" s="53"/>
      <c r="AO224" s="53" t="s">
        <v>576</v>
      </c>
      <c r="AP224" s="53">
        <v>1</v>
      </c>
      <c r="AQ224" s="83"/>
      <c r="AR224" s="53"/>
      <c r="AS224" s="53"/>
    </row>
    <row r="225" spans="3:45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7"/>
        <v>2</v>
      </c>
      <c r="M225" s="26">
        <f t="shared" si="2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67" t="e">
        <f>SUMIFS([1]Up!$J:$J,[1]Up!$D:$D,D225)</f>
        <v>#VALUE!</v>
      </c>
      <c r="AI225" s="82"/>
      <c r="AJ225" s="82" t="str">
        <f t="shared" si="29"/>
        <v>PL6</v>
      </c>
      <c r="AK225" s="53" t="str">
        <f t="shared" si="30"/>
        <v/>
      </c>
      <c r="AL225" s="53" t="s">
        <v>703</v>
      </c>
      <c r="AM225" s="84"/>
      <c r="AN225" s="53"/>
      <c r="AO225" s="53" t="s">
        <v>913</v>
      </c>
      <c r="AP225" s="53">
        <v>2</v>
      </c>
      <c r="AQ225" s="83">
        <v>46236</v>
      </c>
      <c r="AR225" s="53"/>
      <c r="AS225" s="53"/>
    </row>
    <row r="226" spans="3:45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7"/>
        <v>2</v>
      </c>
      <c r="M226" s="26">
        <f t="shared" si="2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67" t="e">
        <f>SUMIFS([1]Up!$J:$J,[1]Up!$D:$D,D226)</f>
        <v>#VALUE!</v>
      </c>
      <c r="AI226" s="82"/>
      <c r="AJ226" s="82" t="str">
        <f t="shared" si="29"/>
        <v>PL6</v>
      </c>
      <c r="AK226" s="53" t="str">
        <f t="shared" si="30"/>
        <v/>
      </c>
      <c r="AL226" s="53" t="s">
        <v>703</v>
      </c>
      <c r="AM226" s="84"/>
      <c r="AN226" s="53"/>
      <c r="AO226" s="53" t="s">
        <v>919</v>
      </c>
      <c r="AP226" s="53">
        <v>2</v>
      </c>
      <c r="AQ226" s="83">
        <v>46215</v>
      </c>
      <c r="AR226" s="53"/>
      <c r="AS226" s="53"/>
    </row>
    <row r="227" spans="3:45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7"/>
        <v>0</v>
      </c>
      <c r="M227" s="26">
        <f t="shared" si="28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67" t="e">
        <f>SUMIFS([1]Up!$J:$J,[1]Up!$D:$D,D227)</f>
        <v>#VALUE!</v>
      </c>
      <c r="AI227" s="82"/>
      <c r="AJ227" s="82" t="str">
        <f t="shared" si="29"/>
        <v>PL6</v>
      </c>
      <c r="AK227" s="53" t="str">
        <f t="shared" si="30"/>
        <v/>
      </c>
      <c r="AL227" s="53" t="s">
        <v>703</v>
      </c>
      <c r="AM227" s="84"/>
      <c r="AN227" s="53"/>
      <c r="AO227" s="53" t="s">
        <v>765</v>
      </c>
      <c r="AP227" s="53">
        <v>2</v>
      </c>
      <c r="AQ227" s="83">
        <v>46215</v>
      </c>
      <c r="AR227" s="53"/>
      <c r="AS227" s="53"/>
    </row>
    <row r="228" spans="3:45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7"/>
        <v>0</v>
      </c>
      <c r="M228" s="26">
        <f t="shared" si="28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67" t="e">
        <f>SUMIFS([1]Up!$J:$J,[1]Up!$D:$D,D228)</f>
        <v>#VALUE!</v>
      </c>
      <c r="AI228" s="82"/>
      <c r="AJ228" s="82" t="str">
        <f t="shared" si="29"/>
        <v>PL10</v>
      </c>
      <c r="AK228" s="53" t="str">
        <f t="shared" si="30"/>
        <v/>
      </c>
      <c r="AL228" s="53" t="s">
        <v>786</v>
      </c>
      <c r="AM228" s="84"/>
      <c r="AN228" s="53"/>
      <c r="AO228" s="53" t="s">
        <v>779</v>
      </c>
      <c r="AP228" s="53">
        <v>1</v>
      </c>
      <c r="AQ228" s="83">
        <v>46215</v>
      </c>
      <c r="AR228" s="53"/>
      <c r="AS228" s="53"/>
    </row>
    <row r="229" spans="3:45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7"/>
        <v>0</v>
      </c>
      <c r="M229" s="26">
        <f t="shared" si="28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67" t="e">
        <f>SUMIFS([1]Up!$J:$J,[1]Up!$D:$D,D229)</f>
        <v>#VALUE!</v>
      </c>
      <c r="AI229" s="82"/>
      <c r="AJ229" s="82" t="str">
        <f t="shared" si="29"/>
        <v>PL12</v>
      </c>
      <c r="AK229" s="53" t="str">
        <f t="shared" si="30"/>
        <v/>
      </c>
      <c r="AL229" s="53" t="s">
        <v>786</v>
      </c>
      <c r="AM229" s="84"/>
      <c r="AN229" s="53"/>
      <c r="AO229" s="53" t="s">
        <v>792</v>
      </c>
      <c r="AP229" s="53">
        <v>4</v>
      </c>
      <c r="AQ229" s="83">
        <v>46215</v>
      </c>
      <c r="AR229" s="53"/>
      <c r="AS229" s="53"/>
    </row>
    <row r="230" spans="3:45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7"/>
        <v>0</v>
      </c>
      <c r="M230" s="26">
        <f t="shared" si="28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67" t="e">
        <f>SUMIFS([1]Up!$J:$J,[1]Up!$D:$D,D230)</f>
        <v>#VALUE!</v>
      </c>
      <c r="AI230" s="82"/>
      <c r="AJ230" s="82" t="str">
        <f t="shared" si="29"/>
        <v/>
      </c>
      <c r="AK230" s="53" t="str">
        <f t="shared" si="30"/>
        <v/>
      </c>
      <c r="AL230" s="53" t="s">
        <v>786</v>
      </c>
      <c r="AM230" s="84"/>
      <c r="AN230" s="53"/>
      <c r="AO230" s="53" t="s">
        <v>806</v>
      </c>
      <c r="AP230" s="53">
        <v>2</v>
      </c>
      <c r="AQ230" s="83">
        <v>46215</v>
      </c>
      <c r="AR230" s="53"/>
      <c r="AS230" s="53"/>
    </row>
    <row r="231" spans="3:45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7"/>
        <v>0</v>
      </c>
      <c r="M231" s="26">
        <f t="shared" si="28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67" t="e">
        <f>SUMIFS([1]Up!$J:$J,[1]Up!$D:$D,D231)</f>
        <v>#VALUE!</v>
      </c>
      <c r="AI231" s="82"/>
      <c r="AJ231" s="82" t="str">
        <f t="shared" si="29"/>
        <v/>
      </c>
      <c r="AK231" s="53" t="str">
        <f t="shared" si="30"/>
        <v/>
      </c>
      <c r="AL231" s="53" t="s">
        <v>682</v>
      </c>
      <c r="AM231" s="84"/>
      <c r="AN231" s="53"/>
      <c r="AO231" s="53"/>
      <c r="AP231" s="53"/>
      <c r="AQ231" s="83"/>
      <c r="AR231" s="53"/>
      <c r="AS231" s="53"/>
    </row>
    <row r="232" spans="3:45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7"/>
        <v>0</v>
      </c>
      <c r="M232" s="26">
        <f t="shared" si="28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67" t="e">
        <f>SUMIFS([1]Up!$J:$J,[1]Up!$D:$D,D232)</f>
        <v>#VALUE!</v>
      </c>
      <c r="AI232" s="82"/>
      <c r="AJ232" s="82" t="str">
        <f t="shared" si="29"/>
        <v/>
      </c>
      <c r="AK232" s="53" t="str">
        <f t="shared" si="30"/>
        <v/>
      </c>
      <c r="AL232" s="53" t="s">
        <v>682</v>
      </c>
      <c r="AM232" s="84"/>
      <c r="AN232" s="53"/>
      <c r="AO232" s="53"/>
      <c r="AP232" s="53"/>
      <c r="AQ232" s="83"/>
      <c r="AR232" s="53"/>
      <c r="AS232" s="53"/>
    </row>
    <row r="233" spans="3:45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7"/>
        <v>0</v>
      </c>
      <c r="M233" s="26">
        <f t="shared" si="28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67" t="e">
        <f>SUMIFS([1]Up!$J:$J,[1]Up!$D:$D,D233)</f>
        <v>#VALUE!</v>
      </c>
      <c r="AI233" s="82"/>
      <c r="AJ233" s="82" t="str">
        <f t="shared" si="29"/>
        <v/>
      </c>
      <c r="AK233" s="53" t="str">
        <f t="shared" si="30"/>
        <v/>
      </c>
      <c r="AL233" s="53" t="s">
        <v>682</v>
      </c>
      <c r="AM233" s="84"/>
      <c r="AN233" s="53"/>
      <c r="AO233" s="53"/>
      <c r="AP233" s="53"/>
      <c r="AQ233" s="83"/>
      <c r="AR233" s="53"/>
      <c r="AS233" s="53"/>
    </row>
    <row r="234" spans="3:45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7"/>
        <v>0</v>
      </c>
      <c r="M234" s="26">
        <f t="shared" si="28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67" t="e">
        <f>SUMIFS([1]Up!$J:$J,[1]Up!$D:$D,D234)</f>
        <v>#VALUE!</v>
      </c>
      <c r="AI234" s="82"/>
      <c r="AJ234" s="82" t="str">
        <f t="shared" si="29"/>
        <v/>
      </c>
      <c r="AK234" s="53" t="str">
        <f t="shared" si="30"/>
        <v/>
      </c>
      <c r="AL234" s="53" t="s">
        <v>682</v>
      </c>
      <c r="AM234" s="84"/>
      <c r="AN234" s="53"/>
      <c r="AO234" s="53"/>
      <c r="AP234" s="53"/>
      <c r="AQ234" s="83"/>
      <c r="AR234" s="53"/>
      <c r="AS234" s="53"/>
    </row>
    <row r="235" spans="3:45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7"/>
        <v>0</v>
      </c>
      <c r="M235" s="26">
        <f t="shared" si="28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67" t="e">
        <f>SUMIFS([1]Up!$J:$J,[1]Up!$D:$D,D235)</f>
        <v>#VALUE!</v>
      </c>
      <c r="AI235" s="82"/>
      <c r="AJ235" s="82" t="str">
        <f t="shared" si="29"/>
        <v/>
      </c>
      <c r="AK235" s="53" t="str">
        <f t="shared" si="30"/>
        <v/>
      </c>
      <c r="AL235" s="53" t="s">
        <v>786</v>
      </c>
      <c r="AM235" s="84"/>
      <c r="AN235" s="53"/>
      <c r="AO235" s="53"/>
      <c r="AP235" s="53"/>
      <c r="AQ235" s="83"/>
      <c r="AR235" s="53"/>
      <c r="AS235" s="53"/>
    </row>
    <row r="236" spans="3:45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7"/>
        <v>0</v>
      </c>
      <c r="M236" s="26">
        <f t="shared" si="28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67" t="e">
        <f>SUMIFS([1]Up!$J:$J,[1]Up!$D:$D,D236)</f>
        <v>#VALUE!</v>
      </c>
      <c r="AI236" s="82"/>
      <c r="AJ236" s="82" t="str">
        <f t="shared" si="29"/>
        <v/>
      </c>
      <c r="AK236" s="53" t="str">
        <f t="shared" si="30"/>
        <v/>
      </c>
      <c r="AL236" s="53" t="s">
        <v>682</v>
      </c>
      <c r="AM236" s="84"/>
      <c r="AN236" s="53"/>
      <c r="AO236" s="53"/>
      <c r="AP236" s="53"/>
      <c r="AQ236" s="83"/>
      <c r="AR236" s="53"/>
      <c r="AS236" s="53"/>
    </row>
    <row r="237" spans="3:45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7"/>
        <v>0</v>
      </c>
      <c r="M237" s="26">
        <f t="shared" si="28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67" t="e">
        <f>SUMIFS([1]Up!$J:$J,[1]Up!$D:$D,D237)</f>
        <v>#VALUE!</v>
      </c>
      <c r="AI237" s="82"/>
      <c r="AJ237" s="82" t="str">
        <f t="shared" si="29"/>
        <v/>
      </c>
      <c r="AK237" s="53" t="str">
        <f t="shared" si="30"/>
        <v/>
      </c>
      <c r="AL237" s="53" t="s">
        <v>786</v>
      </c>
      <c r="AM237" s="84"/>
      <c r="AN237" s="53"/>
      <c r="AO237" s="53"/>
      <c r="AP237" s="53"/>
      <c r="AQ237" s="83"/>
      <c r="AR237" s="53"/>
      <c r="AS237" s="53"/>
    </row>
    <row r="238" spans="3:45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1">MIN(SUM(N238:AG238),I238)</f>
        <v>0</v>
      </c>
      <c r="M238" s="26">
        <f t="shared" ref="M238:M301" si="32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67" t="e">
        <f>SUMIFS([1]Up!$J:$J,[1]Up!$D:$D,D238)</f>
        <v>#VALUE!</v>
      </c>
      <c r="AI238" s="82"/>
      <c r="AJ238" s="82" t="str">
        <f t="shared" ref="AJ238:AJ301" si="33">IFERROR(IF(C238="Plate",LEFT(E238,FIND("*",E238,1)-1),""),IF(C238="Plate",LEFT(E238,FIND("x",E238,1)-1),""))</f>
        <v/>
      </c>
      <c r="AK238" s="53" t="str">
        <f t="shared" ref="AK238:AK301" si="34">IF(ROUND(SUM(N238:AG238)-I238,0)&gt;0,"Thừa "&amp;SUM(N238:AG238)-I238,"")</f>
        <v/>
      </c>
      <c r="AL238" s="53" t="s">
        <v>682</v>
      </c>
      <c r="AM238" s="84"/>
      <c r="AN238" s="53"/>
      <c r="AO238" s="53"/>
      <c r="AP238" s="53"/>
      <c r="AQ238" s="83"/>
      <c r="AR238" s="53"/>
      <c r="AS238" s="53"/>
    </row>
    <row r="239" spans="3:45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1"/>
        <v>0</v>
      </c>
      <c r="M239" s="26">
        <f t="shared" si="32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67" t="e">
        <f>SUMIFS([1]Up!$J:$J,[1]Up!$D:$D,D239)</f>
        <v>#VALUE!</v>
      </c>
      <c r="AI239" s="82"/>
      <c r="AJ239" s="82" t="str">
        <f t="shared" si="33"/>
        <v/>
      </c>
      <c r="AK239" s="53" t="str">
        <f t="shared" si="34"/>
        <v/>
      </c>
      <c r="AL239" s="53" t="s">
        <v>682</v>
      </c>
      <c r="AM239" s="84"/>
      <c r="AN239" s="53"/>
      <c r="AO239" s="53"/>
      <c r="AP239" s="53"/>
      <c r="AQ239" s="83"/>
      <c r="AR239" s="53"/>
      <c r="AS239" s="53"/>
    </row>
    <row r="240" spans="3:45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1"/>
        <v>0</v>
      </c>
      <c r="M240" s="26">
        <f t="shared" si="32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67" t="e">
        <f>SUMIFS([1]Up!$J:$J,[1]Up!$D:$D,D240)</f>
        <v>#VALUE!</v>
      </c>
      <c r="AI240" s="82"/>
      <c r="AJ240" s="82" t="str">
        <f t="shared" si="33"/>
        <v/>
      </c>
      <c r="AK240" s="53" t="str">
        <f t="shared" si="34"/>
        <v/>
      </c>
      <c r="AL240" s="53" t="s">
        <v>682</v>
      </c>
      <c r="AM240" s="84"/>
      <c r="AN240" s="53"/>
      <c r="AO240" s="53"/>
      <c r="AP240" s="53"/>
      <c r="AQ240" s="83"/>
      <c r="AR240" s="53"/>
      <c r="AS240" s="53"/>
    </row>
    <row r="241" spans="3:45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1"/>
        <v>0</v>
      </c>
      <c r="M241" s="26">
        <f t="shared" si="32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67" t="e">
        <f>SUMIFS([1]Up!$J:$J,[1]Up!$D:$D,D241)</f>
        <v>#VALUE!</v>
      </c>
      <c r="AI241" s="82"/>
      <c r="AJ241" s="82" t="str">
        <f t="shared" si="33"/>
        <v/>
      </c>
      <c r="AK241" s="53" t="str">
        <f t="shared" si="34"/>
        <v/>
      </c>
      <c r="AL241" s="53" t="s">
        <v>682</v>
      </c>
      <c r="AM241" s="84"/>
      <c r="AN241" s="53"/>
      <c r="AO241" s="53"/>
      <c r="AP241" s="53"/>
      <c r="AQ241" s="83"/>
      <c r="AR241" s="53"/>
      <c r="AS241" s="53"/>
    </row>
    <row r="242" spans="3:45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1"/>
        <v>0</v>
      </c>
      <c r="M242" s="26">
        <f t="shared" si="32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67" t="e">
        <f>SUMIFS([1]Up!$J:$J,[1]Up!$D:$D,D242)</f>
        <v>#VALUE!</v>
      </c>
      <c r="AI242" s="82"/>
      <c r="AJ242" s="82" t="str">
        <f t="shared" si="33"/>
        <v/>
      </c>
      <c r="AK242" s="53" t="str">
        <f t="shared" si="34"/>
        <v/>
      </c>
      <c r="AL242" s="53" t="s">
        <v>682</v>
      </c>
      <c r="AM242" s="84"/>
      <c r="AN242" s="53"/>
      <c r="AO242" s="53"/>
      <c r="AP242" s="53"/>
      <c r="AQ242" s="83"/>
      <c r="AR242" s="53"/>
      <c r="AS242" s="53"/>
    </row>
    <row r="243" spans="3:45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1"/>
        <v>1</v>
      </c>
      <c r="M243" s="26">
        <f t="shared" si="3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67" t="e">
        <f>SUMIFS([1]Up!$J:$J,[1]Up!$D:$D,D243)</f>
        <v>#VALUE!</v>
      </c>
      <c r="AI243" s="82"/>
      <c r="AJ243" s="82" t="str">
        <f t="shared" si="33"/>
        <v>PL10</v>
      </c>
      <c r="AK243" s="53" t="str">
        <f t="shared" si="34"/>
        <v/>
      </c>
      <c r="AL243" s="53" t="s">
        <v>703</v>
      </c>
      <c r="AM243" s="84"/>
      <c r="AN243" s="53"/>
      <c r="AO243" s="53" t="s">
        <v>779</v>
      </c>
      <c r="AP243" s="53">
        <v>1</v>
      </c>
      <c r="AQ243" s="83">
        <v>46215</v>
      </c>
      <c r="AR243" s="53"/>
      <c r="AS243" s="53"/>
    </row>
    <row r="244" spans="3:45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1"/>
        <v>1</v>
      </c>
      <c r="M244" s="26">
        <f t="shared" si="3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67" t="e">
        <f>SUMIFS([1]Up!$J:$J,[1]Up!$D:$D,D244)</f>
        <v>#VALUE!</v>
      </c>
      <c r="AI244" s="82"/>
      <c r="AJ244" s="82" t="str">
        <f t="shared" si="33"/>
        <v>PL10</v>
      </c>
      <c r="AK244" s="53" t="str">
        <f t="shared" si="34"/>
        <v/>
      </c>
      <c r="AL244" s="53" t="s">
        <v>703</v>
      </c>
      <c r="AM244" s="84"/>
      <c r="AN244" s="53"/>
      <c r="AO244" s="53" t="s">
        <v>779</v>
      </c>
      <c r="AP244" s="53">
        <v>1</v>
      </c>
      <c r="AQ244" s="83">
        <v>46215</v>
      </c>
      <c r="AR244" s="53"/>
      <c r="AS244" s="53"/>
    </row>
    <row r="245" spans="3:45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1"/>
        <v>10</v>
      </c>
      <c r="M245" s="26">
        <f t="shared" si="3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67" t="e">
        <f>SUMIFS([1]Up!$J:$J,[1]Up!$D:$D,D245)</f>
        <v>#VALUE!</v>
      </c>
      <c r="AI245" s="82"/>
      <c r="AJ245" s="82" t="str">
        <f t="shared" si="33"/>
        <v>PL10</v>
      </c>
      <c r="AK245" s="53" t="str">
        <f t="shared" si="34"/>
        <v/>
      </c>
      <c r="AL245" s="53" t="s">
        <v>703</v>
      </c>
      <c r="AM245" s="84"/>
      <c r="AN245" s="53"/>
      <c r="AO245" s="53" t="s">
        <v>779</v>
      </c>
      <c r="AP245" s="53">
        <v>10</v>
      </c>
      <c r="AQ245" s="83">
        <v>46215</v>
      </c>
      <c r="AR245" s="53"/>
      <c r="AS245" s="53"/>
    </row>
    <row r="246" spans="3:45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1"/>
        <v>3</v>
      </c>
      <c r="M246" s="26">
        <f t="shared" si="3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67" t="e">
        <f>SUMIFS([1]Up!$J:$J,[1]Up!$D:$D,D246)</f>
        <v>#VALUE!</v>
      </c>
      <c r="AI246" s="82"/>
      <c r="AJ246" s="82" t="str">
        <f t="shared" si="33"/>
        <v>PL19</v>
      </c>
      <c r="AK246" s="53" t="str">
        <f t="shared" si="34"/>
        <v/>
      </c>
      <c r="AL246" s="53" t="s">
        <v>703</v>
      </c>
      <c r="AM246" s="84"/>
      <c r="AN246" s="53"/>
      <c r="AO246" s="53" t="s">
        <v>850</v>
      </c>
      <c r="AP246" s="53">
        <v>3</v>
      </c>
      <c r="AQ246" s="83">
        <v>46215</v>
      </c>
      <c r="AR246" s="53"/>
      <c r="AS246" s="53"/>
    </row>
    <row r="247" spans="3:45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1"/>
        <v>3</v>
      </c>
      <c r="M247" s="26">
        <f t="shared" si="3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67" t="e">
        <f>SUMIFS([1]Up!$J:$J,[1]Up!$D:$D,D247)</f>
        <v>#VALUE!</v>
      </c>
      <c r="AI247" s="82"/>
      <c r="AJ247" s="82" t="str">
        <f t="shared" si="33"/>
        <v>PL19</v>
      </c>
      <c r="AK247" s="53" t="str">
        <f t="shared" si="34"/>
        <v/>
      </c>
      <c r="AL247" s="53" t="s">
        <v>703</v>
      </c>
      <c r="AM247" s="84"/>
      <c r="AN247" s="53"/>
      <c r="AO247" s="53" t="s">
        <v>850</v>
      </c>
      <c r="AP247" s="53">
        <v>3</v>
      </c>
      <c r="AQ247" s="83">
        <v>46215</v>
      </c>
      <c r="AR247" s="53"/>
      <c r="AS247" s="53"/>
    </row>
    <row r="248" spans="3:45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1"/>
        <v>2</v>
      </c>
      <c r="M248" s="26">
        <f t="shared" si="3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67" t="e">
        <f>SUMIFS([1]Up!$J:$J,[1]Up!$D:$D,D248)</f>
        <v>#VALUE!</v>
      </c>
      <c r="AI248" s="82"/>
      <c r="AJ248" s="82" t="str">
        <f t="shared" si="33"/>
        <v>PL10</v>
      </c>
      <c r="AK248" s="53" t="str">
        <f t="shared" si="34"/>
        <v/>
      </c>
      <c r="AL248" s="53" t="s">
        <v>703</v>
      </c>
      <c r="AM248" s="84"/>
      <c r="AN248" s="53"/>
      <c r="AO248" s="53" t="s">
        <v>779</v>
      </c>
      <c r="AP248" s="53">
        <v>2</v>
      </c>
      <c r="AQ248" s="83">
        <v>46215</v>
      </c>
      <c r="AR248" s="53"/>
      <c r="AS248" s="53"/>
    </row>
    <row r="249" spans="3:45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1"/>
        <v>0</v>
      </c>
      <c r="M249" s="26">
        <f t="shared" si="32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67" t="e">
        <f>SUMIFS([1]Up!$J:$J,[1]Up!$D:$D,D249)</f>
        <v>#VALUE!</v>
      </c>
      <c r="AI249" s="82"/>
      <c r="AJ249" s="82" t="str">
        <f t="shared" si="33"/>
        <v/>
      </c>
      <c r="AK249" s="53" t="str">
        <f t="shared" si="34"/>
        <v/>
      </c>
      <c r="AL249" s="53" t="s">
        <v>682</v>
      </c>
      <c r="AM249" s="84"/>
      <c r="AN249" s="53"/>
      <c r="AO249" s="53"/>
      <c r="AP249" s="53"/>
      <c r="AQ249" s="83"/>
      <c r="AR249" s="53"/>
      <c r="AS249" s="53"/>
    </row>
    <row r="250" spans="3:45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1"/>
        <v>0</v>
      </c>
      <c r="M250" s="26">
        <f t="shared" si="32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67" t="e">
        <f>SUMIFS([1]Up!$J:$J,[1]Up!$D:$D,D250)</f>
        <v>#VALUE!</v>
      </c>
      <c r="AI250" s="82"/>
      <c r="AJ250" s="82" t="str">
        <f t="shared" si="33"/>
        <v/>
      </c>
      <c r="AK250" s="53" t="str">
        <f t="shared" si="34"/>
        <v/>
      </c>
      <c r="AL250" s="53" t="s">
        <v>703</v>
      </c>
      <c r="AM250" s="84"/>
      <c r="AN250" s="53"/>
      <c r="AO250" s="53" t="s">
        <v>877</v>
      </c>
      <c r="AP250" s="53">
        <v>1</v>
      </c>
      <c r="AQ250" s="83">
        <v>46215</v>
      </c>
      <c r="AR250" s="53"/>
      <c r="AS250" s="53"/>
    </row>
    <row r="251" spans="3:45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1"/>
        <v>1</v>
      </c>
      <c r="M251" s="26">
        <f t="shared" si="3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67" t="e">
        <f>SUMIFS([1]Up!$J:$J,[1]Up!$D:$D,D251)</f>
        <v>#VALUE!</v>
      </c>
      <c r="AI251" s="82"/>
      <c r="AJ251" s="82" t="str">
        <f t="shared" si="33"/>
        <v/>
      </c>
      <c r="AK251" s="53" t="str">
        <f t="shared" si="34"/>
        <v/>
      </c>
      <c r="AL251" s="53" t="s">
        <v>703</v>
      </c>
      <c r="AM251" s="84"/>
      <c r="AN251" s="53"/>
      <c r="AO251" s="53" t="s">
        <v>576</v>
      </c>
      <c r="AP251" s="53">
        <v>1</v>
      </c>
      <c r="AQ251" s="83"/>
      <c r="AR251" s="53"/>
      <c r="AS251" s="53"/>
    </row>
    <row r="252" spans="3:45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1"/>
        <v>1</v>
      </c>
      <c r="M252" s="26">
        <f t="shared" si="32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67" t="e">
        <f>SUMIFS([1]Up!$J:$J,[1]Up!$D:$D,D252)</f>
        <v>#VALUE!</v>
      </c>
      <c r="AI252" s="82"/>
      <c r="AJ252" s="82" t="str">
        <f t="shared" si="33"/>
        <v/>
      </c>
      <c r="AK252" s="53" t="str">
        <f t="shared" si="34"/>
        <v/>
      </c>
      <c r="AL252" s="53" t="s">
        <v>703</v>
      </c>
      <c r="AM252" s="84"/>
      <c r="AN252" s="53"/>
      <c r="AO252" s="53" t="s">
        <v>704</v>
      </c>
      <c r="AP252" s="53">
        <v>1</v>
      </c>
      <c r="AQ252" s="83">
        <v>46215</v>
      </c>
      <c r="AR252" s="53"/>
      <c r="AS252" s="53"/>
    </row>
    <row r="253" spans="3:45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1"/>
        <v>1</v>
      </c>
      <c r="M253" s="26">
        <f t="shared" si="3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67" t="e">
        <f>SUMIFS([1]Up!$J:$J,[1]Up!$D:$D,D253)</f>
        <v>#VALUE!</v>
      </c>
      <c r="AI253" s="82"/>
      <c r="AJ253" s="82" t="str">
        <f t="shared" si="33"/>
        <v/>
      </c>
      <c r="AK253" s="53" t="str">
        <f t="shared" si="34"/>
        <v/>
      </c>
      <c r="AL253" s="53" t="s">
        <v>703</v>
      </c>
      <c r="AM253" s="84"/>
      <c r="AN253" s="53"/>
      <c r="AO253" s="53" t="s">
        <v>888</v>
      </c>
      <c r="AP253" s="53">
        <v>1</v>
      </c>
      <c r="AQ253" s="83">
        <v>46215</v>
      </c>
      <c r="AR253" s="53"/>
      <c r="AS253" s="53"/>
    </row>
    <row r="254" spans="3:45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1"/>
        <v>1</v>
      </c>
      <c r="M254" s="26">
        <f t="shared" si="32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67" t="e">
        <f>SUMIFS([1]Up!$J:$J,[1]Up!$D:$D,D254)</f>
        <v>#VALUE!</v>
      </c>
      <c r="AI254" s="82"/>
      <c r="AJ254" s="82" t="str">
        <f t="shared" si="33"/>
        <v/>
      </c>
      <c r="AK254" s="53" t="str">
        <f t="shared" si="34"/>
        <v/>
      </c>
      <c r="AL254" s="53" t="s">
        <v>703</v>
      </c>
      <c r="AM254" s="84"/>
      <c r="AN254" s="53"/>
      <c r="AO254" s="53" t="s">
        <v>722</v>
      </c>
      <c r="AP254" s="53">
        <v>1</v>
      </c>
      <c r="AQ254" s="83">
        <v>46215</v>
      </c>
      <c r="AR254" s="53"/>
      <c r="AS254" s="53"/>
    </row>
    <row r="255" spans="3:45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1"/>
        <v>1</v>
      </c>
      <c r="M255" s="26">
        <f t="shared" si="32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67" t="e">
        <f>SUMIFS([1]Up!$J:$J,[1]Up!$D:$D,D255)</f>
        <v>#VALUE!</v>
      </c>
      <c r="AI255" s="82"/>
      <c r="AJ255" s="82" t="str">
        <f t="shared" si="33"/>
        <v/>
      </c>
      <c r="AK255" s="53" t="str">
        <f t="shared" si="34"/>
        <v/>
      </c>
      <c r="AL255" s="53" t="s">
        <v>703</v>
      </c>
      <c r="AM255" s="84"/>
      <c r="AN255" s="53"/>
      <c r="AO255" s="53" t="s">
        <v>722</v>
      </c>
      <c r="AP255" s="53">
        <v>1</v>
      </c>
      <c r="AQ255" s="83">
        <v>46215</v>
      </c>
      <c r="AR255" s="53"/>
      <c r="AS255" s="53"/>
    </row>
    <row r="256" spans="3:45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1"/>
        <v>7</v>
      </c>
      <c r="M256" s="26">
        <f t="shared" si="32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67" t="e">
        <f>SUMIFS([1]Up!$J:$J,[1]Up!$D:$D,D256)</f>
        <v>#VALUE!</v>
      </c>
      <c r="AI256" s="82"/>
      <c r="AJ256" s="82" t="str">
        <f t="shared" si="33"/>
        <v/>
      </c>
      <c r="AK256" s="53" t="str">
        <f t="shared" si="34"/>
        <v/>
      </c>
      <c r="AL256" s="53" t="s">
        <v>703</v>
      </c>
      <c r="AM256" s="84"/>
      <c r="AN256" s="53"/>
      <c r="AO256" s="53" t="s">
        <v>726</v>
      </c>
      <c r="AP256" s="53">
        <v>7</v>
      </c>
      <c r="AQ256" s="83">
        <v>46215</v>
      </c>
      <c r="AR256" s="53"/>
      <c r="AS256" s="53"/>
    </row>
    <row r="257" spans="3:45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1"/>
        <v>7</v>
      </c>
      <c r="M257" s="26">
        <f t="shared" si="32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67" t="e">
        <f>SUMIFS([1]Up!$J:$J,[1]Up!$D:$D,D257)</f>
        <v>#VALUE!</v>
      </c>
      <c r="AI257" s="82"/>
      <c r="AJ257" s="82" t="str">
        <f t="shared" si="33"/>
        <v/>
      </c>
      <c r="AK257" s="53" t="str">
        <f t="shared" si="34"/>
        <v/>
      </c>
      <c r="AL257" s="53" t="s">
        <v>703</v>
      </c>
      <c r="AM257" s="84"/>
      <c r="AN257" s="53"/>
      <c r="AO257" s="53" t="s">
        <v>726</v>
      </c>
      <c r="AP257" s="53">
        <v>7</v>
      </c>
      <c r="AQ257" s="83">
        <v>46215</v>
      </c>
      <c r="AR257" s="53"/>
      <c r="AS257" s="53"/>
    </row>
    <row r="258" spans="3:45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1"/>
        <v>7</v>
      </c>
      <c r="M258" s="26">
        <f t="shared" si="32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67" t="e">
        <f>SUMIFS([1]Up!$J:$J,[1]Up!$D:$D,D258)</f>
        <v>#VALUE!</v>
      </c>
      <c r="AI258" s="82"/>
      <c r="AJ258" s="82" t="str">
        <f t="shared" si="33"/>
        <v/>
      </c>
      <c r="AK258" s="53" t="str">
        <f t="shared" si="34"/>
        <v/>
      </c>
      <c r="AL258" s="53" t="s">
        <v>703</v>
      </c>
      <c r="AM258" s="84"/>
      <c r="AN258" s="53"/>
      <c r="AO258" s="53" t="s">
        <v>726</v>
      </c>
      <c r="AP258" s="53">
        <v>7</v>
      </c>
      <c r="AQ258" s="83">
        <v>46215</v>
      </c>
      <c r="AR258" s="53"/>
      <c r="AS258" s="53"/>
    </row>
    <row r="259" spans="3:45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1"/>
        <v>4</v>
      </c>
      <c r="M259" s="26">
        <f t="shared" si="3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67" t="e">
        <f>SUMIFS([1]Up!$J:$J,[1]Up!$D:$D,D259)</f>
        <v>#VALUE!</v>
      </c>
      <c r="AI259" s="82"/>
      <c r="AJ259" s="82" t="str">
        <f t="shared" si="33"/>
        <v/>
      </c>
      <c r="AK259" s="53" t="str">
        <f t="shared" si="34"/>
        <v/>
      </c>
      <c r="AL259" s="53" t="s">
        <v>703</v>
      </c>
      <c r="AM259" s="84"/>
      <c r="AN259" s="53"/>
      <c r="AO259" s="53" t="s">
        <v>744</v>
      </c>
      <c r="AP259" s="53">
        <v>4</v>
      </c>
      <c r="AQ259" s="83">
        <v>46215</v>
      </c>
      <c r="AR259" s="53"/>
      <c r="AS259" s="53"/>
    </row>
    <row r="260" spans="3:45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1"/>
        <v>0</v>
      </c>
      <c r="M260" s="26">
        <f t="shared" si="32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67" t="e">
        <f>SUMIFS([1]Up!$J:$J,[1]Up!$D:$D,D260)</f>
        <v>#VALUE!</v>
      </c>
      <c r="AI260" s="82"/>
      <c r="AJ260" s="82" t="str">
        <f t="shared" si="33"/>
        <v/>
      </c>
      <c r="AK260" s="53" t="str">
        <f t="shared" si="34"/>
        <v/>
      </c>
      <c r="AL260" s="53" t="s">
        <v>786</v>
      </c>
      <c r="AM260" s="84"/>
      <c r="AN260" s="53"/>
      <c r="AO260" s="53" t="s">
        <v>907</v>
      </c>
      <c r="AP260" s="53">
        <v>1</v>
      </c>
      <c r="AQ260" s="83">
        <v>46215</v>
      </c>
      <c r="AR260" s="53"/>
      <c r="AS260" s="53"/>
    </row>
    <row r="261" spans="3:45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1"/>
        <v>0</v>
      </c>
      <c r="M261" s="26">
        <f t="shared" si="32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67" t="e">
        <f>SUMIFS([1]Up!$J:$J,[1]Up!$D:$D,D261)</f>
        <v>#VALUE!</v>
      </c>
      <c r="AI261" s="82"/>
      <c r="AJ261" s="82" t="str">
        <f t="shared" si="33"/>
        <v>PL6</v>
      </c>
      <c r="AK261" s="53" t="str">
        <f t="shared" si="34"/>
        <v/>
      </c>
      <c r="AL261" s="53" t="s">
        <v>703</v>
      </c>
      <c r="AM261" s="84"/>
      <c r="AN261" s="53"/>
      <c r="AO261" s="53" t="s">
        <v>576</v>
      </c>
      <c r="AP261" s="53">
        <v>1</v>
      </c>
      <c r="AQ261" s="83"/>
      <c r="AR261" s="53"/>
      <c r="AS261" s="53"/>
    </row>
    <row r="262" spans="3:45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1"/>
        <v>1</v>
      </c>
      <c r="M262" s="26">
        <f t="shared" si="3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67" t="e">
        <f>SUMIFS([1]Up!$J:$J,[1]Up!$D:$D,D262)</f>
        <v>#VALUE!</v>
      </c>
      <c r="AI262" s="82"/>
      <c r="AJ262" s="82" t="str">
        <f t="shared" si="33"/>
        <v>PL6</v>
      </c>
      <c r="AK262" s="53" t="str">
        <f t="shared" si="34"/>
        <v/>
      </c>
      <c r="AL262" s="53" t="s">
        <v>703</v>
      </c>
      <c r="AM262" s="84"/>
      <c r="AN262" s="53"/>
      <c r="AO262" s="53" t="s">
        <v>919</v>
      </c>
      <c r="AP262" s="53">
        <v>1</v>
      </c>
      <c r="AQ262" s="83">
        <v>46215</v>
      </c>
      <c r="AR262" s="53"/>
      <c r="AS262" s="53"/>
    </row>
    <row r="263" spans="3:45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1"/>
        <v>0</v>
      </c>
      <c r="M263" s="26">
        <f t="shared" si="32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67" t="e">
        <f>SUMIFS([1]Up!$J:$J,[1]Up!$D:$D,D263)</f>
        <v>#VALUE!</v>
      </c>
      <c r="AI263" s="82"/>
      <c r="AJ263" s="82" t="str">
        <f t="shared" si="33"/>
        <v>PL12</v>
      </c>
      <c r="AK263" s="53" t="str">
        <f t="shared" si="34"/>
        <v/>
      </c>
      <c r="AL263" s="53" t="s">
        <v>786</v>
      </c>
      <c r="AM263" s="84"/>
      <c r="AN263" s="53"/>
      <c r="AO263" s="53" t="s">
        <v>792</v>
      </c>
      <c r="AP263" s="53">
        <v>4</v>
      </c>
      <c r="AQ263" s="83">
        <v>46215</v>
      </c>
      <c r="AR263" s="53"/>
      <c r="AS263" s="53"/>
    </row>
    <row r="264" spans="3:45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1"/>
        <v>0</v>
      </c>
      <c r="M264" s="26">
        <f t="shared" si="32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67" t="e">
        <f>SUMIFS([1]Up!$J:$J,[1]Up!$D:$D,D264)</f>
        <v>#VALUE!</v>
      </c>
      <c r="AI264" s="82"/>
      <c r="AJ264" s="82" t="str">
        <f t="shared" si="33"/>
        <v>PL19</v>
      </c>
      <c r="AK264" s="53" t="str">
        <f t="shared" si="34"/>
        <v/>
      </c>
      <c r="AL264" s="53" t="s">
        <v>786</v>
      </c>
      <c r="AM264" s="84"/>
      <c r="AN264" s="53"/>
      <c r="AO264" s="53" t="s">
        <v>850</v>
      </c>
      <c r="AP264" s="53">
        <v>2</v>
      </c>
      <c r="AQ264" s="83">
        <v>46215</v>
      </c>
      <c r="AR264" s="53"/>
      <c r="AS264" s="53"/>
    </row>
    <row r="265" spans="3:45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1"/>
        <v>0</v>
      </c>
      <c r="M265" s="26">
        <f t="shared" si="32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67" t="e">
        <f>SUMIFS([1]Up!$J:$J,[1]Up!$D:$D,D265)</f>
        <v>#VALUE!</v>
      </c>
      <c r="AI265" s="82"/>
      <c r="AJ265" s="82" t="str">
        <f t="shared" si="33"/>
        <v/>
      </c>
      <c r="AK265" s="53" t="str">
        <f t="shared" si="34"/>
        <v/>
      </c>
      <c r="AL265" s="53" t="s">
        <v>786</v>
      </c>
      <c r="AM265" s="84"/>
      <c r="AN265" s="53"/>
      <c r="AO265" s="53" t="s">
        <v>806</v>
      </c>
      <c r="AP265" s="53">
        <v>2</v>
      </c>
      <c r="AQ265" s="83">
        <v>46215</v>
      </c>
      <c r="AR265" s="53"/>
      <c r="AS265" s="53"/>
    </row>
    <row r="266" spans="3:45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1"/>
        <v>0</v>
      </c>
      <c r="M266" s="26">
        <f t="shared" si="32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67" t="e">
        <f>SUMIFS([1]Up!$J:$J,[1]Up!$D:$D,D266)</f>
        <v>#VALUE!</v>
      </c>
      <c r="AI266" s="82"/>
      <c r="AJ266" s="82" t="str">
        <f t="shared" si="33"/>
        <v/>
      </c>
      <c r="AK266" s="53" t="str">
        <f t="shared" si="34"/>
        <v/>
      </c>
      <c r="AL266" s="53" t="s">
        <v>682</v>
      </c>
      <c r="AM266" s="84"/>
      <c r="AN266" s="53"/>
      <c r="AO266" s="53"/>
      <c r="AP266" s="53"/>
      <c r="AQ266" s="83"/>
      <c r="AR266" s="53"/>
      <c r="AS266" s="53"/>
    </row>
    <row r="267" spans="3:45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1"/>
        <v>0</v>
      </c>
      <c r="M267" s="26">
        <f t="shared" si="32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67" t="e">
        <f>SUMIFS([1]Up!$J:$J,[1]Up!$D:$D,D267)</f>
        <v>#VALUE!</v>
      </c>
      <c r="AI267" s="82"/>
      <c r="AJ267" s="82" t="str">
        <f t="shared" si="33"/>
        <v/>
      </c>
      <c r="AK267" s="53" t="str">
        <f t="shared" si="34"/>
        <v/>
      </c>
      <c r="AL267" s="53" t="s">
        <v>682</v>
      </c>
      <c r="AM267" s="84"/>
      <c r="AN267" s="53"/>
      <c r="AO267" s="53"/>
      <c r="AP267" s="53"/>
      <c r="AQ267" s="83"/>
      <c r="AR267" s="53"/>
      <c r="AS267" s="53"/>
    </row>
    <row r="268" spans="3:45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1"/>
        <v>0</v>
      </c>
      <c r="M268" s="26">
        <f t="shared" si="32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67" t="e">
        <f>SUMIFS([1]Up!$J:$J,[1]Up!$D:$D,D268)</f>
        <v>#VALUE!</v>
      </c>
      <c r="AI268" s="82"/>
      <c r="AJ268" s="82" t="str">
        <f t="shared" si="33"/>
        <v/>
      </c>
      <c r="AK268" s="53" t="str">
        <f t="shared" si="34"/>
        <v/>
      </c>
      <c r="AL268" s="53" t="s">
        <v>786</v>
      </c>
      <c r="AM268" s="84"/>
      <c r="AN268" s="53"/>
      <c r="AO268" s="53"/>
      <c r="AP268" s="53"/>
      <c r="AQ268" s="83"/>
      <c r="AR268" s="53"/>
      <c r="AS268" s="53"/>
    </row>
    <row r="269" spans="3:45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1"/>
        <v>0</v>
      </c>
      <c r="M269" s="26">
        <f t="shared" si="32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67" t="e">
        <f>SUMIFS([1]Up!$J:$J,[1]Up!$D:$D,D269)</f>
        <v>#VALUE!</v>
      </c>
      <c r="AI269" s="82"/>
      <c r="AJ269" s="82" t="str">
        <f t="shared" si="33"/>
        <v/>
      </c>
      <c r="AK269" s="53" t="str">
        <f t="shared" si="34"/>
        <v/>
      </c>
      <c r="AL269" s="53" t="s">
        <v>682</v>
      </c>
      <c r="AM269" s="84"/>
      <c r="AN269" s="53"/>
      <c r="AO269" s="53"/>
      <c r="AP269" s="53"/>
      <c r="AQ269" s="83"/>
      <c r="AR269" s="53"/>
      <c r="AS269" s="53"/>
    </row>
    <row r="270" spans="3:45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1"/>
        <v>0</v>
      </c>
      <c r="M270" s="26">
        <f t="shared" si="32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67" t="e">
        <f>SUMIFS([1]Up!$J:$J,[1]Up!$D:$D,D270)</f>
        <v>#VALUE!</v>
      </c>
      <c r="AI270" s="82"/>
      <c r="AJ270" s="82" t="str">
        <f t="shared" si="33"/>
        <v/>
      </c>
      <c r="AK270" s="53" t="str">
        <f t="shared" si="34"/>
        <v/>
      </c>
      <c r="AL270" s="53" t="s">
        <v>786</v>
      </c>
      <c r="AM270" s="84"/>
      <c r="AN270" s="53"/>
      <c r="AO270" s="53"/>
      <c r="AP270" s="53"/>
      <c r="AQ270" s="83"/>
      <c r="AR270" s="53"/>
      <c r="AS270" s="53"/>
    </row>
    <row r="271" spans="3:45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1"/>
        <v>0</v>
      </c>
      <c r="M271" s="26">
        <f t="shared" si="32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67" t="e">
        <f>SUMIFS([1]Up!$J:$J,[1]Up!$D:$D,D271)</f>
        <v>#VALUE!</v>
      </c>
      <c r="AI271" s="82"/>
      <c r="AJ271" s="82" t="str">
        <f t="shared" si="33"/>
        <v/>
      </c>
      <c r="AK271" s="53" t="str">
        <f t="shared" si="34"/>
        <v/>
      </c>
      <c r="AL271" s="53" t="s">
        <v>682</v>
      </c>
      <c r="AM271" s="84"/>
      <c r="AN271" s="53"/>
      <c r="AO271" s="53"/>
      <c r="AP271" s="53"/>
      <c r="AQ271" s="83"/>
      <c r="AR271" s="53"/>
      <c r="AS271" s="53"/>
    </row>
    <row r="272" spans="3:45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1"/>
        <v>0</v>
      </c>
      <c r="M272" s="26">
        <f t="shared" si="32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67" t="e">
        <f>SUMIFS([1]Up!$J:$J,[1]Up!$D:$D,D272)</f>
        <v>#VALUE!</v>
      </c>
      <c r="AI272" s="82"/>
      <c r="AJ272" s="82" t="str">
        <f t="shared" si="33"/>
        <v/>
      </c>
      <c r="AK272" s="53" t="str">
        <f t="shared" si="34"/>
        <v/>
      </c>
      <c r="AL272" s="53" t="s">
        <v>786</v>
      </c>
      <c r="AM272" s="84"/>
      <c r="AN272" s="53"/>
      <c r="AO272" s="53"/>
      <c r="AP272" s="53"/>
      <c r="AQ272" s="83"/>
      <c r="AR272" s="53"/>
      <c r="AS272" s="53"/>
    </row>
    <row r="273" spans="3:45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1"/>
        <v>0</v>
      </c>
      <c r="M273" s="26">
        <f t="shared" si="32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67" t="e">
        <f>SUMIFS([1]Up!$J:$J,[1]Up!$D:$D,D273)</f>
        <v>#VALUE!</v>
      </c>
      <c r="AI273" s="82"/>
      <c r="AJ273" s="82" t="str">
        <f t="shared" si="33"/>
        <v/>
      </c>
      <c r="AK273" s="53" t="str">
        <f t="shared" si="34"/>
        <v/>
      </c>
      <c r="AL273" s="53" t="s">
        <v>682</v>
      </c>
      <c r="AM273" s="84"/>
      <c r="AN273" s="53"/>
      <c r="AO273" s="53"/>
      <c r="AP273" s="53"/>
      <c r="AQ273" s="83"/>
      <c r="AR273" s="53"/>
      <c r="AS273" s="53"/>
    </row>
    <row r="274" spans="3:45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1"/>
        <v>0</v>
      </c>
      <c r="M274" s="26">
        <f t="shared" si="32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67" t="e">
        <f>SUMIFS([1]Up!$J:$J,[1]Up!$D:$D,D274)</f>
        <v>#VALUE!</v>
      </c>
      <c r="AI274" s="82"/>
      <c r="AJ274" s="82" t="str">
        <f t="shared" si="33"/>
        <v/>
      </c>
      <c r="AK274" s="53" t="str">
        <f t="shared" si="34"/>
        <v/>
      </c>
      <c r="AL274" s="53" t="s">
        <v>682</v>
      </c>
      <c r="AM274" s="84"/>
      <c r="AN274" s="53"/>
      <c r="AO274" s="53"/>
      <c r="AP274" s="53"/>
      <c r="AQ274" s="83"/>
      <c r="AR274" s="53"/>
      <c r="AS274" s="53"/>
    </row>
    <row r="275" spans="3:45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1"/>
        <v>0</v>
      </c>
      <c r="M275" s="26">
        <f t="shared" si="32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67" t="e">
        <f>SUMIFS([1]Up!$J:$J,[1]Up!$D:$D,D275)</f>
        <v>#VALUE!</v>
      </c>
      <c r="AI275" s="82"/>
      <c r="AJ275" s="82" t="str">
        <f t="shared" si="33"/>
        <v/>
      </c>
      <c r="AK275" s="53" t="str">
        <f t="shared" si="34"/>
        <v/>
      </c>
      <c r="AL275" s="53" t="s">
        <v>682</v>
      </c>
      <c r="AM275" s="84"/>
      <c r="AN275" s="53"/>
      <c r="AO275" s="53"/>
      <c r="AP275" s="53"/>
      <c r="AQ275" s="83"/>
      <c r="AR275" s="53"/>
      <c r="AS275" s="53"/>
    </row>
    <row r="276" spans="3:45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1"/>
        <v>0</v>
      </c>
      <c r="M276" s="26">
        <f t="shared" si="32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67" t="e">
        <f>SUMIFS([1]Up!$J:$J,[1]Up!$D:$D,D276)</f>
        <v>#VALUE!</v>
      </c>
      <c r="AI276" s="82"/>
      <c r="AJ276" s="82" t="str">
        <f t="shared" si="33"/>
        <v/>
      </c>
      <c r="AK276" s="53" t="str">
        <f t="shared" si="34"/>
        <v/>
      </c>
      <c r="AL276" s="53" t="s">
        <v>682</v>
      </c>
      <c r="AM276" s="84"/>
      <c r="AN276" s="53"/>
      <c r="AO276" s="53"/>
      <c r="AP276" s="53"/>
      <c r="AQ276" s="83"/>
      <c r="AR276" s="53"/>
      <c r="AS276" s="53"/>
    </row>
    <row r="277" spans="3:45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1"/>
        <v>4</v>
      </c>
      <c r="M277" s="26">
        <f t="shared" si="32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67" t="e">
        <f>SUMIFS([1]Up!$J:$J,[1]Up!$D:$D,D277)</f>
        <v>#VALUE!</v>
      </c>
      <c r="AI277" s="82"/>
      <c r="AJ277" s="82" t="str">
        <f t="shared" si="33"/>
        <v>PL19</v>
      </c>
      <c r="AK277" s="53" t="str">
        <f t="shared" si="34"/>
        <v/>
      </c>
      <c r="AL277" s="53" t="s">
        <v>703</v>
      </c>
      <c r="AM277" s="84"/>
      <c r="AN277" s="53"/>
      <c r="AO277" s="53" t="s">
        <v>850</v>
      </c>
      <c r="AP277" s="53">
        <v>4</v>
      </c>
      <c r="AQ277" s="83">
        <v>46215</v>
      </c>
      <c r="AR277" s="53"/>
      <c r="AS277" s="53"/>
    </row>
    <row r="278" spans="3:45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1"/>
        <v>4</v>
      </c>
      <c r="M278" s="26">
        <f t="shared" si="32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67" t="e">
        <f>SUMIFS([1]Up!$J:$J,[1]Up!$D:$D,D278)</f>
        <v>#VALUE!</v>
      </c>
      <c r="AI278" s="82"/>
      <c r="AJ278" s="82" t="str">
        <f t="shared" si="33"/>
        <v>PL19</v>
      </c>
      <c r="AK278" s="53" t="str">
        <f t="shared" si="34"/>
        <v/>
      </c>
      <c r="AL278" s="53" t="s">
        <v>703</v>
      </c>
      <c r="AM278" s="84"/>
      <c r="AN278" s="53"/>
      <c r="AO278" s="53" t="s">
        <v>850</v>
      </c>
      <c r="AP278" s="53">
        <v>4</v>
      </c>
      <c r="AQ278" s="83">
        <v>46215</v>
      </c>
      <c r="AR278" s="53"/>
      <c r="AS278" s="53"/>
    </row>
    <row r="279" spans="3:45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1"/>
        <v>0</v>
      </c>
      <c r="M279" s="26">
        <f t="shared" si="32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67" t="e">
        <f>SUMIFS([1]Up!$J:$J,[1]Up!$D:$D,D279)</f>
        <v>#VALUE!</v>
      </c>
      <c r="AI279" s="82"/>
      <c r="AJ279" s="82" t="str">
        <f t="shared" si="33"/>
        <v/>
      </c>
      <c r="AK279" s="53" t="str">
        <f t="shared" si="34"/>
        <v/>
      </c>
      <c r="AL279" s="53" t="s">
        <v>682</v>
      </c>
      <c r="AM279" s="84"/>
      <c r="AN279" s="53"/>
      <c r="AO279" s="53"/>
      <c r="AP279" s="53"/>
      <c r="AQ279" s="83"/>
      <c r="AR279" s="53"/>
      <c r="AS279" s="53"/>
    </row>
    <row r="280" spans="3:45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1"/>
        <v>0</v>
      </c>
      <c r="M280" s="26">
        <f t="shared" si="32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67" t="e">
        <f>SUMIFS([1]Up!$J:$J,[1]Up!$D:$D,D280)</f>
        <v>#VALUE!</v>
      </c>
      <c r="AI280" s="82"/>
      <c r="AJ280" s="82" t="str">
        <f t="shared" si="33"/>
        <v>PL2.6</v>
      </c>
      <c r="AK280" s="53" t="str">
        <f t="shared" si="34"/>
        <v/>
      </c>
      <c r="AL280" s="53" t="s">
        <v>786</v>
      </c>
      <c r="AM280" s="84"/>
      <c r="AN280" s="53"/>
      <c r="AO280" s="53" t="s">
        <v>755</v>
      </c>
      <c r="AP280" s="53">
        <v>2</v>
      </c>
      <c r="AQ280" s="83">
        <v>46215</v>
      </c>
      <c r="AR280" s="53"/>
      <c r="AS280" s="53"/>
    </row>
    <row r="281" spans="3:45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1"/>
        <v>0</v>
      </c>
      <c r="M281" s="26">
        <f t="shared" si="32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67" t="e">
        <f>SUMIFS([1]Up!$J:$J,[1]Up!$D:$D,D281)</f>
        <v>#VALUE!</v>
      </c>
      <c r="AI281" s="82"/>
      <c r="AJ281" s="82" t="str">
        <f t="shared" si="33"/>
        <v>PL2.6</v>
      </c>
      <c r="AK281" s="53" t="str">
        <f t="shared" si="34"/>
        <v/>
      </c>
      <c r="AL281" s="53" t="s">
        <v>786</v>
      </c>
      <c r="AM281" s="84"/>
      <c r="AN281" s="53"/>
      <c r="AO281" s="53" t="s">
        <v>755</v>
      </c>
      <c r="AP281" s="53">
        <v>1</v>
      </c>
      <c r="AQ281" s="83">
        <v>46215</v>
      </c>
      <c r="AR281" s="53"/>
      <c r="AS281" s="53"/>
    </row>
    <row r="282" spans="3:45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1"/>
        <v>0</v>
      </c>
      <c r="M282" s="26">
        <f t="shared" si="32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67" t="e">
        <f>SUMIFS([1]Up!$J:$J,[1]Up!$D:$D,D282)</f>
        <v>#VALUE!</v>
      </c>
      <c r="AI282" s="82"/>
      <c r="AJ282" s="82" t="str">
        <f t="shared" si="33"/>
        <v>PL2.6</v>
      </c>
      <c r="AK282" s="53" t="str">
        <f t="shared" si="34"/>
        <v/>
      </c>
      <c r="AL282" s="53" t="s">
        <v>786</v>
      </c>
      <c r="AM282" s="84"/>
      <c r="AN282" s="53"/>
      <c r="AO282" s="53" t="s">
        <v>755</v>
      </c>
      <c r="AP282" s="53">
        <v>2</v>
      </c>
      <c r="AQ282" s="83">
        <v>46215</v>
      </c>
      <c r="AR282" s="53"/>
      <c r="AS282" s="53"/>
    </row>
    <row r="283" spans="3:45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1"/>
        <v>0</v>
      </c>
      <c r="M283" s="26">
        <f t="shared" si="32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67" t="e">
        <f>SUMIFS([1]Up!$J:$J,[1]Up!$D:$D,D283)</f>
        <v>#VALUE!</v>
      </c>
      <c r="AI283" s="82"/>
      <c r="AJ283" s="82" t="str">
        <f t="shared" si="33"/>
        <v>PL2.6</v>
      </c>
      <c r="AK283" s="53" t="str">
        <f t="shared" si="34"/>
        <v/>
      </c>
      <c r="AL283" s="53" t="s">
        <v>786</v>
      </c>
      <c r="AM283" s="84"/>
      <c r="AN283" s="53"/>
      <c r="AO283" s="53" t="s">
        <v>755</v>
      </c>
      <c r="AP283" s="53">
        <v>1</v>
      </c>
      <c r="AQ283" s="83">
        <v>46215</v>
      </c>
      <c r="AR283" s="53"/>
      <c r="AS283" s="53"/>
    </row>
    <row r="284" spans="3:45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1"/>
        <v>0</v>
      </c>
      <c r="M284" s="26">
        <f t="shared" si="32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67" t="e">
        <f>SUMIFS([1]Up!$J:$J,[1]Up!$D:$D,D284)</f>
        <v>#VALUE!</v>
      </c>
      <c r="AI284" s="82"/>
      <c r="AJ284" s="82" t="str">
        <f t="shared" si="33"/>
        <v>PL2.6</v>
      </c>
      <c r="AK284" s="53" t="str">
        <f t="shared" si="34"/>
        <v/>
      </c>
      <c r="AL284" s="53" t="s">
        <v>786</v>
      </c>
      <c r="AM284" s="84"/>
      <c r="AN284" s="53"/>
      <c r="AO284" s="53" t="s">
        <v>755</v>
      </c>
      <c r="AP284" s="53">
        <v>1</v>
      </c>
      <c r="AQ284" s="83">
        <v>46215</v>
      </c>
      <c r="AR284" s="53"/>
      <c r="AS284" s="53"/>
    </row>
    <row r="285" spans="3:45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1"/>
        <v>0</v>
      </c>
      <c r="M285" s="26">
        <f t="shared" si="32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67" t="e">
        <f>SUMIFS([1]Up!$J:$J,[1]Up!$D:$D,D285)</f>
        <v>#VALUE!</v>
      </c>
      <c r="AI285" s="82"/>
      <c r="AJ285" s="82" t="str">
        <f t="shared" si="33"/>
        <v>PL2.6</v>
      </c>
      <c r="AK285" s="53" t="str">
        <f t="shared" si="34"/>
        <v/>
      </c>
      <c r="AL285" s="53" t="s">
        <v>786</v>
      </c>
      <c r="AM285" s="84"/>
      <c r="AN285" s="53"/>
      <c r="AO285" s="53" t="s">
        <v>755</v>
      </c>
      <c r="AP285" s="53">
        <v>1</v>
      </c>
      <c r="AQ285" s="83">
        <v>46215</v>
      </c>
      <c r="AR285" s="53"/>
      <c r="AS285" s="53"/>
    </row>
    <row r="286" spans="3:45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1"/>
        <v>0</v>
      </c>
      <c r="M286" s="26">
        <f t="shared" si="32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67" t="e">
        <f>SUMIFS([1]Up!$J:$J,[1]Up!$D:$D,D286)</f>
        <v>#VALUE!</v>
      </c>
      <c r="AI286" s="82"/>
      <c r="AJ286" s="82" t="str">
        <f t="shared" si="33"/>
        <v>PL2.6</v>
      </c>
      <c r="AK286" s="53" t="str">
        <f t="shared" si="34"/>
        <v/>
      </c>
      <c r="AL286" s="53" t="s">
        <v>786</v>
      </c>
      <c r="AM286" s="84"/>
      <c r="AN286" s="53"/>
      <c r="AO286" s="53" t="s">
        <v>755</v>
      </c>
      <c r="AP286" s="53">
        <v>1</v>
      </c>
      <c r="AQ286" s="83">
        <v>46215</v>
      </c>
      <c r="AR286" s="53"/>
      <c r="AS286" s="53"/>
    </row>
    <row r="287" spans="3:45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1"/>
        <v>0</v>
      </c>
      <c r="M287" s="26">
        <f t="shared" si="32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67" t="e">
        <f>SUMIFS([1]Up!$J:$J,[1]Up!$D:$D,D287)</f>
        <v>#VALUE!</v>
      </c>
      <c r="AI287" s="82"/>
      <c r="AJ287" s="82" t="str">
        <f t="shared" si="33"/>
        <v>PL2.6</v>
      </c>
      <c r="AK287" s="53" t="str">
        <f t="shared" si="34"/>
        <v/>
      </c>
      <c r="AL287" s="53" t="s">
        <v>786</v>
      </c>
      <c r="AM287" s="84"/>
      <c r="AN287" s="53"/>
      <c r="AO287" s="53" t="s">
        <v>755</v>
      </c>
      <c r="AP287" s="53">
        <v>2</v>
      </c>
      <c r="AQ287" s="83">
        <v>46215</v>
      </c>
      <c r="AR287" s="53"/>
      <c r="AS287" s="53"/>
    </row>
    <row r="288" spans="3:45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1"/>
        <v>0</v>
      </c>
      <c r="M288" s="26">
        <f t="shared" si="32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67" t="e">
        <f>SUMIFS([1]Up!$J:$J,[1]Up!$D:$D,D288)</f>
        <v>#VALUE!</v>
      </c>
      <c r="AI288" s="82"/>
      <c r="AJ288" s="82" t="str">
        <f t="shared" si="33"/>
        <v>PL2.6</v>
      </c>
      <c r="AK288" s="53" t="str">
        <f t="shared" si="34"/>
        <v/>
      </c>
      <c r="AL288" s="53" t="s">
        <v>703</v>
      </c>
      <c r="AM288" s="84"/>
      <c r="AN288" s="53"/>
      <c r="AO288" s="53" t="s">
        <v>755</v>
      </c>
      <c r="AP288" s="53">
        <v>2</v>
      </c>
      <c r="AQ288" s="83">
        <v>46215</v>
      </c>
      <c r="AR288" s="53"/>
      <c r="AS288" s="53"/>
    </row>
    <row r="289" spans="3:45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1"/>
        <v>0</v>
      </c>
      <c r="M289" s="26">
        <f t="shared" si="32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67" t="e">
        <f>SUMIFS([1]Up!$J:$J,[1]Up!$D:$D,D289)</f>
        <v>#VALUE!</v>
      </c>
      <c r="AI289" s="82"/>
      <c r="AJ289" s="82" t="str">
        <f t="shared" si="33"/>
        <v>PL2.6</v>
      </c>
      <c r="AK289" s="53" t="str">
        <f t="shared" si="34"/>
        <v/>
      </c>
      <c r="AL289" s="53" t="s">
        <v>703</v>
      </c>
      <c r="AM289" s="84"/>
      <c r="AN289" s="53"/>
      <c r="AO289" s="53" t="s">
        <v>755</v>
      </c>
      <c r="AP289" s="53">
        <v>2</v>
      </c>
      <c r="AQ289" s="83">
        <v>46215</v>
      </c>
      <c r="AR289" s="53"/>
      <c r="AS289" s="53"/>
    </row>
    <row r="290" spans="3:45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1"/>
        <v>0</v>
      </c>
      <c r="M290" s="26">
        <f t="shared" si="32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67" t="e">
        <f>SUMIFS([1]Up!$J:$J,[1]Up!$D:$D,D290)</f>
        <v>#VALUE!</v>
      </c>
      <c r="AI290" s="82"/>
      <c r="AJ290" s="82" t="str">
        <f t="shared" si="33"/>
        <v>PL2.6</v>
      </c>
      <c r="AK290" s="53" t="str">
        <f t="shared" si="34"/>
        <v/>
      </c>
      <c r="AL290" s="53" t="s">
        <v>703</v>
      </c>
      <c r="AM290" s="84"/>
      <c r="AN290" s="53"/>
      <c r="AO290" s="53" t="s">
        <v>755</v>
      </c>
      <c r="AP290" s="53">
        <v>2</v>
      </c>
      <c r="AQ290" s="83">
        <v>46215</v>
      </c>
      <c r="AR290" s="53"/>
      <c r="AS290" s="53"/>
    </row>
    <row r="291" spans="3:45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1"/>
        <v>0</v>
      </c>
      <c r="M291" s="26">
        <f t="shared" si="32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67" t="e">
        <f>SUMIFS([1]Up!$J:$J,[1]Up!$D:$D,D291)</f>
        <v>#VALUE!</v>
      </c>
      <c r="AI291" s="82"/>
      <c r="AJ291" s="82" t="str">
        <f t="shared" si="33"/>
        <v>PL2.6</v>
      </c>
      <c r="AK291" s="53" t="str">
        <f t="shared" si="34"/>
        <v/>
      </c>
      <c r="AL291" s="53" t="s">
        <v>703</v>
      </c>
      <c r="AM291" s="84"/>
      <c r="AN291" s="53"/>
      <c r="AO291" s="53" t="s">
        <v>755</v>
      </c>
      <c r="AP291" s="53">
        <v>2</v>
      </c>
      <c r="AQ291" s="83">
        <v>46215</v>
      </c>
      <c r="AR291" s="53"/>
      <c r="AS291" s="53"/>
    </row>
    <row r="292" spans="3:45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1"/>
        <v>0</v>
      </c>
      <c r="M292" s="26">
        <f t="shared" si="32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67" t="e">
        <f>SUMIFS([1]Up!$J:$J,[1]Up!$D:$D,D292)</f>
        <v>#VALUE!</v>
      </c>
      <c r="AI292" s="82"/>
      <c r="AJ292" s="82" t="str">
        <f t="shared" si="33"/>
        <v>PL2.6</v>
      </c>
      <c r="AK292" s="53" t="str">
        <f t="shared" si="34"/>
        <v/>
      </c>
      <c r="AL292" s="53" t="s">
        <v>703</v>
      </c>
      <c r="AM292" s="84"/>
      <c r="AN292" s="53"/>
      <c r="AO292" s="53" t="s">
        <v>755</v>
      </c>
      <c r="AP292" s="53">
        <v>12</v>
      </c>
      <c r="AQ292" s="83">
        <v>46215</v>
      </c>
      <c r="AR292" s="53"/>
      <c r="AS292" s="53"/>
    </row>
    <row r="293" spans="3:45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1"/>
        <v>0</v>
      </c>
      <c r="M293" s="26">
        <f t="shared" si="32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67" t="e">
        <f>SUMIFS([1]Up!$J:$J,[1]Up!$D:$D,D293)</f>
        <v>#VALUE!</v>
      </c>
      <c r="AI293" s="82"/>
      <c r="AJ293" s="82" t="str">
        <f t="shared" si="33"/>
        <v>PL2.6</v>
      </c>
      <c r="AK293" s="53" t="str">
        <f t="shared" si="34"/>
        <v/>
      </c>
      <c r="AL293" s="53" t="s">
        <v>703</v>
      </c>
      <c r="AM293" s="84"/>
      <c r="AN293" s="53"/>
      <c r="AO293" s="53" t="s">
        <v>755</v>
      </c>
      <c r="AP293" s="53">
        <v>2</v>
      </c>
      <c r="AQ293" s="83">
        <v>46215</v>
      </c>
      <c r="AR293" s="53"/>
      <c r="AS293" s="53"/>
    </row>
    <row r="294" spans="3:45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1"/>
        <v>0</v>
      </c>
      <c r="M294" s="26">
        <f t="shared" si="32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67" t="e">
        <f>SUMIFS([1]Up!$J:$J,[1]Up!$D:$D,D294)</f>
        <v>#VALUE!</v>
      </c>
      <c r="AI294" s="82"/>
      <c r="AJ294" s="82" t="str">
        <f t="shared" si="33"/>
        <v>PL2.6</v>
      </c>
      <c r="AK294" s="53" t="str">
        <f t="shared" si="34"/>
        <v/>
      </c>
      <c r="AL294" s="53" t="s">
        <v>786</v>
      </c>
      <c r="AM294" s="84"/>
      <c r="AN294" s="53"/>
      <c r="AO294" s="53" t="s">
        <v>755</v>
      </c>
      <c r="AP294" s="53">
        <v>1</v>
      </c>
      <c r="AQ294" s="83">
        <v>46215</v>
      </c>
      <c r="AR294" s="53"/>
      <c r="AS294" s="53"/>
    </row>
    <row r="295" spans="3:45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1"/>
        <v>0</v>
      </c>
      <c r="M295" s="26">
        <f t="shared" si="32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67" t="e">
        <f>SUMIFS([1]Up!$J:$J,[1]Up!$D:$D,D295)</f>
        <v>#VALUE!</v>
      </c>
      <c r="AI295" s="82"/>
      <c r="AJ295" s="82" t="str">
        <f t="shared" si="33"/>
        <v>PL2.6</v>
      </c>
      <c r="AK295" s="53" t="str">
        <f t="shared" si="34"/>
        <v/>
      </c>
      <c r="AL295" s="53" t="s">
        <v>786</v>
      </c>
      <c r="AM295" s="84"/>
      <c r="AN295" s="53"/>
      <c r="AO295" s="53" t="s">
        <v>755</v>
      </c>
      <c r="AP295" s="53">
        <v>1</v>
      </c>
      <c r="AQ295" s="83">
        <v>46215</v>
      </c>
      <c r="AR295" s="53"/>
      <c r="AS295" s="53"/>
    </row>
    <row r="296" spans="3:45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1"/>
        <v>0</v>
      </c>
      <c r="M296" s="26">
        <f t="shared" si="32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67" t="e">
        <f>SUMIFS([1]Up!$J:$J,[1]Up!$D:$D,D296)</f>
        <v>#VALUE!</v>
      </c>
      <c r="AI296" s="82"/>
      <c r="AJ296" s="82" t="str">
        <f t="shared" si="33"/>
        <v>PL2.6</v>
      </c>
      <c r="AK296" s="53" t="str">
        <f t="shared" si="34"/>
        <v/>
      </c>
      <c r="AL296" s="53" t="s">
        <v>786</v>
      </c>
      <c r="AM296" s="84"/>
      <c r="AN296" s="53"/>
      <c r="AO296" s="53" t="s">
        <v>755</v>
      </c>
      <c r="AP296" s="53">
        <v>1</v>
      </c>
      <c r="AQ296" s="83">
        <v>46215</v>
      </c>
      <c r="AR296" s="53"/>
      <c r="AS296" s="53"/>
    </row>
    <row r="297" spans="3:45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1"/>
        <v>0</v>
      </c>
      <c r="M297" s="26">
        <f t="shared" si="32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67" t="e">
        <f>SUMIFS([1]Up!$J:$J,[1]Up!$D:$D,D297)</f>
        <v>#VALUE!</v>
      </c>
      <c r="AI297" s="82"/>
      <c r="AJ297" s="82" t="str">
        <f t="shared" si="33"/>
        <v>PL2.6</v>
      </c>
      <c r="AK297" s="53" t="str">
        <f t="shared" si="34"/>
        <v/>
      </c>
      <c r="AL297" s="53" t="s">
        <v>786</v>
      </c>
      <c r="AM297" s="84"/>
      <c r="AN297" s="53"/>
      <c r="AO297" s="53" t="s">
        <v>755</v>
      </c>
      <c r="AP297" s="53">
        <v>1</v>
      </c>
      <c r="AQ297" s="83">
        <v>46215</v>
      </c>
      <c r="AR297" s="53"/>
      <c r="AS297" s="53"/>
    </row>
    <row r="298" spans="3:45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1"/>
        <v>0</v>
      </c>
      <c r="M298" s="26">
        <f t="shared" si="32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67" t="e">
        <f>SUMIFS([1]Up!$J:$J,[1]Up!$D:$D,D298)</f>
        <v>#VALUE!</v>
      </c>
      <c r="AI298" s="82"/>
      <c r="AJ298" s="82" t="str">
        <f t="shared" si="33"/>
        <v>PL2.6</v>
      </c>
      <c r="AK298" s="53" t="str">
        <f t="shared" si="34"/>
        <v/>
      </c>
      <c r="AL298" s="53" t="s">
        <v>703</v>
      </c>
      <c r="AM298" s="84"/>
      <c r="AN298" s="53"/>
      <c r="AO298" s="53" t="s">
        <v>755</v>
      </c>
      <c r="AP298" s="53">
        <v>1</v>
      </c>
      <c r="AQ298" s="83">
        <v>46215</v>
      </c>
      <c r="AR298" s="53"/>
      <c r="AS298" s="53"/>
    </row>
    <row r="299" spans="3:45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1"/>
        <v>0</v>
      </c>
      <c r="M299" s="26">
        <f t="shared" si="32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67" t="e">
        <f>SUMIFS([1]Up!$J:$J,[1]Up!$D:$D,D299)</f>
        <v>#VALUE!</v>
      </c>
      <c r="AI299" s="82"/>
      <c r="AJ299" s="82" t="str">
        <f t="shared" si="33"/>
        <v>PL2.6</v>
      </c>
      <c r="AK299" s="53" t="str">
        <f t="shared" si="34"/>
        <v/>
      </c>
      <c r="AL299" s="53" t="s">
        <v>786</v>
      </c>
      <c r="AM299" s="84"/>
      <c r="AN299" s="53"/>
      <c r="AO299" s="53" t="s">
        <v>755</v>
      </c>
      <c r="AP299" s="53">
        <v>1</v>
      </c>
      <c r="AQ299" s="83">
        <v>46215</v>
      </c>
      <c r="AR299" s="53"/>
      <c r="AS299" s="53"/>
    </row>
    <row r="300" spans="3:45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1"/>
        <v>0</v>
      </c>
      <c r="M300" s="26">
        <f t="shared" si="32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67" t="e">
        <f>SUMIFS([1]Up!$J:$J,[1]Up!$D:$D,D300)</f>
        <v>#VALUE!</v>
      </c>
      <c r="AI300" s="82"/>
      <c r="AJ300" s="82" t="str">
        <f t="shared" si="33"/>
        <v>PL2.6</v>
      </c>
      <c r="AK300" s="53" t="str">
        <f t="shared" si="34"/>
        <v/>
      </c>
      <c r="AL300" s="53" t="s">
        <v>786</v>
      </c>
      <c r="AM300" s="84"/>
      <c r="AN300" s="53"/>
      <c r="AO300" s="53" t="s">
        <v>755</v>
      </c>
      <c r="AP300" s="53">
        <v>1</v>
      </c>
      <c r="AQ300" s="83">
        <v>46215</v>
      </c>
      <c r="AR300" s="53"/>
      <c r="AS300" s="53"/>
    </row>
    <row r="301" spans="3:45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1"/>
        <v>0</v>
      </c>
      <c r="M301" s="26">
        <f t="shared" si="32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67" t="e">
        <f>SUMIFS([1]Up!$J:$J,[1]Up!$D:$D,D301)</f>
        <v>#VALUE!</v>
      </c>
      <c r="AI301" s="82"/>
      <c r="AJ301" s="82" t="str">
        <f t="shared" si="33"/>
        <v>PL2.6</v>
      </c>
      <c r="AK301" s="53" t="str">
        <f t="shared" si="34"/>
        <v/>
      </c>
      <c r="AL301" s="53" t="s">
        <v>703</v>
      </c>
      <c r="AM301" s="84"/>
      <c r="AN301" s="53"/>
      <c r="AO301" s="53" t="s">
        <v>755</v>
      </c>
      <c r="AP301" s="53">
        <v>1</v>
      </c>
      <c r="AQ301" s="83">
        <v>46215</v>
      </c>
      <c r="AR301" s="53"/>
      <c r="AS301" s="53"/>
    </row>
    <row r="302" spans="3:45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5">MIN(SUM(N302:AG302),I302)</f>
        <v>0</v>
      </c>
      <c r="M302" s="26">
        <f t="shared" ref="M302:M365" si="36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67" t="e">
        <f>SUMIFS([1]Up!$J:$J,[1]Up!$D:$D,D302)</f>
        <v>#VALUE!</v>
      </c>
      <c r="AI302" s="82"/>
      <c r="AJ302" s="82" t="str">
        <f t="shared" ref="AJ302:AJ365" si="37">IFERROR(IF(C302="Plate",LEFT(E302,FIND("*",E302,1)-1),""),IF(C302="Plate",LEFT(E302,FIND("x",E302,1)-1),""))</f>
        <v>PL2.6</v>
      </c>
      <c r="AK302" s="53" t="str">
        <f t="shared" ref="AK302:AK365" si="38">IF(ROUND(SUM(N302:AG302)-I302,0)&gt;0,"Thừa "&amp;SUM(N302:AG302)-I302,"")</f>
        <v/>
      </c>
      <c r="AL302" s="53" t="s">
        <v>703</v>
      </c>
      <c r="AM302" s="84"/>
      <c r="AN302" s="53"/>
      <c r="AO302" s="53" t="s">
        <v>755</v>
      </c>
      <c r="AP302" s="53">
        <v>36</v>
      </c>
      <c r="AQ302" s="83">
        <v>46215</v>
      </c>
      <c r="AR302" s="53"/>
      <c r="AS302" s="53"/>
    </row>
    <row r="303" spans="3:45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5"/>
        <v>0</v>
      </c>
      <c r="M303" s="26">
        <f t="shared" si="36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67" t="e">
        <f>SUMIFS([1]Up!$J:$J,[1]Up!$D:$D,D303)</f>
        <v>#VALUE!</v>
      </c>
      <c r="AI303" s="82"/>
      <c r="AJ303" s="82" t="str">
        <f t="shared" si="37"/>
        <v>PL2.6</v>
      </c>
      <c r="AK303" s="53" t="str">
        <f t="shared" si="38"/>
        <v/>
      </c>
      <c r="AL303" s="53" t="s">
        <v>703</v>
      </c>
      <c r="AM303" s="84"/>
      <c r="AN303" s="53"/>
      <c r="AO303" s="53" t="s">
        <v>755</v>
      </c>
      <c r="AP303" s="53">
        <v>2</v>
      </c>
      <c r="AQ303" s="83">
        <v>46215</v>
      </c>
      <c r="AR303" s="53"/>
      <c r="AS303" s="53"/>
    </row>
    <row r="304" spans="3:45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5"/>
        <v>0</v>
      </c>
      <c r="M304" s="26">
        <f t="shared" si="36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67" t="e">
        <f>SUMIFS([1]Up!$J:$J,[1]Up!$D:$D,D304)</f>
        <v>#VALUE!</v>
      </c>
      <c r="AI304" s="82"/>
      <c r="AJ304" s="82" t="str">
        <f t="shared" si="37"/>
        <v>PL2.6</v>
      </c>
      <c r="AK304" s="53" t="str">
        <f t="shared" si="38"/>
        <v/>
      </c>
      <c r="AL304" s="53" t="s">
        <v>703</v>
      </c>
      <c r="AM304" s="84"/>
      <c r="AN304" s="53"/>
      <c r="AO304" s="53" t="s">
        <v>755</v>
      </c>
      <c r="AP304" s="53">
        <v>2</v>
      </c>
      <c r="AQ304" s="83">
        <v>46215</v>
      </c>
      <c r="AR304" s="53"/>
      <c r="AS304" s="53"/>
    </row>
    <row r="305" spans="3:45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5"/>
        <v>0</v>
      </c>
      <c r="M305" s="26">
        <f t="shared" si="36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67" t="e">
        <f>SUMIFS([1]Up!$J:$J,[1]Up!$D:$D,D305)</f>
        <v>#VALUE!</v>
      </c>
      <c r="AI305" s="82"/>
      <c r="AJ305" s="82" t="str">
        <f t="shared" si="37"/>
        <v>PL2.6</v>
      </c>
      <c r="AK305" s="53" t="str">
        <f t="shared" si="38"/>
        <v/>
      </c>
      <c r="AL305" s="53" t="s">
        <v>703</v>
      </c>
      <c r="AM305" s="84"/>
      <c r="AN305" s="53"/>
      <c r="AO305" s="53" t="s">
        <v>755</v>
      </c>
      <c r="AP305" s="53">
        <v>2</v>
      </c>
      <c r="AQ305" s="83">
        <v>46215</v>
      </c>
      <c r="AR305" s="53"/>
      <c r="AS305" s="53"/>
    </row>
    <row r="306" spans="3:45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5"/>
        <v>0</v>
      </c>
      <c r="M306" s="26">
        <f t="shared" si="36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67" t="e">
        <f>SUMIFS([1]Up!$J:$J,[1]Up!$D:$D,D306)</f>
        <v>#VALUE!</v>
      </c>
      <c r="AI306" s="82"/>
      <c r="AJ306" s="82" t="str">
        <f t="shared" si="37"/>
        <v>PL2.6</v>
      </c>
      <c r="AK306" s="53" t="str">
        <f t="shared" si="38"/>
        <v/>
      </c>
      <c r="AL306" s="53" t="s">
        <v>703</v>
      </c>
      <c r="AM306" s="84"/>
      <c r="AN306" s="53"/>
      <c r="AO306" s="53" t="s">
        <v>755</v>
      </c>
      <c r="AP306" s="53">
        <v>1</v>
      </c>
      <c r="AQ306" s="83">
        <v>46215</v>
      </c>
      <c r="AR306" s="53"/>
      <c r="AS306" s="53"/>
    </row>
    <row r="307" spans="3:45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5"/>
        <v>0</v>
      </c>
      <c r="M307" s="26">
        <f t="shared" si="36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67" t="e">
        <f>SUMIFS([1]Up!$J:$J,[1]Up!$D:$D,D307)</f>
        <v>#VALUE!</v>
      </c>
      <c r="AI307" s="82"/>
      <c r="AJ307" s="82" t="str">
        <f t="shared" si="37"/>
        <v>PL2.6</v>
      </c>
      <c r="AK307" s="53" t="str">
        <f t="shared" si="38"/>
        <v/>
      </c>
      <c r="AL307" s="53" t="s">
        <v>703</v>
      </c>
      <c r="AM307" s="84"/>
      <c r="AN307" s="53"/>
      <c r="AO307" s="53" t="s">
        <v>755</v>
      </c>
      <c r="AP307" s="53">
        <v>2</v>
      </c>
      <c r="AQ307" s="83">
        <v>46215</v>
      </c>
      <c r="AR307" s="53"/>
      <c r="AS307" s="53"/>
    </row>
    <row r="308" spans="3:45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5"/>
        <v>0</v>
      </c>
      <c r="M308" s="26">
        <f t="shared" si="36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67" t="e">
        <f>SUMIFS([1]Up!$J:$J,[1]Up!$D:$D,D308)</f>
        <v>#VALUE!</v>
      </c>
      <c r="AI308" s="82"/>
      <c r="AJ308" s="82" t="str">
        <f t="shared" si="37"/>
        <v>PL2.6</v>
      </c>
      <c r="AK308" s="53" t="str">
        <f t="shared" si="38"/>
        <v/>
      </c>
      <c r="AL308" s="53" t="s">
        <v>786</v>
      </c>
      <c r="AM308" s="84"/>
      <c r="AN308" s="53"/>
      <c r="AO308" s="53" t="s">
        <v>755</v>
      </c>
      <c r="AP308" s="53">
        <v>1</v>
      </c>
      <c r="AQ308" s="83">
        <v>46215</v>
      </c>
      <c r="AR308" s="53"/>
      <c r="AS308" s="53"/>
    </row>
    <row r="309" spans="3:45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5"/>
        <v>0</v>
      </c>
      <c r="M309" s="26">
        <f t="shared" si="36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67" t="e">
        <f>SUMIFS([1]Up!$J:$J,[1]Up!$D:$D,D309)</f>
        <v>#VALUE!</v>
      </c>
      <c r="AI309" s="82"/>
      <c r="AJ309" s="82" t="str">
        <f t="shared" si="37"/>
        <v>PL2.6</v>
      </c>
      <c r="AK309" s="53" t="str">
        <f t="shared" si="38"/>
        <v/>
      </c>
      <c r="AL309" s="53" t="s">
        <v>786</v>
      </c>
      <c r="AM309" s="84"/>
      <c r="AN309" s="53"/>
      <c r="AO309" s="53" t="s">
        <v>755</v>
      </c>
      <c r="AP309" s="53">
        <v>1</v>
      </c>
      <c r="AQ309" s="83">
        <v>46215</v>
      </c>
      <c r="AR309" s="53"/>
      <c r="AS309" s="53"/>
    </row>
    <row r="310" spans="3:45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5"/>
        <v>0</v>
      </c>
      <c r="M310" s="26">
        <f t="shared" si="36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67" t="e">
        <f>SUMIFS([1]Up!$J:$J,[1]Up!$D:$D,D310)</f>
        <v>#VALUE!</v>
      </c>
      <c r="AI310" s="82"/>
      <c r="AJ310" s="82" t="str">
        <f t="shared" si="37"/>
        <v>PL2</v>
      </c>
      <c r="AK310" s="53" t="str">
        <f t="shared" si="38"/>
        <v/>
      </c>
      <c r="AL310" s="53" t="s">
        <v>703</v>
      </c>
      <c r="AM310" s="84"/>
      <c r="AN310" s="53"/>
      <c r="AO310" s="53" t="s">
        <v>1410</v>
      </c>
      <c r="AP310" s="53">
        <v>2</v>
      </c>
      <c r="AQ310" s="83">
        <v>46215</v>
      </c>
      <c r="AR310" s="53"/>
      <c r="AS310" s="53"/>
    </row>
    <row r="311" spans="3:45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5"/>
        <v>0</v>
      </c>
      <c r="M311" s="26">
        <f t="shared" si="36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67" t="e">
        <f>SUMIFS([1]Up!$J:$J,[1]Up!$D:$D,D311)</f>
        <v>#VALUE!</v>
      </c>
      <c r="AI311" s="82"/>
      <c r="AJ311" s="82" t="str">
        <f t="shared" si="37"/>
        <v>PL2</v>
      </c>
      <c r="AK311" s="53" t="str">
        <f t="shared" si="38"/>
        <v/>
      </c>
      <c r="AL311" s="53" t="s">
        <v>786</v>
      </c>
      <c r="AM311" s="84"/>
      <c r="AN311" s="53"/>
      <c r="AO311" s="53" t="s">
        <v>1410</v>
      </c>
      <c r="AP311" s="53">
        <v>1</v>
      </c>
      <c r="AQ311" s="83">
        <v>46215</v>
      </c>
      <c r="AR311" s="53"/>
      <c r="AS311" s="53"/>
    </row>
    <row r="312" spans="3:45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5"/>
        <v>0</v>
      </c>
      <c r="M312" s="26">
        <f t="shared" si="36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67" t="e">
        <f>SUMIFS([1]Up!$J:$J,[1]Up!$D:$D,D312)</f>
        <v>#VALUE!</v>
      </c>
      <c r="AI312" s="82"/>
      <c r="AJ312" s="82" t="str">
        <f t="shared" si="37"/>
        <v>PL2.6</v>
      </c>
      <c r="AK312" s="53" t="str">
        <f t="shared" si="38"/>
        <v/>
      </c>
      <c r="AL312" s="53" t="s">
        <v>703</v>
      </c>
      <c r="AM312" s="84"/>
      <c r="AN312" s="53"/>
      <c r="AO312" s="53" t="s">
        <v>755</v>
      </c>
      <c r="AP312" s="53">
        <v>1</v>
      </c>
      <c r="AQ312" s="83">
        <v>46215</v>
      </c>
      <c r="AR312" s="53"/>
      <c r="AS312" s="53"/>
    </row>
    <row r="313" spans="3:45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5"/>
        <v>0</v>
      </c>
      <c r="M313" s="26">
        <f t="shared" si="36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67" t="e">
        <f>SUMIFS([1]Up!$J:$J,[1]Up!$D:$D,D313)</f>
        <v>#VALUE!</v>
      </c>
      <c r="AI313" s="82"/>
      <c r="AJ313" s="82" t="str">
        <f t="shared" si="37"/>
        <v>PL2.6</v>
      </c>
      <c r="AK313" s="53" t="str">
        <f t="shared" si="38"/>
        <v/>
      </c>
      <c r="AL313" s="53" t="s">
        <v>703</v>
      </c>
      <c r="AM313" s="84"/>
      <c r="AN313" s="53"/>
      <c r="AO313" s="53" t="s">
        <v>755</v>
      </c>
      <c r="AP313" s="53">
        <v>1</v>
      </c>
      <c r="AQ313" s="83">
        <v>46215</v>
      </c>
      <c r="AR313" s="53"/>
      <c r="AS313" s="53"/>
    </row>
    <row r="314" spans="3:45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5"/>
        <v>0</v>
      </c>
      <c r="M314" s="26">
        <f t="shared" si="36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67" t="e">
        <f>SUMIFS([1]Up!$J:$J,[1]Up!$D:$D,D314)</f>
        <v>#VALUE!</v>
      </c>
      <c r="AI314" s="82"/>
      <c r="AJ314" s="82" t="str">
        <f t="shared" si="37"/>
        <v>PL2.6</v>
      </c>
      <c r="AK314" s="53" t="str">
        <f t="shared" si="38"/>
        <v/>
      </c>
      <c r="AL314" s="53" t="s">
        <v>703</v>
      </c>
      <c r="AM314" s="84"/>
      <c r="AN314" s="53"/>
      <c r="AO314" s="53" t="s">
        <v>755</v>
      </c>
      <c r="AP314" s="53">
        <v>2</v>
      </c>
      <c r="AQ314" s="83">
        <v>46215</v>
      </c>
      <c r="AR314" s="53"/>
      <c r="AS314" s="53"/>
    </row>
    <row r="315" spans="3:45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5"/>
        <v>0</v>
      </c>
      <c r="M315" s="26">
        <f t="shared" si="36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67" t="e">
        <f>SUMIFS([1]Up!$J:$J,[1]Up!$D:$D,D315)</f>
        <v>#VALUE!</v>
      </c>
      <c r="AI315" s="82"/>
      <c r="AJ315" s="82" t="str">
        <f t="shared" si="37"/>
        <v>PL2.6</v>
      </c>
      <c r="AK315" s="53" t="str">
        <f t="shared" si="38"/>
        <v/>
      </c>
      <c r="AL315" s="53" t="s">
        <v>703</v>
      </c>
      <c r="AM315" s="84"/>
      <c r="AN315" s="53"/>
      <c r="AO315" s="53" t="s">
        <v>755</v>
      </c>
      <c r="AP315" s="53">
        <v>2</v>
      </c>
      <c r="AQ315" s="83">
        <v>46215</v>
      </c>
      <c r="AR315" s="53"/>
      <c r="AS315" s="53"/>
    </row>
    <row r="316" spans="3:45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5"/>
        <v>0</v>
      </c>
      <c r="M316" s="26">
        <f t="shared" si="36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67" t="e">
        <f>SUMIFS([1]Up!$J:$J,[1]Up!$D:$D,D316)</f>
        <v>#VALUE!</v>
      </c>
      <c r="AI316" s="82"/>
      <c r="AJ316" s="82" t="str">
        <f t="shared" si="37"/>
        <v>PL2.6</v>
      </c>
      <c r="AK316" s="53" t="str">
        <f t="shared" si="38"/>
        <v/>
      </c>
      <c r="AL316" s="53" t="s">
        <v>703</v>
      </c>
      <c r="AM316" s="84"/>
      <c r="AN316" s="53"/>
      <c r="AO316" s="53" t="s">
        <v>755</v>
      </c>
      <c r="AP316" s="53">
        <v>1</v>
      </c>
      <c r="AQ316" s="83">
        <v>46215</v>
      </c>
      <c r="AR316" s="53"/>
      <c r="AS316" s="53"/>
    </row>
    <row r="317" spans="3:45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5"/>
        <v>0</v>
      </c>
      <c r="M317" s="26">
        <f t="shared" si="36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67" t="e">
        <f>SUMIFS([1]Up!$J:$J,[1]Up!$D:$D,D317)</f>
        <v>#VALUE!</v>
      </c>
      <c r="AI317" s="82"/>
      <c r="AJ317" s="82" t="str">
        <f t="shared" si="37"/>
        <v>PL2.6</v>
      </c>
      <c r="AK317" s="53" t="str">
        <f t="shared" si="38"/>
        <v/>
      </c>
      <c r="AL317" s="53" t="s">
        <v>703</v>
      </c>
      <c r="AM317" s="84"/>
      <c r="AN317" s="53"/>
      <c r="AO317" s="53" t="s">
        <v>755</v>
      </c>
      <c r="AP317" s="53">
        <v>1</v>
      </c>
      <c r="AQ317" s="83">
        <v>46215</v>
      </c>
      <c r="AR317" s="53"/>
      <c r="AS317" s="53"/>
    </row>
    <row r="318" spans="3:45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5"/>
        <v>0</v>
      </c>
      <c r="M318" s="26">
        <f t="shared" si="36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67" t="e">
        <f>SUMIFS([1]Up!$J:$J,[1]Up!$D:$D,D318)</f>
        <v>#VALUE!</v>
      </c>
      <c r="AI318" s="82"/>
      <c r="AJ318" s="82" t="str">
        <f t="shared" si="37"/>
        <v>PL2.6</v>
      </c>
      <c r="AK318" s="53" t="str">
        <f t="shared" si="38"/>
        <v/>
      </c>
      <c r="AL318" s="53" t="s">
        <v>703</v>
      </c>
      <c r="AM318" s="84"/>
      <c r="AN318" s="53"/>
      <c r="AO318" s="53" t="s">
        <v>755</v>
      </c>
      <c r="AP318" s="53">
        <v>1</v>
      </c>
      <c r="AQ318" s="83">
        <v>46215</v>
      </c>
      <c r="AR318" s="53"/>
      <c r="AS318" s="53"/>
    </row>
    <row r="319" spans="3:45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5"/>
        <v>0</v>
      </c>
      <c r="M319" s="26">
        <f t="shared" si="36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67" t="e">
        <f>SUMIFS([1]Up!$J:$J,[1]Up!$D:$D,D319)</f>
        <v>#VALUE!</v>
      </c>
      <c r="AI319" s="82"/>
      <c r="AJ319" s="82" t="str">
        <f t="shared" si="37"/>
        <v>PL2.6</v>
      </c>
      <c r="AK319" s="53" t="str">
        <f t="shared" si="38"/>
        <v/>
      </c>
      <c r="AL319" s="53" t="s">
        <v>703</v>
      </c>
      <c r="AM319" s="84"/>
      <c r="AN319" s="53"/>
      <c r="AO319" s="53" t="s">
        <v>755</v>
      </c>
      <c r="AP319" s="53">
        <v>3</v>
      </c>
      <c r="AQ319" s="83">
        <v>46215</v>
      </c>
      <c r="AR319" s="53"/>
      <c r="AS319" s="53"/>
    </row>
    <row r="320" spans="3:45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5"/>
        <v>0</v>
      </c>
      <c r="M320" s="26">
        <f t="shared" si="36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67" t="e">
        <f>SUMIFS([1]Up!$J:$J,[1]Up!$D:$D,D320)</f>
        <v>#VALUE!</v>
      </c>
      <c r="AI320" s="82"/>
      <c r="AJ320" s="82" t="str">
        <f t="shared" si="37"/>
        <v>PL6</v>
      </c>
      <c r="AK320" s="53" t="str">
        <f t="shared" si="38"/>
        <v/>
      </c>
      <c r="AL320" s="53" t="s">
        <v>786</v>
      </c>
      <c r="AM320" s="84"/>
      <c r="AN320" s="53"/>
      <c r="AO320" s="53" t="s">
        <v>1338</v>
      </c>
      <c r="AP320" s="53">
        <v>1</v>
      </c>
      <c r="AQ320" s="83">
        <v>46215</v>
      </c>
      <c r="AR320" s="53"/>
      <c r="AS320" s="53"/>
    </row>
    <row r="321" spans="3:45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5"/>
        <v>0</v>
      </c>
      <c r="M321" s="26">
        <f t="shared" si="36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67" t="e">
        <f>SUMIFS([1]Up!$J:$J,[1]Up!$D:$D,D321)</f>
        <v>#VALUE!</v>
      </c>
      <c r="AI321" s="82"/>
      <c r="AJ321" s="82" t="str">
        <f t="shared" si="37"/>
        <v>PL2</v>
      </c>
      <c r="AK321" s="53" t="str">
        <f t="shared" si="38"/>
        <v/>
      </c>
      <c r="AL321" s="53" t="s">
        <v>703</v>
      </c>
      <c r="AM321" s="84"/>
      <c r="AN321" s="53"/>
      <c r="AO321" s="53" t="s">
        <v>1410</v>
      </c>
      <c r="AP321" s="53">
        <v>2</v>
      </c>
      <c r="AQ321" s="83">
        <v>46215</v>
      </c>
      <c r="AR321" s="53"/>
      <c r="AS321" s="53"/>
    </row>
    <row r="322" spans="3:45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5"/>
        <v>0</v>
      </c>
      <c r="M322" s="26">
        <f t="shared" si="36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67" t="e">
        <f>SUMIFS([1]Up!$J:$J,[1]Up!$D:$D,D322)</f>
        <v>#VALUE!</v>
      </c>
      <c r="AI322" s="82"/>
      <c r="AJ322" s="82" t="str">
        <f t="shared" si="37"/>
        <v>PL2</v>
      </c>
      <c r="AK322" s="53" t="str">
        <f t="shared" si="38"/>
        <v/>
      </c>
      <c r="AL322" s="53" t="s">
        <v>786</v>
      </c>
      <c r="AM322" s="84"/>
      <c r="AN322" s="53"/>
      <c r="AO322" s="53" t="s">
        <v>1410</v>
      </c>
      <c r="AP322" s="53">
        <v>1</v>
      </c>
      <c r="AQ322" s="83">
        <v>46215</v>
      </c>
      <c r="AR322" s="53"/>
      <c r="AS322" s="53"/>
    </row>
    <row r="323" spans="3:45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5"/>
        <v>0</v>
      </c>
      <c r="M323" s="26">
        <f t="shared" si="36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67" t="e">
        <f>SUMIFS([1]Up!$J:$J,[1]Up!$D:$D,D323)</f>
        <v>#VALUE!</v>
      </c>
      <c r="AI323" s="82"/>
      <c r="AJ323" s="82" t="str">
        <f t="shared" si="37"/>
        <v>PL2</v>
      </c>
      <c r="AK323" s="53" t="str">
        <f t="shared" si="38"/>
        <v/>
      </c>
      <c r="AL323" s="53" t="s">
        <v>703</v>
      </c>
      <c r="AM323" s="84"/>
      <c r="AN323" s="53"/>
      <c r="AO323" s="53" t="s">
        <v>1410</v>
      </c>
      <c r="AP323" s="53">
        <v>16</v>
      </c>
      <c r="AQ323" s="83">
        <v>46215</v>
      </c>
      <c r="AR323" s="53"/>
      <c r="AS323" s="53"/>
    </row>
    <row r="324" spans="3:45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5"/>
        <v>0</v>
      </c>
      <c r="M324" s="26">
        <f t="shared" si="36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67" t="e">
        <f>SUMIFS([1]Up!$J:$J,[1]Up!$D:$D,D324)</f>
        <v>#VALUE!</v>
      </c>
      <c r="AI324" s="82"/>
      <c r="AJ324" s="82" t="str">
        <f t="shared" si="37"/>
        <v>PL2</v>
      </c>
      <c r="AK324" s="53" t="str">
        <f t="shared" si="38"/>
        <v/>
      </c>
      <c r="AL324" s="53" t="s">
        <v>786</v>
      </c>
      <c r="AM324" s="84"/>
      <c r="AN324" s="53"/>
      <c r="AO324" s="53" t="s">
        <v>1410</v>
      </c>
      <c r="AP324" s="53">
        <v>8</v>
      </c>
      <c r="AQ324" s="83">
        <v>46215</v>
      </c>
      <c r="AR324" s="53"/>
      <c r="AS324" s="53"/>
    </row>
    <row r="325" spans="3:45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5"/>
        <v>0</v>
      </c>
      <c r="M325" s="26">
        <f t="shared" si="36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67" t="e">
        <f>SUMIFS([1]Up!$J:$J,[1]Up!$D:$D,D325)</f>
        <v>#VALUE!</v>
      </c>
      <c r="AI325" s="82"/>
      <c r="AJ325" s="82" t="str">
        <f t="shared" si="37"/>
        <v>PL3</v>
      </c>
      <c r="AK325" s="53" t="str">
        <f t="shared" si="38"/>
        <v/>
      </c>
      <c r="AL325" s="53" t="s">
        <v>703</v>
      </c>
      <c r="AM325" s="84"/>
      <c r="AN325" s="53"/>
      <c r="AO325" s="53" t="s">
        <v>576</v>
      </c>
      <c r="AP325" s="53">
        <v>3</v>
      </c>
      <c r="AQ325" s="83"/>
      <c r="AR325" s="53"/>
      <c r="AS325" s="53"/>
    </row>
    <row r="326" spans="3:45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5"/>
        <v>0</v>
      </c>
      <c r="M326" s="26">
        <f t="shared" si="36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67" t="e">
        <f>SUMIFS([1]Up!$J:$J,[1]Up!$D:$D,D326)</f>
        <v>#VALUE!</v>
      </c>
      <c r="AI326" s="82"/>
      <c r="AJ326" s="82" t="str">
        <f t="shared" si="37"/>
        <v>PL6</v>
      </c>
      <c r="AK326" s="53" t="str">
        <f t="shared" si="38"/>
        <v/>
      </c>
      <c r="AL326" s="53" t="s">
        <v>786</v>
      </c>
      <c r="AM326" s="84"/>
      <c r="AN326" s="53"/>
      <c r="AO326" s="53" t="s">
        <v>1338</v>
      </c>
      <c r="AP326" s="53">
        <v>1</v>
      </c>
      <c r="AQ326" s="83">
        <v>46215</v>
      </c>
      <c r="AR326" s="53"/>
      <c r="AS326" s="53"/>
    </row>
    <row r="327" spans="3:45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5"/>
        <v>0</v>
      </c>
      <c r="M327" s="26">
        <f t="shared" si="36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67" t="e">
        <f>SUMIFS([1]Up!$J:$J,[1]Up!$D:$D,D327)</f>
        <v>#VALUE!</v>
      </c>
      <c r="AI327" s="82"/>
      <c r="AJ327" s="82" t="str">
        <f t="shared" si="37"/>
        <v>PL6</v>
      </c>
      <c r="AK327" s="53" t="str">
        <f t="shared" si="38"/>
        <v/>
      </c>
      <c r="AL327" s="53" t="s">
        <v>786</v>
      </c>
      <c r="AM327" s="84"/>
      <c r="AN327" s="53"/>
      <c r="AO327" s="53" t="s">
        <v>1338</v>
      </c>
      <c r="AP327" s="53">
        <v>1</v>
      </c>
      <c r="AQ327" s="83">
        <v>46215</v>
      </c>
      <c r="AR327" s="53"/>
      <c r="AS327" s="53"/>
    </row>
    <row r="328" spans="3:45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5"/>
        <v>1</v>
      </c>
      <c r="M328" s="26">
        <f t="shared" si="36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67" t="e">
        <f>SUMIFS([1]Up!$J:$J,[1]Up!$D:$D,D328)</f>
        <v>#VALUE!</v>
      </c>
      <c r="AI328" s="82"/>
      <c r="AJ328" s="82" t="str">
        <f t="shared" si="37"/>
        <v/>
      </c>
      <c r="AK328" s="53" t="str">
        <f t="shared" si="38"/>
        <v/>
      </c>
      <c r="AL328" s="53" t="s">
        <v>703</v>
      </c>
      <c r="AM328" s="84"/>
      <c r="AN328" s="53"/>
      <c r="AO328" s="53" t="s">
        <v>576</v>
      </c>
      <c r="AP328" s="53">
        <v>1</v>
      </c>
      <c r="AQ328" s="83"/>
      <c r="AR328" s="53"/>
      <c r="AS328" s="53"/>
    </row>
    <row r="329" spans="3:45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5"/>
        <v>1</v>
      </c>
      <c r="M329" s="26">
        <f t="shared" si="36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67" t="e">
        <f>SUMIFS([1]Up!$J:$J,[1]Up!$D:$D,D329)</f>
        <v>#VALUE!</v>
      </c>
      <c r="AI329" s="82"/>
      <c r="AJ329" s="82" t="str">
        <f t="shared" si="37"/>
        <v/>
      </c>
      <c r="AK329" s="53" t="str">
        <f t="shared" si="38"/>
        <v/>
      </c>
      <c r="AL329" s="53" t="s">
        <v>703</v>
      </c>
      <c r="AM329" s="84"/>
      <c r="AN329" s="53"/>
      <c r="AO329" s="53" t="s">
        <v>704</v>
      </c>
      <c r="AP329" s="53">
        <v>1</v>
      </c>
      <c r="AQ329" s="83">
        <v>46215</v>
      </c>
      <c r="AR329" s="53"/>
      <c r="AS329" s="53"/>
    </row>
    <row r="330" spans="3:45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5"/>
        <v>1</v>
      </c>
      <c r="M330" s="26">
        <f t="shared" si="36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67" t="e">
        <f>SUMIFS([1]Up!$J:$J,[1]Up!$D:$D,D330)</f>
        <v>#VALUE!</v>
      </c>
      <c r="AI330" s="82"/>
      <c r="AJ330" s="82" t="str">
        <f t="shared" si="37"/>
        <v/>
      </c>
      <c r="AK330" s="53" t="str">
        <f t="shared" si="38"/>
        <v/>
      </c>
      <c r="AL330" s="53" t="s">
        <v>703</v>
      </c>
      <c r="AM330" s="84"/>
      <c r="AN330" s="53"/>
      <c r="AO330" s="53" t="s">
        <v>704</v>
      </c>
      <c r="AP330" s="53">
        <v>1</v>
      </c>
      <c r="AQ330" s="83">
        <v>46215</v>
      </c>
      <c r="AR330" s="53"/>
      <c r="AS330" s="53"/>
    </row>
    <row r="331" spans="3:45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5"/>
        <v>0</v>
      </c>
      <c r="M331" s="26">
        <f t="shared" si="36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67" t="e">
        <f>SUMIFS([1]Up!$J:$J,[1]Up!$D:$D,D331)</f>
        <v>#VALUE!</v>
      </c>
      <c r="AI331" s="82"/>
      <c r="AJ331" s="82" t="str">
        <f t="shared" si="37"/>
        <v/>
      </c>
      <c r="AK331" s="53" t="str">
        <f t="shared" si="38"/>
        <v/>
      </c>
      <c r="AL331" s="53" t="s">
        <v>712</v>
      </c>
      <c r="AM331" s="84"/>
      <c r="AN331" s="53"/>
      <c r="AO331" s="53" t="s">
        <v>576</v>
      </c>
      <c r="AP331" s="53">
        <v>1</v>
      </c>
      <c r="AQ331" s="83"/>
      <c r="AR331" s="53"/>
      <c r="AS331" s="53"/>
    </row>
    <row r="332" spans="3:45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5"/>
        <v>1</v>
      </c>
      <c r="M332" s="26">
        <f t="shared" si="36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67" t="e">
        <f>SUMIFS([1]Up!$J:$J,[1]Up!$D:$D,D332)</f>
        <v>#VALUE!</v>
      </c>
      <c r="AI332" s="82" t="s">
        <v>1971</v>
      </c>
      <c r="AJ332" s="82" t="str">
        <f t="shared" si="37"/>
        <v/>
      </c>
      <c r="AK332" s="53" t="str">
        <f t="shared" si="38"/>
        <v/>
      </c>
      <c r="AL332" s="53" t="s">
        <v>703</v>
      </c>
      <c r="AM332" s="84"/>
      <c r="AN332" s="53"/>
      <c r="AO332" s="53" t="s">
        <v>576</v>
      </c>
      <c r="AP332" s="53">
        <v>1</v>
      </c>
      <c r="AQ332" s="83"/>
      <c r="AR332" s="53"/>
      <c r="AS332" s="53"/>
    </row>
    <row r="333" spans="3:45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5"/>
        <v>11</v>
      </c>
      <c r="M333" s="26">
        <f t="shared" si="36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67" t="e">
        <f>SUMIFS([1]Up!$J:$J,[1]Up!$D:$D,D333)</f>
        <v>#VALUE!</v>
      </c>
      <c r="AI333" s="82"/>
      <c r="AJ333" s="82" t="str">
        <f t="shared" si="37"/>
        <v/>
      </c>
      <c r="AK333" s="53" t="str">
        <f t="shared" si="38"/>
        <v/>
      </c>
      <c r="AL333" s="53" t="s">
        <v>703</v>
      </c>
      <c r="AM333" s="84"/>
      <c r="AN333" s="53"/>
      <c r="AO333" s="53" t="s">
        <v>726</v>
      </c>
      <c r="AP333" s="53">
        <v>11</v>
      </c>
      <c r="AQ333" s="83">
        <v>46215</v>
      </c>
      <c r="AR333" s="53"/>
      <c r="AS333" s="53"/>
    </row>
    <row r="334" spans="3:45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5"/>
        <v>1</v>
      </c>
      <c r="M334" s="26">
        <f t="shared" si="36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67" t="e">
        <f>SUMIFS([1]Up!$J:$J,[1]Up!$D:$D,D334)</f>
        <v>#VALUE!</v>
      </c>
      <c r="AI334" s="82"/>
      <c r="AJ334" s="82" t="str">
        <f t="shared" si="37"/>
        <v/>
      </c>
      <c r="AK334" s="53" t="str">
        <f t="shared" si="38"/>
        <v/>
      </c>
      <c r="AL334" s="53" t="s">
        <v>703</v>
      </c>
      <c r="AM334" s="84"/>
      <c r="AN334" s="53"/>
      <c r="AO334" s="53" t="s">
        <v>726</v>
      </c>
      <c r="AP334" s="53">
        <v>1</v>
      </c>
      <c r="AQ334" s="83">
        <v>46215</v>
      </c>
      <c r="AR334" s="53"/>
      <c r="AS334" s="53"/>
    </row>
    <row r="335" spans="3:45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5"/>
        <v>1</v>
      </c>
      <c r="M335" s="26">
        <f t="shared" si="36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67" t="e">
        <f>SUMIFS([1]Up!$J:$J,[1]Up!$D:$D,D335)</f>
        <v>#VALUE!</v>
      </c>
      <c r="AI335" s="82"/>
      <c r="AJ335" s="82" t="str">
        <f t="shared" si="37"/>
        <v/>
      </c>
      <c r="AK335" s="53" t="str">
        <f t="shared" si="38"/>
        <v/>
      </c>
      <c r="AL335" s="53" t="s">
        <v>703</v>
      </c>
      <c r="AM335" s="84"/>
      <c r="AN335" s="53"/>
      <c r="AO335" s="53" t="s">
        <v>733</v>
      </c>
      <c r="AP335" s="53">
        <v>1</v>
      </c>
      <c r="AQ335" s="83">
        <v>46215</v>
      </c>
      <c r="AR335" s="53"/>
      <c r="AS335" s="53"/>
    </row>
    <row r="336" spans="3:45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5"/>
        <v>5</v>
      </c>
      <c r="M336" s="26">
        <f t="shared" si="36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67" t="e">
        <f>SUMIFS([1]Up!$J:$J,[1]Up!$D:$D,D336)</f>
        <v>#VALUE!</v>
      </c>
      <c r="AI336" s="82"/>
      <c r="AJ336" s="82" t="str">
        <f t="shared" si="37"/>
        <v/>
      </c>
      <c r="AK336" s="53" t="str">
        <f t="shared" si="38"/>
        <v/>
      </c>
      <c r="AL336" s="53" t="s">
        <v>703</v>
      </c>
      <c r="AM336" s="84"/>
      <c r="AN336" s="53"/>
      <c r="AO336" s="53" t="s">
        <v>722</v>
      </c>
      <c r="AP336" s="53">
        <v>5</v>
      </c>
      <c r="AQ336" s="83">
        <v>46215</v>
      </c>
      <c r="AR336" s="53"/>
      <c r="AS336" s="53"/>
    </row>
    <row r="337" spans="3:45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5"/>
        <v>10</v>
      </c>
      <c r="M337" s="26">
        <f t="shared" si="36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67" t="e">
        <f>SUMIFS([1]Up!$J:$J,[1]Up!$D:$D,D337)</f>
        <v>#VALUE!</v>
      </c>
      <c r="AI337" s="82"/>
      <c r="AJ337" s="82" t="str">
        <f t="shared" si="37"/>
        <v/>
      </c>
      <c r="AK337" s="53" t="str">
        <f t="shared" si="38"/>
        <v/>
      </c>
      <c r="AL337" s="53" t="s">
        <v>703</v>
      </c>
      <c r="AM337" s="84"/>
      <c r="AN337" s="53"/>
      <c r="AO337" s="53" t="s">
        <v>726</v>
      </c>
      <c r="AP337" s="53">
        <v>10</v>
      </c>
      <c r="AQ337" s="83">
        <v>46215</v>
      </c>
      <c r="AR337" s="53"/>
      <c r="AS337" s="53"/>
    </row>
    <row r="338" spans="3:45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5"/>
        <v>5</v>
      </c>
      <c r="M338" s="26">
        <f t="shared" si="36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67" t="e">
        <f>SUMIFS([1]Up!$J:$J,[1]Up!$D:$D,D338)</f>
        <v>#VALUE!</v>
      </c>
      <c r="AI338" s="82"/>
      <c r="AJ338" s="82" t="str">
        <f t="shared" si="37"/>
        <v/>
      </c>
      <c r="AK338" s="53" t="str">
        <f t="shared" si="38"/>
        <v/>
      </c>
      <c r="AL338" s="53" t="s">
        <v>703</v>
      </c>
      <c r="AM338" s="84"/>
      <c r="AN338" s="53"/>
      <c r="AO338" s="53" t="s">
        <v>722</v>
      </c>
      <c r="AP338" s="53">
        <v>5</v>
      </c>
      <c r="AQ338" s="83">
        <v>46215</v>
      </c>
      <c r="AR338" s="53"/>
      <c r="AS338" s="53"/>
    </row>
    <row r="339" spans="3:45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5"/>
        <v>96</v>
      </c>
      <c r="M339" s="26">
        <f t="shared" si="36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67" t="e">
        <f>SUMIFS([1]Up!$J:$J,[1]Up!$D:$D,D339)</f>
        <v>#VALUE!</v>
      </c>
      <c r="AI339" s="82"/>
      <c r="AJ339" s="82" t="str">
        <f t="shared" si="37"/>
        <v/>
      </c>
      <c r="AK339" s="53" t="str">
        <f t="shared" si="38"/>
        <v/>
      </c>
      <c r="AL339" s="53" t="s">
        <v>703</v>
      </c>
      <c r="AM339" s="84"/>
      <c r="AN339" s="53"/>
      <c r="AO339" s="53" t="s">
        <v>739</v>
      </c>
      <c r="AP339" s="53">
        <v>96</v>
      </c>
      <c r="AQ339" s="83">
        <v>46215</v>
      </c>
      <c r="AR339" s="53"/>
      <c r="AS339" s="53"/>
    </row>
    <row r="340" spans="3:45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5"/>
        <v>8</v>
      </c>
      <c r="M340" s="26">
        <f t="shared" si="36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67" t="e">
        <f>SUMIFS([1]Up!$J:$J,[1]Up!$D:$D,D340)</f>
        <v>#VALUE!</v>
      </c>
      <c r="AI340" s="82"/>
      <c r="AJ340" s="82" t="str">
        <f t="shared" si="37"/>
        <v/>
      </c>
      <c r="AK340" s="53" t="str">
        <f t="shared" si="38"/>
        <v/>
      </c>
      <c r="AL340" s="53" t="s">
        <v>703</v>
      </c>
      <c r="AM340" s="84"/>
      <c r="AN340" s="53"/>
      <c r="AO340" s="53" t="s">
        <v>744</v>
      </c>
      <c r="AP340" s="53">
        <v>8</v>
      </c>
      <c r="AQ340" s="83">
        <v>46215</v>
      </c>
      <c r="AR340" s="53"/>
      <c r="AS340" s="53"/>
    </row>
    <row r="341" spans="3:45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5"/>
        <v>0</v>
      </c>
      <c r="M341" s="26">
        <f t="shared" si="36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67" t="e">
        <f>SUMIFS([1]Up!$J:$J,[1]Up!$D:$D,D341)</f>
        <v>#VALUE!</v>
      </c>
      <c r="AI341" s="82"/>
      <c r="AJ341" s="82" t="str">
        <f t="shared" si="37"/>
        <v/>
      </c>
      <c r="AK341" s="53" t="str">
        <f t="shared" si="38"/>
        <v/>
      </c>
      <c r="AL341" s="53" t="s">
        <v>682</v>
      </c>
      <c r="AM341" s="84"/>
      <c r="AN341" s="53"/>
      <c r="AO341" s="53"/>
      <c r="AP341" s="53"/>
      <c r="AQ341" s="83"/>
      <c r="AR341" s="53"/>
      <c r="AS341" s="53"/>
    </row>
    <row r="342" spans="3:45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5"/>
        <v>0</v>
      </c>
      <c r="M342" s="26">
        <f t="shared" si="36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67" t="e">
        <f>SUMIFS([1]Up!$J:$J,[1]Up!$D:$D,D342)</f>
        <v>#VALUE!</v>
      </c>
      <c r="AI342" s="82"/>
      <c r="AJ342" s="82" t="str">
        <f t="shared" si="37"/>
        <v>PL152</v>
      </c>
      <c r="AK342" s="53" t="str">
        <f t="shared" si="38"/>
        <v/>
      </c>
      <c r="AL342" s="53" t="s">
        <v>703</v>
      </c>
      <c r="AM342" s="84"/>
      <c r="AN342" s="53"/>
      <c r="AO342" s="53"/>
      <c r="AP342" s="53"/>
      <c r="AQ342" s="83"/>
      <c r="AR342" s="53"/>
      <c r="AS342" s="53"/>
    </row>
    <row r="343" spans="3:45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5"/>
        <v>1</v>
      </c>
      <c r="M343" s="26">
        <f t="shared" si="36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67" t="e">
        <f>SUMIFS([1]Up!$J:$J,[1]Up!$D:$D,D343)</f>
        <v>#VALUE!</v>
      </c>
      <c r="AI343" s="82"/>
      <c r="AJ343" s="82" t="str">
        <f t="shared" si="37"/>
        <v>PL55</v>
      </c>
      <c r="AK343" s="53" t="str">
        <f t="shared" si="38"/>
        <v/>
      </c>
      <c r="AL343" s="53" t="s">
        <v>703</v>
      </c>
      <c r="AM343" s="84"/>
      <c r="AN343" s="53"/>
      <c r="AO343" s="53" t="s">
        <v>760</v>
      </c>
      <c r="AP343" s="53">
        <v>1</v>
      </c>
      <c r="AQ343" s="83">
        <v>46215</v>
      </c>
      <c r="AR343" s="53"/>
      <c r="AS343" s="53"/>
    </row>
    <row r="344" spans="3:45" ht="14.25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5"/>
        <v>20</v>
      </c>
      <c r="M344" s="26">
        <f t="shared" si="36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67" t="e">
        <f>SUMIFS([1]Up!$J:$J,[1]Up!$D:$D,D344)</f>
        <v>#VALUE!</v>
      </c>
      <c r="AI344" s="82"/>
      <c r="AJ344" s="82" t="str">
        <f t="shared" si="37"/>
        <v>PL10</v>
      </c>
      <c r="AK344" s="53" t="str">
        <f t="shared" si="38"/>
        <v/>
      </c>
      <c r="AL344" s="53" t="s">
        <v>703</v>
      </c>
      <c r="AM344" s="84"/>
      <c r="AN344" s="53"/>
      <c r="AO344" s="53" t="s">
        <v>779</v>
      </c>
      <c r="AP344" s="53">
        <v>20</v>
      </c>
      <c r="AQ344" s="83">
        <v>46215</v>
      </c>
      <c r="AR344" s="53"/>
      <c r="AS344" s="53"/>
    </row>
    <row r="345" spans="3:45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5"/>
        <v>0</v>
      </c>
      <c r="M345" s="26">
        <f t="shared" si="36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67" t="e">
        <f>SUMIFS([1]Up!$J:$J,[1]Up!$D:$D,D345)</f>
        <v>#VALUE!</v>
      </c>
      <c r="AI345" s="82"/>
      <c r="AJ345" s="82" t="str">
        <f t="shared" si="37"/>
        <v>PL6</v>
      </c>
      <c r="AK345" s="53" t="str">
        <f t="shared" si="38"/>
        <v/>
      </c>
      <c r="AL345" s="53" t="s">
        <v>703</v>
      </c>
      <c r="AM345" s="84"/>
      <c r="AN345" s="53"/>
      <c r="AO345" s="53" t="s">
        <v>576</v>
      </c>
      <c r="AP345" s="53">
        <v>1</v>
      </c>
      <c r="AQ345" s="83"/>
      <c r="AR345" s="53"/>
      <c r="AS345" s="53"/>
    </row>
    <row r="346" spans="3:45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5"/>
        <v>0</v>
      </c>
      <c r="M346" s="26">
        <f t="shared" si="36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67" t="e">
        <f>SUMIFS([1]Up!$J:$J,[1]Up!$D:$D,D346)</f>
        <v>#VALUE!</v>
      </c>
      <c r="AI346" s="82"/>
      <c r="AJ346" s="82" t="str">
        <f t="shared" si="37"/>
        <v>PL6</v>
      </c>
      <c r="AK346" s="53" t="str">
        <f t="shared" si="38"/>
        <v/>
      </c>
      <c r="AL346" s="53" t="s">
        <v>703</v>
      </c>
      <c r="AM346" s="84"/>
      <c r="AN346" s="53"/>
      <c r="AO346" s="53" t="s">
        <v>765</v>
      </c>
      <c r="AP346" s="53">
        <v>66</v>
      </c>
      <c r="AQ346" s="83">
        <v>46215</v>
      </c>
      <c r="AR346" s="53"/>
      <c r="AS346" s="53"/>
    </row>
    <row r="347" spans="3:45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5"/>
        <v>15</v>
      </c>
      <c r="M347" s="26">
        <f t="shared" si="36"/>
        <v>10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67" t="e">
        <f>SUMIFS([1]Up!$J:$J,[1]Up!$D:$D,D347)</f>
        <v>#VALUE!</v>
      </c>
      <c r="AI347" s="82"/>
      <c r="AJ347" s="82" t="str">
        <f t="shared" si="37"/>
        <v>PL6</v>
      </c>
      <c r="AK347" s="53" t="str">
        <f t="shared" si="38"/>
        <v/>
      </c>
      <c r="AL347" s="53" t="s">
        <v>703</v>
      </c>
      <c r="AM347" s="84"/>
      <c r="AN347" s="53"/>
      <c r="AO347" s="53" t="s">
        <v>765</v>
      </c>
      <c r="AP347" s="53">
        <v>25</v>
      </c>
      <c r="AQ347" s="83">
        <v>46215</v>
      </c>
      <c r="AR347" s="53"/>
      <c r="AS347" s="53"/>
    </row>
    <row r="348" spans="3:45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5"/>
        <v>2</v>
      </c>
      <c r="M348" s="26">
        <f t="shared" si="36"/>
        <v>3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67" t="e">
        <f>SUMIFS([1]Up!$J:$J,[1]Up!$D:$D,D348)</f>
        <v>#VALUE!</v>
      </c>
      <c r="AI348" s="82"/>
      <c r="AJ348" s="82" t="str">
        <f t="shared" si="37"/>
        <v>PL6</v>
      </c>
      <c r="AK348" s="53" t="str">
        <f t="shared" si="38"/>
        <v/>
      </c>
      <c r="AL348" s="53" t="s">
        <v>703</v>
      </c>
      <c r="AM348" s="84"/>
      <c r="AN348" s="53"/>
      <c r="AO348" s="53" t="s">
        <v>765</v>
      </c>
      <c r="AP348" s="53">
        <v>5</v>
      </c>
      <c r="AQ348" s="83">
        <v>46215</v>
      </c>
      <c r="AR348" s="53"/>
      <c r="AS348" s="53"/>
    </row>
    <row r="349" spans="3:45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5"/>
        <v>2</v>
      </c>
      <c r="M349" s="26">
        <f t="shared" si="36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67" t="e">
        <f>SUMIFS([1]Up!$J:$J,[1]Up!$D:$D,D349)</f>
        <v>#VALUE!</v>
      </c>
      <c r="AI349" s="82"/>
      <c r="AJ349" s="82" t="str">
        <f t="shared" si="37"/>
        <v>PL10</v>
      </c>
      <c r="AK349" s="53" t="str">
        <f t="shared" si="38"/>
        <v/>
      </c>
      <c r="AL349" s="53" t="s">
        <v>703</v>
      </c>
      <c r="AM349" s="84"/>
      <c r="AN349" s="53"/>
      <c r="AO349" s="53" t="s">
        <v>779</v>
      </c>
      <c r="AP349" s="53">
        <v>2</v>
      </c>
      <c r="AQ349" s="83">
        <v>46215</v>
      </c>
      <c r="AR349" s="53"/>
      <c r="AS349" s="53"/>
    </row>
    <row r="350" spans="3:45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5"/>
        <v>0</v>
      </c>
      <c r="M350" s="26">
        <f t="shared" si="36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67" t="e">
        <f>SUMIFS([1]Up!$J:$J,[1]Up!$D:$D,D350)</f>
        <v>#VALUE!</v>
      </c>
      <c r="AI350" s="82"/>
      <c r="AJ350" s="82" t="str">
        <f t="shared" si="37"/>
        <v>PL10</v>
      </c>
      <c r="AK350" s="53" t="str">
        <f t="shared" si="38"/>
        <v/>
      </c>
      <c r="AL350" s="53" t="s">
        <v>786</v>
      </c>
      <c r="AM350" s="84"/>
      <c r="AN350" s="53"/>
      <c r="AO350" s="53" t="s">
        <v>779</v>
      </c>
      <c r="AP350" s="53">
        <v>1</v>
      </c>
      <c r="AQ350" s="83">
        <v>46215</v>
      </c>
      <c r="AR350" s="53"/>
      <c r="AS350" s="53"/>
    </row>
    <row r="351" spans="3:45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5"/>
        <v>0</v>
      </c>
      <c r="M351" s="26">
        <f t="shared" si="36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67" t="e">
        <f>SUMIFS([1]Up!$J:$J,[1]Up!$D:$D,D351)</f>
        <v>#VALUE!</v>
      </c>
      <c r="AI351" s="82"/>
      <c r="AJ351" s="82" t="str">
        <f t="shared" si="37"/>
        <v>PL25</v>
      </c>
      <c r="AK351" s="53" t="str">
        <f t="shared" si="38"/>
        <v/>
      </c>
      <c r="AL351" s="53" t="s">
        <v>703</v>
      </c>
      <c r="AM351" s="84"/>
      <c r="AN351" s="53"/>
      <c r="AO351" s="53" t="s">
        <v>715</v>
      </c>
      <c r="AP351" s="53">
        <v>1</v>
      </c>
      <c r="AQ351" s="83">
        <v>46215</v>
      </c>
      <c r="AR351" s="53"/>
      <c r="AS351" s="53"/>
    </row>
    <row r="352" spans="3:45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5"/>
        <v>0</v>
      </c>
      <c r="M352" s="26">
        <f t="shared" si="36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67" t="e">
        <f>SUMIFS([1]Up!$J:$J,[1]Up!$D:$D,D352)</f>
        <v>#VALUE!</v>
      </c>
      <c r="AI352" s="82"/>
      <c r="AJ352" s="82" t="str">
        <f t="shared" si="37"/>
        <v>PL12</v>
      </c>
      <c r="AK352" s="53" t="str">
        <f t="shared" si="38"/>
        <v/>
      </c>
      <c r="AL352" s="53" t="s">
        <v>786</v>
      </c>
      <c r="AM352" s="84"/>
      <c r="AN352" s="53"/>
      <c r="AO352" s="53" t="s">
        <v>792</v>
      </c>
      <c r="AP352" s="53">
        <v>1</v>
      </c>
      <c r="AQ352" s="83">
        <v>46215</v>
      </c>
      <c r="AR352" s="53"/>
      <c r="AS352" s="53"/>
    </row>
    <row r="353" spans="3:45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5"/>
        <v>0</v>
      </c>
      <c r="M353" s="26">
        <f t="shared" si="36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67" t="e">
        <f>SUMIFS([1]Up!$J:$J,[1]Up!$D:$D,D353)</f>
        <v>#VALUE!</v>
      </c>
      <c r="AI353" s="82"/>
      <c r="AJ353" s="82" t="str">
        <f t="shared" si="37"/>
        <v>PL25</v>
      </c>
      <c r="AK353" s="53" t="str">
        <f t="shared" si="38"/>
        <v/>
      </c>
      <c r="AL353" s="53" t="s">
        <v>703</v>
      </c>
      <c r="AM353" s="84"/>
      <c r="AN353" s="53"/>
      <c r="AO353" s="53" t="s">
        <v>715</v>
      </c>
      <c r="AP353" s="53">
        <v>2</v>
      </c>
      <c r="AQ353" s="83">
        <v>46215</v>
      </c>
      <c r="AR353" s="53"/>
      <c r="AS353" s="53"/>
    </row>
    <row r="354" spans="3:45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5"/>
        <v>0</v>
      </c>
      <c r="M354" s="26">
        <f t="shared" si="36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67" t="e">
        <f>SUMIFS([1]Up!$J:$J,[1]Up!$D:$D,D354)</f>
        <v>#VALUE!</v>
      </c>
      <c r="AI354" s="82"/>
      <c r="AJ354" s="82" t="str">
        <f t="shared" si="37"/>
        <v>PL12</v>
      </c>
      <c r="AK354" s="53" t="str">
        <f t="shared" si="38"/>
        <v/>
      </c>
      <c r="AL354" s="53" t="s">
        <v>786</v>
      </c>
      <c r="AM354" s="84"/>
      <c r="AN354" s="53"/>
      <c r="AO354" s="53" t="s">
        <v>792</v>
      </c>
      <c r="AP354" s="53">
        <v>4</v>
      </c>
      <c r="AQ354" s="83">
        <v>46215</v>
      </c>
      <c r="AR354" s="53"/>
      <c r="AS354" s="53"/>
    </row>
    <row r="355" spans="3:45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5"/>
        <v>1</v>
      </c>
      <c r="M355" s="26">
        <f t="shared" si="36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67" t="e">
        <f>SUMIFS([1]Up!$J:$J,[1]Up!$D:$D,D355)</f>
        <v>#VALUE!</v>
      </c>
      <c r="AI355" s="82"/>
      <c r="AJ355" s="82" t="str">
        <f t="shared" si="37"/>
        <v/>
      </c>
      <c r="AK355" s="53" t="str">
        <f t="shared" si="38"/>
        <v/>
      </c>
      <c r="AL355" s="53" t="s">
        <v>703</v>
      </c>
      <c r="AM355" s="84"/>
      <c r="AN355" s="53"/>
      <c r="AO355" s="53" t="s">
        <v>576</v>
      </c>
      <c r="AP355" s="53">
        <v>1</v>
      </c>
      <c r="AQ355" s="83"/>
      <c r="AR355" s="53"/>
      <c r="AS355" s="53"/>
    </row>
    <row r="356" spans="3:45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5"/>
        <v>0</v>
      </c>
      <c r="M356" s="26">
        <f t="shared" si="36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67" t="e">
        <f>SUMIFS([1]Up!$J:$J,[1]Up!$D:$D,D356)</f>
        <v>#VALUE!</v>
      </c>
      <c r="AI356" s="82"/>
      <c r="AJ356" s="82" t="str">
        <f t="shared" si="37"/>
        <v/>
      </c>
      <c r="AK356" s="53" t="str">
        <f t="shared" si="38"/>
        <v/>
      </c>
      <c r="AL356" s="53" t="s">
        <v>786</v>
      </c>
      <c r="AM356" s="84"/>
      <c r="AN356" s="53"/>
      <c r="AO356" s="53" t="s">
        <v>806</v>
      </c>
      <c r="AP356" s="53">
        <v>2</v>
      </c>
      <c r="AQ356" s="83">
        <v>46215</v>
      </c>
      <c r="AR356" s="53"/>
      <c r="AS356" s="53"/>
    </row>
    <row r="357" spans="3:45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5"/>
        <v>0</v>
      </c>
      <c r="M357" s="26">
        <f t="shared" si="36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67" t="e">
        <f>SUMIFS([1]Up!$J:$J,[1]Up!$D:$D,D357)</f>
        <v>#VALUE!</v>
      </c>
      <c r="AI357" s="82"/>
      <c r="AJ357" s="82" t="str">
        <f t="shared" si="37"/>
        <v/>
      </c>
      <c r="AK357" s="53" t="str">
        <f t="shared" si="38"/>
        <v/>
      </c>
      <c r="AL357" s="53" t="s">
        <v>786</v>
      </c>
      <c r="AM357" s="84"/>
      <c r="AN357" s="53"/>
      <c r="AO357" s="53"/>
      <c r="AP357" s="53"/>
      <c r="AQ357" s="83"/>
      <c r="AR357" s="53"/>
      <c r="AS357" s="53"/>
    </row>
    <row r="358" spans="3:45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5"/>
        <v>0</v>
      </c>
      <c r="M358" s="26">
        <f t="shared" si="36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67" t="e">
        <f>SUMIFS([1]Up!$J:$J,[1]Up!$D:$D,D358)</f>
        <v>#VALUE!</v>
      </c>
      <c r="AI358" s="82"/>
      <c r="AJ358" s="82" t="str">
        <f t="shared" si="37"/>
        <v/>
      </c>
      <c r="AK358" s="53" t="str">
        <f t="shared" si="38"/>
        <v/>
      </c>
      <c r="AL358" s="53" t="s">
        <v>682</v>
      </c>
      <c r="AM358" s="84"/>
      <c r="AN358" s="53"/>
      <c r="AO358" s="53"/>
      <c r="AP358" s="53"/>
      <c r="AQ358" s="83"/>
      <c r="AR358" s="53"/>
      <c r="AS358" s="53"/>
    </row>
    <row r="359" spans="3:45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5"/>
        <v>0</v>
      </c>
      <c r="M359" s="26">
        <f t="shared" si="36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67" t="e">
        <f>SUMIFS([1]Up!$J:$J,[1]Up!$D:$D,D359)</f>
        <v>#VALUE!</v>
      </c>
      <c r="AI359" s="82"/>
      <c r="AJ359" s="82" t="str">
        <f t="shared" si="37"/>
        <v/>
      </c>
      <c r="AK359" s="53" t="str">
        <f t="shared" si="38"/>
        <v/>
      </c>
      <c r="AL359" s="53" t="s">
        <v>786</v>
      </c>
      <c r="AM359" s="84"/>
      <c r="AN359" s="53"/>
      <c r="AO359" s="53"/>
      <c r="AP359" s="53"/>
      <c r="AQ359" s="83"/>
      <c r="AR359" s="53"/>
      <c r="AS359" s="53"/>
    </row>
    <row r="360" spans="3:45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5"/>
        <v>0</v>
      </c>
      <c r="M360" s="26">
        <f t="shared" si="36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67" t="e">
        <f>SUMIFS([1]Up!$J:$J,[1]Up!$D:$D,D360)</f>
        <v>#VALUE!</v>
      </c>
      <c r="AI360" s="82"/>
      <c r="AJ360" s="82" t="str">
        <f t="shared" si="37"/>
        <v/>
      </c>
      <c r="AK360" s="53" t="str">
        <f t="shared" si="38"/>
        <v/>
      </c>
      <c r="AL360" s="53" t="s">
        <v>682</v>
      </c>
      <c r="AM360" s="84"/>
      <c r="AN360" s="53"/>
      <c r="AO360" s="53"/>
      <c r="AP360" s="53"/>
      <c r="AQ360" s="83"/>
      <c r="AR360" s="53"/>
      <c r="AS360" s="53"/>
    </row>
    <row r="361" spans="3:45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5"/>
        <v>0</v>
      </c>
      <c r="M361" s="26">
        <f t="shared" si="36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67" t="e">
        <f>SUMIFS([1]Up!$J:$J,[1]Up!$D:$D,D361)</f>
        <v>#VALUE!</v>
      </c>
      <c r="AI361" s="82"/>
      <c r="AJ361" s="82" t="str">
        <f t="shared" si="37"/>
        <v/>
      </c>
      <c r="AK361" s="53" t="str">
        <f t="shared" si="38"/>
        <v/>
      </c>
      <c r="AL361" s="53" t="s">
        <v>682</v>
      </c>
      <c r="AM361" s="84"/>
      <c r="AN361" s="53"/>
      <c r="AO361" s="53"/>
      <c r="AP361" s="53"/>
      <c r="AQ361" s="83"/>
      <c r="AR361" s="53"/>
      <c r="AS361" s="53"/>
    </row>
    <row r="362" spans="3:45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5"/>
        <v>0</v>
      </c>
      <c r="M362" s="26">
        <f t="shared" si="36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67" t="e">
        <f>SUMIFS([1]Up!$J:$J,[1]Up!$D:$D,D362)</f>
        <v>#VALUE!</v>
      </c>
      <c r="AI362" s="82"/>
      <c r="AJ362" s="82" t="str">
        <f t="shared" si="37"/>
        <v/>
      </c>
      <c r="AK362" s="53" t="str">
        <f t="shared" si="38"/>
        <v/>
      </c>
      <c r="AL362" s="53" t="s">
        <v>682</v>
      </c>
      <c r="AM362" s="84"/>
      <c r="AN362" s="53"/>
      <c r="AO362" s="53"/>
      <c r="AP362" s="53"/>
      <c r="AQ362" s="83"/>
      <c r="AR362" s="53"/>
      <c r="AS362" s="53"/>
    </row>
    <row r="363" spans="3:45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5"/>
        <v>0</v>
      </c>
      <c r="M363" s="26">
        <f t="shared" si="36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67" t="e">
        <f>SUMIFS([1]Up!$J:$J,[1]Up!$D:$D,D363)</f>
        <v>#VALUE!</v>
      </c>
      <c r="AI363" s="82"/>
      <c r="AJ363" s="82" t="str">
        <f t="shared" si="37"/>
        <v/>
      </c>
      <c r="AK363" s="53" t="str">
        <f t="shared" si="38"/>
        <v/>
      </c>
      <c r="AL363" s="53" t="s">
        <v>682</v>
      </c>
      <c r="AM363" s="84"/>
      <c r="AN363" s="53"/>
      <c r="AO363" s="53"/>
      <c r="AP363" s="53"/>
      <c r="AQ363" s="83"/>
      <c r="AR363" s="53"/>
      <c r="AS363" s="53"/>
    </row>
    <row r="364" spans="3:45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5"/>
        <v>0</v>
      </c>
      <c r="M364" s="26">
        <f t="shared" si="36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67" t="e">
        <f>SUMIFS([1]Up!$J:$J,[1]Up!$D:$D,D364)</f>
        <v>#VALUE!</v>
      </c>
      <c r="AI364" s="82"/>
      <c r="AJ364" s="82" t="str">
        <f t="shared" si="37"/>
        <v/>
      </c>
      <c r="AK364" s="53" t="str">
        <f t="shared" si="38"/>
        <v/>
      </c>
      <c r="AL364" s="53" t="s">
        <v>786</v>
      </c>
      <c r="AM364" s="84"/>
      <c r="AN364" s="53"/>
      <c r="AO364" s="53"/>
      <c r="AP364" s="53"/>
      <c r="AQ364" s="83"/>
      <c r="AR364" s="53"/>
      <c r="AS364" s="53"/>
    </row>
    <row r="365" spans="3:45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5"/>
        <v>0</v>
      </c>
      <c r="M365" s="26">
        <f t="shared" si="36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67" t="e">
        <f>SUMIFS([1]Up!$J:$J,[1]Up!$D:$D,D365)</f>
        <v>#VALUE!</v>
      </c>
      <c r="AI365" s="82"/>
      <c r="AJ365" s="82" t="str">
        <f t="shared" si="37"/>
        <v/>
      </c>
      <c r="AK365" s="53" t="str">
        <f t="shared" si="38"/>
        <v/>
      </c>
      <c r="AL365" s="53" t="s">
        <v>682</v>
      </c>
      <c r="AM365" s="84"/>
      <c r="AN365" s="53"/>
      <c r="AO365" s="53"/>
      <c r="AP365" s="53"/>
      <c r="AQ365" s="83"/>
      <c r="AR365" s="53"/>
      <c r="AS365" s="53"/>
    </row>
    <row r="366" spans="3:45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39">MIN(SUM(N366:AG366),I366)</f>
        <v>0</v>
      </c>
      <c r="M366" s="26">
        <f t="shared" ref="M366:M429" si="40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67" t="e">
        <f>SUMIFS([1]Up!$J:$J,[1]Up!$D:$D,D366)</f>
        <v>#VALUE!</v>
      </c>
      <c r="AI366" s="82"/>
      <c r="AJ366" s="82" t="str">
        <f t="shared" ref="AJ366:AJ429" si="41">IFERROR(IF(C366="Plate",LEFT(E366,FIND("*",E366,1)-1),""),IF(C366="Plate",LEFT(E366,FIND("x",E366,1)-1),""))</f>
        <v/>
      </c>
      <c r="AK366" s="53" t="str">
        <f t="shared" ref="AK366:AK429" si="42">IF(ROUND(SUM(N366:AG366)-I366,0)&gt;0,"Thừa "&amp;SUM(N366:AG366)-I366,"")</f>
        <v/>
      </c>
      <c r="AL366" s="53" t="s">
        <v>682</v>
      </c>
      <c r="AM366" s="84"/>
      <c r="AN366" s="53"/>
      <c r="AO366" s="53"/>
      <c r="AP366" s="53"/>
      <c r="AQ366" s="83"/>
      <c r="AR366" s="53"/>
      <c r="AS366" s="53"/>
    </row>
    <row r="367" spans="3:45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39"/>
        <v>1</v>
      </c>
      <c r="M367" s="26">
        <f t="shared" si="40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67" t="e">
        <f>SUMIFS([1]Up!$J:$J,[1]Up!$D:$D,D367)</f>
        <v>#VALUE!</v>
      </c>
      <c r="AI367" s="82"/>
      <c r="AJ367" s="82" t="str">
        <f t="shared" si="41"/>
        <v>PL10</v>
      </c>
      <c r="AK367" s="53" t="str">
        <f t="shared" si="42"/>
        <v/>
      </c>
      <c r="AL367" s="53" t="s">
        <v>703</v>
      </c>
      <c r="AM367" s="84"/>
      <c r="AN367" s="53"/>
      <c r="AO367" s="53" t="s">
        <v>779</v>
      </c>
      <c r="AP367" s="53">
        <v>1</v>
      </c>
      <c r="AQ367" s="83">
        <v>46215</v>
      </c>
      <c r="AR367" s="53"/>
      <c r="AS367" s="53"/>
    </row>
    <row r="368" spans="3:45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39"/>
        <v>1</v>
      </c>
      <c r="M368" s="26">
        <f t="shared" si="40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67" t="e">
        <f>SUMIFS([1]Up!$J:$J,[1]Up!$D:$D,D368)</f>
        <v>#VALUE!</v>
      </c>
      <c r="AI368" s="82"/>
      <c r="AJ368" s="82" t="str">
        <f t="shared" si="41"/>
        <v>PL55</v>
      </c>
      <c r="AK368" s="53" t="str">
        <f t="shared" si="42"/>
        <v/>
      </c>
      <c r="AL368" s="53" t="s">
        <v>703</v>
      </c>
      <c r="AM368" s="84"/>
      <c r="AN368" s="53"/>
      <c r="AO368" s="53" t="s">
        <v>760</v>
      </c>
      <c r="AP368" s="53">
        <v>1</v>
      </c>
      <c r="AQ368" s="83">
        <v>46215</v>
      </c>
      <c r="AR368" s="53"/>
      <c r="AS368" s="53"/>
    </row>
    <row r="369" spans="3:45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39"/>
        <v>1</v>
      </c>
      <c r="M369" s="26">
        <f t="shared" si="40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67" t="e">
        <f>SUMIFS([1]Up!$J:$J,[1]Up!$D:$D,D369)</f>
        <v>#VALUE!</v>
      </c>
      <c r="AI369" s="82"/>
      <c r="AJ369" s="82" t="str">
        <f t="shared" si="41"/>
        <v>PL10</v>
      </c>
      <c r="AK369" s="53" t="str">
        <f t="shared" si="42"/>
        <v/>
      </c>
      <c r="AL369" s="53" t="s">
        <v>703</v>
      </c>
      <c r="AM369" s="84"/>
      <c r="AN369" s="53"/>
      <c r="AO369" s="53" t="s">
        <v>779</v>
      </c>
      <c r="AP369" s="53">
        <v>1</v>
      </c>
      <c r="AQ369" s="83">
        <v>46215</v>
      </c>
      <c r="AR369" s="53"/>
      <c r="AS369" s="53"/>
    </row>
    <row r="370" spans="3:45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39"/>
        <v>16</v>
      </c>
      <c r="M370" s="26">
        <f t="shared" si="40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67" t="e">
        <f>SUMIFS([1]Up!$J:$J,[1]Up!$D:$D,D370)</f>
        <v>#VALUE!</v>
      </c>
      <c r="AI370" s="82"/>
      <c r="AJ370" s="82" t="str">
        <f t="shared" si="41"/>
        <v>PL10</v>
      </c>
      <c r="AK370" s="53" t="str">
        <f t="shared" si="42"/>
        <v/>
      </c>
      <c r="AL370" s="53" t="s">
        <v>703</v>
      </c>
      <c r="AM370" s="84"/>
      <c r="AN370" s="53"/>
      <c r="AO370" s="53" t="s">
        <v>836</v>
      </c>
      <c r="AP370" s="53">
        <v>16</v>
      </c>
      <c r="AQ370" s="83">
        <v>46215</v>
      </c>
      <c r="AR370" s="53"/>
      <c r="AS370" s="53"/>
    </row>
    <row r="371" spans="3:45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39"/>
        <v>10</v>
      </c>
      <c r="M371" s="26">
        <f t="shared" si="40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67" t="e">
        <f>SUMIFS([1]Up!$J:$J,[1]Up!$D:$D,D371)</f>
        <v>#VALUE!</v>
      </c>
      <c r="AI371" s="82"/>
      <c r="AJ371" s="82" t="str">
        <f t="shared" si="41"/>
        <v>PL10</v>
      </c>
      <c r="AK371" s="53" t="str">
        <f t="shared" si="42"/>
        <v/>
      </c>
      <c r="AL371" s="53" t="s">
        <v>703</v>
      </c>
      <c r="AM371" s="84"/>
      <c r="AN371" s="53"/>
      <c r="AO371" s="53" t="s">
        <v>779</v>
      </c>
      <c r="AP371" s="53">
        <v>10</v>
      </c>
      <c r="AQ371" s="83">
        <v>46215</v>
      </c>
      <c r="AR371" s="53"/>
      <c r="AS371" s="53"/>
    </row>
    <row r="372" spans="3:45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39"/>
        <v>5</v>
      </c>
      <c r="M372" s="26">
        <f t="shared" si="40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67" t="e">
        <f>SUMIFS([1]Up!$J:$J,[1]Up!$D:$D,D372)</f>
        <v>#VALUE!</v>
      </c>
      <c r="AI372" s="82"/>
      <c r="AJ372" s="82" t="str">
        <f t="shared" si="41"/>
        <v>PL12</v>
      </c>
      <c r="AK372" s="53" t="str">
        <f t="shared" si="42"/>
        <v/>
      </c>
      <c r="AL372" s="53" t="s">
        <v>703</v>
      </c>
      <c r="AM372" s="84"/>
      <c r="AN372" s="53"/>
      <c r="AO372" s="53" t="s">
        <v>792</v>
      </c>
      <c r="AP372" s="53">
        <v>5</v>
      </c>
      <c r="AQ372" s="83">
        <v>46215</v>
      </c>
      <c r="AR372" s="53"/>
      <c r="AS372" s="53"/>
    </row>
    <row r="373" spans="3:45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39"/>
        <v>2</v>
      </c>
      <c r="M373" s="26">
        <f t="shared" si="40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67" t="e">
        <f>SUMIFS([1]Up!$J:$J,[1]Up!$D:$D,D373)</f>
        <v>#VALUE!</v>
      </c>
      <c r="AI373" s="82"/>
      <c r="AJ373" s="82" t="str">
        <f t="shared" si="41"/>
        <v>PL10</v>
      </c>
      <c r="AK373" s="53" t="str">
        <f t="shared" si="42"/>
        <v/>
      </c>
      <c r="AL373" s="53" t="s">
        <v>703</v>
      </c>
      <c r="AM373" s="84"/>
      <c r="AN373" s="53"/>
      <c r="AO373" s="53" t="s">
        <v>779</v>
      </c>
      <c r="AP373" s="53">
        <v>2</v>
      </c>
      <c r="AQ373" s="83">
        <v>46215</v>
      </c>
      <c r="AR373" s="53"/>
      <c r="AS373" s="53"/>
    </row>
    <row r="374" spans="3:45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39"/>
        <v>2</v>
      </c>
      <c r="M374" s="26">
        <f t="shared" si="40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67" t="e">
        <f>SUMIFS([1]Up!$J:$J,[1]Up!$D:$D,D374)</f>
        <v>#VALUE!</v>
      </c>
      <c r="AI374" s="82"/>
      <c r="AJ374" s="82" t="str">
        <f t="shared" si="41"/>
        <v>PL19</v>
      </c>
      <c r="AK374" s="53" t="str">
        <f t="shared" si="42"/>
        <v/>
      </c>
      <c r="AL374" s="53" t="s">
        <v>703</v>
      </c>
      <c r="AM374" s="84"/>
      <c r="AN374" s="53"/>
      <c r="AO374" s="53" t="s">
        <v>850</v>
      </c>
      <c r="AP374" s="53">
        <v>2</v>
      </c>
      <c r="AQ374" s="83">
        <v>46215</v>
      </c>
      <c r="AR374" s="53"/>
      <c r="AS374" s="53"/>
    </row>
    <row r="375" spans="3:45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39"/>
        <v>2</v>
      </c>
      <c r="M375" s="26">
        <f t="shared" si="40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67" t="e">
        <f>SUMIFS([1]Up!$J:$J,[1]Up!$D:$D,D375)</f>
        <v>#VALUE!</v>
      </c>
      <c r="AI375" s="82"/>
      <c r="AJ375" s="82" t="str">
        <f t="shared" si="41"/>
        <v>PL12</v>
      </c>
      <c r="AK375" s="53" t="str">
        <f t="shared" si="42"/>
        <v/>
      </c>
      <c r="AL375" s="53" t="s">
        <v>703</v>
      </c>
      <c r="AM375" s="84"/>
      <c r="AN375" s="53"/>
      <c r="AO375" s="53" t="s">
        <v>854</v>
      </c>
      <c r="AP375" s="53">
        <v>2</v>
      </c>
      <c r="AQ375" s="83">
        <v>46215</v>
      </c>
      <c r="AR375" s="53"/>
      <c r="AS375" s="53"/>
    </row>
    <row r="376" spans="3:45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39"/>
        <v>2</v>
      </c>
      <c r="M376" s="26">
        <f t="shared" si="40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67" t="e">
        <f>SUMIFS([1]Up!$J:$J,[1]Up!$D:$D,D376)</f>
        <v>#VALUE!</v>
      </c>
      <c r="AI376" s="82"/>
      <c r="AJ376" s="82" t="str">
        <f t="shared" si="41"/>
        <v>PL6</v>
      </c>
      <c r="AK376" s="53" t="str">
        <f t="shared" si="42"/>
        <v/>
      </c>
      <c r="AL376" s="53" t="s">
        <v>703</v>
      </c>
      <c r="AM376" s="84"/>
      <c r="AN376" s="53"/>
      <c r="AO376" s="53" t="s">
        <v>765</v>
      </c>
      <c r="AP376" s="53">
        <v>2</v>
      </c>
      <c r="AQ376" s="83">
        <v>46215</v>
      </c>
      <c r="AR376" s="53"/>
      <c r="AS376" s="53"/>
    </row>
    <row r="377" spans="3:45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39"/>
        <v>0</v>
      </c>
      <c r="M377" s="26">
        <f t="shared" si="40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67" t="e">
        <f>SUMIFS([1]Up!$J:$J,[1]Up!$D:$D,D377)</f>
        <v>#VALUE!</v>
      </c>
      <c r="AI377" s="82"/>
      <c r="AJ377" s="82" t="str">
        <f t="shared" si="41"/>
        <v/>
      </c>
      <c r="AK377" s="53" t="str">
        <f t="shared" si="42"/>
        <v/>
      </c>
      <c r="AL377" s="53" t="s">
        <v>682</v>
      </c>
      <c r="AM377" s="84"/>
      <c r="AN377" s="53"/>
      <c r="AO377" s="53"/>
      <c r="AP377" s="53"/>
      <c r="AQ377" s="83"/>
      <c r="AR377" s="53"/>
      <c r="AS377" s="53"/>
    </row>
    <row r="378" spans="3:45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39"/>
        <v>2</v>
      </c>
      <c r="M378" s="26">
        <f t="shared" si="40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67" t="e">
        <f>SUMIFS([1]Up!$J:$J,[1]Up!$D:$D,D378)</f>
        <v>#VALUE!</v>
      </c>
      <c r="AI378" s="82"/>
      <c r="AJ378" s="82" t="str">
        <f t="shared" si="41"/>
        <v>PL55</v>
      </c>
      <c r="AK378" s="53" t="str">
        <f t="shared" si="42"/>
        <v/>
      </c>
      <c r="AL378" s="53" t="s">
        <v>703</v>
      </c>
      <c r="AM378" s="84"/>
      <c r="AN378" s="53"/>
      <c r="AO378" s="53" t="s">
        <v>760</v>
      </c>
      <c r="AP378" s="53">
        <v>2</v>
      </c>
      <c r="AQ378" s="83">
        <v>46215</v>
      </c>
      <c r="AR378" s="53"/>
      <c r="AS378" s="53"/>
    </row>
    <row r="379" spans="3:45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39"/>
        <v>0</v>
      </c>
      <c r="M379" s="26">
        <f t="shared" si="40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67" t="e">
        <f>SUMIFS([1]Up!$J:$J,[1]Up!$D:$D,D379)</f>
        <v>#VALUE!</v>
      </c>
      <c r="AI379" s="82"/>
      <c r="AJ379" s="82" t="str">
        <f t="shared" si="41"/>
        <v>PL12</v>
      </c>
      <c r="AK379" s="53" t="str">
        <f t="shared" si="42"/>
        <v/>
      </c>
      <c r="AL379" s="53" t="s">
        <v>703</v>
      </c>
      <c r="AM379" s="84"/>
      <c r="AN379" s="53"/>
      <c r="AO379" s="53" t="s">
        <v>869</v>
      </c>
      <c r="AP379" s="53">
        <v>8</v>
      </c>
      <c r="AQ379" s="83">
        <v>46215</v>
      </c>
      <c r="AR379" s="53"/>
      <c r="AS379" s="53"/>
    </row>
    <row r="380" spans="3:45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39"/>
        <v>0</v>
      </c>
      <c r="M380" s="26">
        <f t="shared" si="40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67" t="e">
        <f>SUMIFS([1]Up!$J:$J,[1]Up!$D:$D,D380)</f>
        <v>#VALUE!</v>
      </c>
      <c r="AI380" s="82"/>
      <c r="AJ380" s="82" t="str">
        <f t="shared" si="41"/>
        <v>PL25</v>
      </c>
      <c r="AK380" s="53" t="str">
        <f t="shared" si="42"/>
        <v/>
      </c>
      <c r="AL380" s="53" t="s">
        <v>703</v>
      </c>
      <c r="AM380" s="84"/>
      <c r="AN380" s="53"/>
      <c r="AO380" s="53" t="s">
        <v>715</v>
      </c>
      <c r="AP380" s="53">
        <v>1</v>
      </c>
      <c r="AQ380" s="83">
        <v>46215</v>
      </c>
      <c r="AR380" s="53"/>
      <c r="AS380" s="53"/>
    </row>
    <row r="381" spans="3:45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39"/>
        <v>0</v>
      </c>
      <c r="M381" s="26">
        <f t="shared" si="40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67" t="e">
        <f>SUMIFS([1]Up!$J:$J,[1]Up!$D:$D,D381)</f>
        <v>#VALUE!</v>
      </c>
      <c r="AI381" s="82"/>
      <c r="AJ381" s="82" t="str">
        <f t="shared" si="41"/>
        <v/>
      </c>
      <c r="AK381" s="53" t="str">
        <f t="shared" si="42"/>
        <v/>
      </c>
      <c r="AL381" s="53" t="s">
        <v>703</v>
      </c>
      <c r="AM381" s="84"/>
      <c r="AN381" s="53"/>
      <c r="AO381" s="53" t="s">
        <v>877</v>
      </c>
      <c r="AP381" s="53">
        <v>1</v>
      </c>
      <c r="AQ381" s="83">
        <v>46215</v>
      </c>
      <c r="AR381" s="53"/>
      <c r="AS381" s="53"/>
    </row>
    <row r="382" spans="3:45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39"/>
        <v>1</v>
      </c>
      <c r="M382" s="26">
        <f t="shared" si="40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67" t="e">
        <f>SUMIFS([1]Up!$J:$J,[1]Up!$D:$D,D382)</f>
        <v>#VALUE!</v>
      </c>
      <c r="AI382" s="82"/>
      <c r="AJ382" s="82" t="str">
        <f t="shared" si="41"/>
        <v/>
      </c>
      <c r="AK382" s="53" t="str">
        <f t="shared" si="42"/>
        <v/>
      </c>
      <c r="AL382" s="53" t="s">
        <v>703</v>
      </c>
      <c r="AM382" s="84"/>
      <c r="AN382" s="53"/>
      <c r="AO382" s="53" t="s">
        <v>576</v>
      </c>
      <c r="AP382" s="53">
        <v>1</v>
      </c>
      <c r="AQ382" s="83"/>
      <c r="AR382" s="53"/>
      <c r="AS382" s="53"/>
    </row>
    <row r="383" spans="3:45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39"/>
        <v>1</v>
      </c>
      <c r="M383" s="26">
        <f t="shared" si="40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67" t="e">
        <f>SUMIFS([1]Up!$J:$J,[1]Up!$D:$D,D383)</f>
        <v>#VALUE!</v>
      </c>
      <c r="AI383" s="82"/>
      <c r="AJ383" s="82" t="str">
        <f t="shared" si="41"/>
        <v/>
      </c>
      <c r="AK383" s="53" t="str">
        <f t="shared" si="42"/>
        <v/>
      </c>
      <c r="AL383" s="53" t="s">
        <v>703</v>
      </c>
      <c r="AM383" s="84"/>
      <c r="AN383" s="53"/>
      <c r="AO383" s="53" t="s">
        <v>704</v>
      </c>
      <c r="AP383" s="53">
        <v>1</v>
      </c>
      <c r="AQ383" s="83">
        <v>46215</v>
      </c>
      <c r="AR383" s="53"/>
      <c r="AS383" s="53"/>
    </row>
    <row r="384" spans="3:45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39"/>
        <v>1</v>
      </c>
      <c r="M384" s="26">
        <f t="shared" si="40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67" t="e">
        <f>SUMIFS([1]Up!$J:$J,[1]Up!$D:$D,D384)</f>
        <v>#VALUE!</v>
      </c>
      <c r="AI384" s="82"/>
      <c r="AJ384" s="82" t="str">
        <f t="shared" si="41"/>
        <v/>
      </c>
      <c r="AK384" s="53" t="str">
        <f t="shared" si="42"/>
        <v/>
      </c>
      <c r="AL384" s="53" t="s">
        <v>703</v>
      </c>
      <c r="AM384" s="84"/>
      <c r="AN384" s="53"/>
      <c r="AO384" s="53" t="s">
        <v>733</v>
      </c>
      <c r="AP384" s="53">
        <v>1</v>
      </c>
      <c r="AQ384" s="83">
        <v>46215</v>
      </c>
      <c r="AR384" s="53"/>
      <c r="AS384" s="53"/>
    </row>
    <row r="385" spans="3:45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39"/>
        <v>5</v>
      </c>
      <c r="M385" s="26">
        <f t="shared" si="40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67" t="e">
        <f>SUMIFS([1]Up!$J:$J,[1]Up!$D:$D,D385)</f>
        <v>#VALUE!</v>
      </c>
      <c r="AI385" s="82"/>
      <c r="AJ385" s="82" t="str">
        <f t="shared" si="41"/>
        <v/>
      </c>
      <c r="AK385" s="53" t="str">
        <f t="shared" si="42"/>
        <v/>
      </c>
      <c r="AL385" s="53" t="s">
        <v>703</v>
      </c>
      <c r="AM385" s="84"/>
      <c r="AN385" s="53"/>
      <c r="AO385" s="53" t="s">
        <v>726</v>
      </c>
      <c r="AP385" s="53">
        <v>5</v>
      </c>
      <c r="AQ385" s="83">
        <v>46215</v>
      </c>
      <c r="AR385" s="53"/>
      <c r="AS385" s="53"/>
    </row>
    <row r="386" spans="3:45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39"/>
        <v>1</v>
      </c>
      <c r="M386" s="26">
        <f t="shared" si="40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67" t="e">
        <f>SUMIFS([1]Up!$J:$J,[1]Up!$D:$D,D386)</f>
        <v>#VALUE!</v>
      </c>
      <c r="AI386" s="82"/>
      <c r="AJ386" s="82" t="str">
        <f t="shared" si="41"/>
        <v/>
      </c>
      <c r="AK386" s="53" t="str">
        <f t="shared" si="42"/>
        <v/>
      </c>
      <c r="AL386" s="53" t="s">
        <v>703</v>
      </c>
      <c r="AM386" s="84"/>
      <c r="AN386" s="53"/>
      <c r="AO386" s="53" t="s">
        <v>726</v>
      </c>
      <c r="AP386" s="53">
        <v>1</v>
      </c>
      <c r="AQ386" s="83">
        <v>46215</v>
      </c>
      <c r="AR386" s="53"/>
      <c r="AS386" s="53"/>
    </row>
    <row r="387" spans="3:45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39"/>
        <v>1</v>
      </c>
      <c r="M387" s="26">
        <f t="shared" si="40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67" t="e">
        <f>SUMIFS([1]Up!$J:$J,[1]Up!$D:$D,D387)</f>
        <v>#VALUE!</v>
      </c>
      <c r="AI387" s="82"/>
      <c r="AJ387" s="82" t="str">
        <f t="shared" si="41"/>
        <v/>
      </c>
      <c r="AK387" s="53" t="str">
        <f t="shared" si="42"/>
        <v/>
      </c>
      <c r="AL387" s="53" t="s">
        <v>703</v>
      </c>
      <c r="AM387" s="84"/>
      <c r="AN387" s="53"/>
      <c r="AO387" s="53" t="s">
        <v>576</v>
      </c>
      <c r="AP387" s="53">
        <v>1</v>
      </c>
      <c r="AQ387" s="83"/>
      <c r="AR387" s="53"/>
      <c r="AS387" s="53"/>
    </row>
    <row r="388" spans="3:45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39"/>
        <v>1</v>
      </c>
      <c r="M388" s="26">
        <f t="shared" si="40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67" t="e">
        <f>SUMIFS([1]Up!$J:$J,[1]Up!$D:$D,D388)</f>
        <v>#VALUE!</v>
      </c>
      <c r="AI388" s="82"/>
      <c r="AJ388" s="82" t="str">
        <f t="shared" si="41"/>
        <v/>
      </c>
      <c r="AK388" s="53" t="str">
        <f t="shared" si="42"/>
        <v/>
      </c>
      <c r="AL388" s="53" t="s">
        <v>703</v>
      </c>
      <c r="AM388" s="84"/>
      <c r="AN388" s="53"/>
      <c r="AO388" s="53" t="s">
        <v>722</v>
      </c>
      <c r="AP388" s="53">
        <v>1</v>
      </c>
      <c r="AQ388" s="83">
        <v>46215</v>
      </c>
      <c r="AR388" s="53"/>
      <c r="AS388" s="53"/>
    </row>
    <row r="389" spans="3:45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39"/>
        <v>1</v>
      </c>
      <c r="M389" s="26">
        <f t="shared" si="40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67" t="e">
        <f>SUMIFS([1]Up!$J:$J,[1]Up!$D:$D,D389)</f>
        <v>#VALUE!</v>
      </c>
      <c r="AI389" s="82"/>
      <c r="AJ389" s="82" t="str">
        <f t="shared" si="41"/>
        <v/>
      </c>
      <c r="AK389" s="53" t="str">
        <f t="shared" si="42"/>
        <v/>
      </c>
      <c r="AL389" s="53" t="s">
        <v>703</v>
      </c>
      <c r="AM389" s="84"/>
      <c r="AN389" s="53"/>
      <c r="AO389" s="53" t="s">
        <v>733</v>
      </c>
      <c r="AP389" s="53">
        <v>1</v>
      </c>
      <c r="AQ389" s="83">
        <v>46215</v>
      </c>
      <c r="AR389" s="53"/>
      <c r="AS389" s="53"/>
    </row>
    <row r="390" spans="3:45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39"/>
        <v>5</v>
      </c>
      <c r="M390" s="26">
        <f t="shared" si="40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67" t="e">
        <f>SUMIFS([1]Up!$J:$J,[1]Up!$D:$D,D390)</f>
        <v>#VALUE!</v>
      </c>
      <c r="AI390" s="82"/>
      <c r="AJ390" s="82" t="str">
        <f t="shared" si="41"/>
        <v/>
      </c>
      <c r="AK390" s="53" t="str">
        <f t="shared" si="42"/>
        <v/>
      </c>
      <c r="AL390" s="53" t="s">
        <v>703</v>
      </c>
      <c r="AM390" s="84"/>
      <c r="AN390" s="53"/>
      <c r="AO390" s="53" t="s">
        <v>726</v>
      </c>
      <c r="AP390" s="53">
        <v>5</v>
      </c>
      <c r="AQ390" s="83">
        <v>46215</v>
      </c>
      <c r="AR390" s="53"/>
      <c r="AS390" s="53"/>
    </row>
    <row r="391" spans="3:45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39"/>
        <v>1</v>
      </c>
      <c r="M391" s="26">
        <f t="shared" si="40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67" t="e">
        <f>SUMIFS([1]Up!$J:$J,[1]Up!$D:$D,D391)</f>
        <v>#VALUE!</v>
      </c>
      <c r="AI391" s="82"/>
      <c r="AJ391" s="82" t="str">
        <f t="shared" si="41"/>
        <v/>
      </c>
      <c r="AK391" s="53" t="str">
        <f t="shared" si="42"/>
        <v/>
      </c>
      <c r="AL391" s="53" t="s">
        <v>703</v>
      </c>
      <c r="AM391" s="84"/>
      <c r="AN391" s="53"/>
      <c r="AO391" s="53" t="s">
        <v>726</v>
      </c>
      <c r="AP391" s="53">
        <v>1</v>
      </c>
      <c r="AQ391" s="83">
        <v>46215</v>
      </c>
      <c r="AR391" s="53"/>
      <c r="AS391" s="53"/>
    </row>
    <row r="392" spans="3:45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39"/>
        <v>1</v>
      </c>
      <c r="M392" s="26">
        <f t="shared" si="40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67" t="e">
        <f>SUMIFS([1]Up!$J:$J,[1]Up!$D:$D,D392)</f>
        <v>#VALUE!</v>
      </c>
      <c r="AI392" s="82"/>
      <c r="AJ392" s="82" t="str">
        <f t="shared" si="41"/>
        <v/>
      </c>
      <c r="AK392" s="53" t="str">
        <f t="shared" si="42"/>
        <v/>
      </c>
      <c r="AL392" s="53" t="s">
        <v>703</v>
      </c>
      <c r="AM392" s="84"/>
      <c r="AN392" s="53"/>
      <c r="AO392" s="53" t="s">
        <v>733</v>
      </c>
      <c r="AP392" s="53">
        <v>1</v>
      </c>
      <c r="AQ392" s="83">
        <v>46215</v>
      </c>
      <c r="AR392" s="53"/>
      <c r="AS392" s="53"/>
    </row>
    <row r="393" spans="3:45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39"/>
        <v>6</v>
      </c>
      <c r="M393" s="26">
        <f t="shared" si="40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67" t="e">
        <f>SUMIFS([1]Up!$J:$J,[1]Up!$D:$D,D393)</f>
        <v>#VALUE!</v>
      </c>
      <c r="AI393" s="82"/>
      <c r="AJ393" s="82" t="str">
        <f t="shared" si="41"/>
        <v/>
      </c>
      <c r="AK393" s="53" t="str">
        <f t="shared" si="42"/>
        <v/>
      </c>
      <c r="AL393" s="53" t="s">
        <v>703</v>
      </c>
      <c r="AM393" s="84"/>
      <c r="AN393" s="53"/>
      <c r="AO393" s="53" t="s">
        <v>726</v>
      </c>
      <c r="AP393" s="53">
        <v>6</v>
      </c>
      <c r="AQ393" s="83">
        <v>46215</v>
      </c>
      <c r="AR393" s="53"/>
      <c r="AS393" s="53"/>
    </row>
    <row r="394" spans="3:45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39"/>
        <v>1</v>
      </c>
      <c r="M394" s="26">
        <f t="shared" si="40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67" t="e">
        <f>SUMIFS([1]Up!$J:$J,[1]Up!$D:$D,D394)</f>
        <v>#VALUE!</v>
      </c>
      <c r="AI394" s="82"/>
      <c r="AJ394" s="82" t="str">
        <f t="shared" si="41"/>
        <v/>
      </c>
      <c r="AK394" s="53" t="str">
        <f t="shared" si="42"/>
        <v/>
      </c>
      <c r="AL394" s="53" t="s">
        <v>703</v>
      </c>
      <c r="AM394" s="84"/>
      <c r="AN394" s="53"/>
      <c r="AO394" s="53" t="s">
        <v>733</v>
      </c>
      <c r="AP394" s="53">
        <v>1</v>
      </c>
      <c r="AQ394" s="83">
        <v>46215</v>
      </c>
      <c r="AR394" s="53"/>
      <c r="AS394" s="53"/>
    </row>
    <row r="395" spans="3:45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39"/>
        <v>4</v>
      </c>
      <c r="M395" s="26">
        <f t="shared" si="4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67" t="e">
        <f>SUMIFS([1]Up!$J:$J,[1]Up!$D:$D,D395)</f>
        <v>#VALUE!</v>
      </c>
      <c r="AI395" s="82"/>
      <c r="AJ395" s="82" t="str">
        <f t="shared" si="41"/>
        <v/>
      </c>
      <c r="AK395" s="53" t="str">
        <f t="shared" si="42"/>
        <v/>
      </c>
      <c r="AL395" s="53" t="s">
        <v>703</v>
      </c>
      <c r="AM395" s="84"/>
      <c r="AN395" s="53"/>
      <c r="AO395" s="53" t="s">
        <v>744</v>
      </c>
      <c r="AP395" s="53">
        <v>4</v>
      </c>
      <c r="AQ395" s="83">
        <v>46215</v>
      </c>
      <c r="AR395" s="53"/>
      <c r="AS395" s="53"/>
    </row>
    <row r="396" spans="3:45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39"/>
        <v>0</v>
      </c>
      <c r="M396" s="26">
        <f t="shared" si="40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67" t="e">
        <f>SUMIFS([1]Up!$J:$J,[1]Up!$D:$D,D396)</f>
        <v>#VALUE!</v>
      </c>
      <c r="AI396" s="82"/>
      <c r="AJ396" s="82" t="str">
        <f t="shared" si="41"/>
        <v/>
      </c>
      <c r="AK396" s="53" t="str">
        <f t="shared" si="42"/>
        <v/>
      </c>
      <c r="AL396" s="53" t="s">
        <v>703</v>
      </c>
      <c r="AM396" s="84"/>
      <c r="AN396" s="53"/>
      <c r="AO396" s="53" t="s">
        <v>903</v>
      </c>
      <c r="AP396" s="53">
        <v>2</v>
      </c>
      <c r="AQ396" s="83">
        <v>46236</v>
      </c>
      <c r="AR396" s="53"/>
      <c r="AS396" s="53"/>
    </row>
    <row r="397" spans="3:45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39"/>
        <v>0</v>
      </c>
      <c r="M397" s="26">
        <f t="shared" si="40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67" t="e">
        <f>SUMIFS([1]Up!$J:$J,[1]Up!$D:$D,D397)</f>
        <v>#VALUE!</v>
      </c>
      <c r="AI397" s="82"/>
      <c r="AJ397" s="82" t="str">
        <f t="shared" si="41"/>
        <v/>
      </c>
      <c r="AK397" s="53" t="str">
        <f t="shared" si="42"/>
        <v/>
      </c>
      <c r="AL397" s="53" t="s">
        <v>682</v>
      </c>
      <c r="AM397" s="84"/>
      <c r="AN397" s="53"/>
      <c r="AO397" s="53"/>
      <c r="AP397" s="53"/>
      <c r="AQ397" s="83"/>
      <c r="AR397" s="53"/>
      <c r="AS397" s="53"/>
    </row>
    <row r="398" spans="3:45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39"/>
        <v>0</v>
      </c>
      <c r="M398" s="26">
        <f t="shared" si="40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67" t="e">
        <f>SUMIFS([1]Up!$J:$J,[1]Up!$D:$D,D398)</f>
        <v>#VALUE!</v>
      </c>
      <c r="AI398" s="82"/>
      <c r="AJ398" s="82" t="str">
        <f t="shared" si="41"/>
        <v>PL152</v>
      </c>
      <c r="AK398" s="53" t="str">
        <f t="shared" si="42"/>
        <v/>
      </c>
      <c r="AL398" s="53" t="s">
        <v>703</v>
      </c>
      <c r="AM398" s="84"/>
      <c r="AN398" s="53"/>
      <c r="AO398" s="53"/>
      <c r="AP398" s="53"/>
      <c r="AQ398" s="83"/>
      <c r="AR398" s="53"/>
      <c r="AS398" s="53"/>
    </row>
    <row r="399" spans="3:45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39"/>
        <v>0</v>
      </c>
      <c r="M399" s="26">
        <f t="shared" si="40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67" t="e">
        <f>SUMIFS([1]Up!$J:$J,[1]Up!$D:$D,D399)</f>
        <v>#VALUE!</v>
      </c>
      <c r="AI399" s="82"/>
      <c r="AJ399" s="82" t="str">
        <f t="shared" si="41"/>
        <v/>
      </c>
      <c r="AK399" s="53" t="str">
        <f t="shared" si="42"/>
        <v/>
      </c>
      <c r="AL399" s="53" t="s">
        <v>786</v>
      </c>
      <c r="AM399" s="84"/>
      <c r="AN399" s="53"/>
      <c r="AO399" s="53" t="s">
        <v>907</v>
      </c>
      <c r="AP399" s="53">
        <v>2</v>
      </c>
      <c r="AQ399" s="83">
        <v>46215</v>
      </c>
      <c r="AR399" s="53"/>
      <c r="AS399" s="53"/>
    </row>
    <row r="400" spans="3:45" ht="14.25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39"/>
        <v>20</v>
      </c>
      <c r="M400" s="26">
        <f t="shared" si="40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67" t="e">
        <f>SUMIFS([1]Up!$J:$J,[1]Up!$D:$D,D400)</f>
        <v>#VALUE!</v>
      </c>
      <c r="AI400" s="82"/>
      <c r="AJ400" s="82" t="str">
        <f t="shared" si="41"/>
        <v>PL10</v>
      </c>
      <c r="AK400" s="53" t="str">
        <f t="shared" si="42"/>
        <v/>
      </c>
      <c r="AL400" s="53" t="s">
        <v>703</v>
      </c>
      <c r="AM400" s="84"/>
      <c r="AN400" s="53"/>
      <c r="AO400" s="53" t="s">
        <v>779</v>
      </c>
      <c r="AP400" s="53">
        <v>20</v>
      </c>
      <c r="AQ400" s="83">
        <v>46215</v>
      </c>
      <c r="AR400" s="53"/>
      <c r="AS400" s="53"/>
    </row>
    <row r="401" spans="3:45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39"/>
        <v>0</v>
      </c>
      <c r="M401" s="26">
        <f t="shared" si="40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67" t="e">
        <f>SUMIFS([1]Up!$J:$J,[1]Up!$D:$D,D401)</f>
        <v>#VALUE!</v>
      </c>
      <c r="AI401" s="82"/>
      <c r="AJ401" s="82" t="str">
        <f t="shared" si="41"/>
        <v>PL6</v>
      </c>
      <c r="AK401" s="53" t="str">
        <f t="shared" si="42"/>
        <v/>
      </c>
      <c r="AL401" s="53" t="s">
        <v>703</v>
      </c>
      <c r="AM401" s="84"/>
      <c r="AN401" s="53"/>
      <c r="AO401" s="53" t="s">
        <v>576</v>
      </c>
      <c r="AP401" s="53">
        <v>1</v>
      </c>
      <c r="AQ401" s="83"/>
      <c r="AR401" s="53"/>
      <c r="AS401" s="53"/>
    </row>
    <row r="402" spans="3:45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39"/>
        <v>2</v>
      </c>
      <c r="M402" s="26">
        <f t="shared" si="40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67" t="e">
        <f>SUMIFS([1]Up!$J:$J,[1]Up!$D:$D,D402)</f>
        <v>#VALUE!</v>
      </c>
      <c r="AI402" s="82"/>
      <c r="AJ402" s="82" t="str">
        <f t="shared" si="41"/>
        <v>PL6</v>
      </c>
      <c r="AK402" s="53" t="str">
        <f t="shared" si="42"/>
        <v/>
      </c>
      <c r="AL402" s="53" t="s">
        <v>703</v>
      </c>
      <c r="AM402" s="84"/>
      <c r="AN402" s="53"/>
      <c r="AO402" s="53" t="s">
        <v>913</v>
      </c>
      <c r="AP402" s="53">
        <v>2</v>
      </c>
      <c r="AQ402" s="83">
        <v>46236</v>
      </c>
      <c r="AR402" s="53"/>
      <c r="AS402" s="53"/>
    </row>
    <row r="403" spans="3:45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39"/>
        <v>2</v>
      </c>
      <c r="M403" s="26">
        <f t="shared" si="40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67" t="e">
        <f>SUMIFS([1]Up!$J:$J,[1]Up!$D:$D,D403)</f>
        <v>#VALUE!</v>
      </c>
      <c r="AI403" s="82"/>
      <c r="AJ403" s="82" t="str">
        <f t="shared" si="41"/>
        <v>PL6</v>
      </c>
      <c r="AK403" s="53" t="str">
        <f t="shared" si="42"/>
        <v/>
      </c>
      <c r="AL403" s="53" t="s">
        <v>703</v>
      </c>
      <c r="AM403" s="84"/>
      <c r="AN403" s="53"/>
      <c r="AO403" s="53" t="s">
        <v>919</v>
      </c>
      <c r="AP403" s="53">
        <v>2</v>
      </c>
      <c r="AQ403" s="83">
        <v>46215</v>
      </c>
      <c r="AR403" s="53"/>
      <c r="AS403" s="53"/>
    </row>
    <row r="404" spans="3:45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39"/>
        <v>0</v>
      </c>
      <c r="M404" s="26">
        <f t="shared" si="40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67" t="e">
        <f>SUMIFS([1]Up!$J:$J,[1]Up!$D:$D,D404)</f>
        <v>#VALUE!</v>
      </c>
      <c r="AI404" s="82"/>
      <c r="AJ404" s="82" t="str">
        <f t="shared" si="41"/>
        <v>PL6</v>
      </c>
      <c r="AK404" s="53" t="str">
        <f t="shared" si="42"/>
        <v/>
      </c>
      <c r="AL404" s="53" t="s">
        <v>703</v>
      </c>
      <c r="AM404" s="84"/>
      <c r="AN404" s="53"/>
      <c r="AO404" s="53" t="s">
        <v>765</v>
      </c>
      <c r="AP404" s="53">
        <v>2</v>
      </c>
      <c r="AQ404" s="83">
        <v>46215</v>
      </c>
      <c r="AR404" s="53"/>
      <c r="AS404" s="53"/>
    </row>
    <row r="405" spans="3:45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39"/>
        <v>0</v>
      </c>
      <c r="M405" s="26">
        <f t="shared" si="40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67" t="e">
        <f>SUMIFS([1]Up!$J:$J,[1]Up!$D:$D,D405)</f>
        <v>#VALUE!</v>
      </c>
      <c r="AI405" s="82"/>
      <c r="AJ405" s="82" t="str">
        <f t="shared" si="41"/>
        <v>PL10</v>
      </c>
      <c r="AK405" s="53" t="str">
        <f t="shared" si="42"/>
        <v/>
      </c>
      <c r="AL405" s="53" t="s">
        <v>786</v>
      </c>
      <c r="AM405" s="84"/>
      <c r="AN405" s="53"/>
      <c r="AO405" s="53" t="s">
        <v>779</v>
      </c>
      <c r="AP405" s="53">
        <v>1</v>
      </c>
      <c r="AQ405" s="83">
        <v>46215</v>
      </c>
      <c r="AR405" s="53"/>
      <c r="AS405" s="53"/>
    </row>
    <row r="406" spans="3:45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39"/>
        <v>0</v>
      </c>
      <c r="M406" s="26">
        <f t="shared" si="40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67" t="e">
        <f>SUMIFS([1]Up!$J:$J,[1]Up!$D:$D,D406)</f>
        <v>#VALUE!</v>
      </c>
      <c r="AI406" s="82"/>
      <c r="AJ406" s="82" t="str">
        <f t="shared" si="41"/>
        <v>PL12</v>
      </c>
      <c r="AK406" s="53" t="str">
        <f t="shared" si="42"/>
        <v/>
      </c>
      <c r="AL406" s="53" t="s">
        <v>786</v>
      </c>
      <c r="AM406" s="84"/>
      <c r="AN406" s="53"/>
      <c r="AO406" s="53" t="s">
        <v>792</v>
      </c>
      <c r="AP406" s="53">
        <v>4</v>
      </c>
      <c r="AQ406" s="83">
        <v>46215</v>
      </c>
      <c r="AR406" s="53"/>
      <c r="AS406" s="53"/>
    </row>
    <row r="407" spans="3:45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39"/>
        <v>0</v>
      </c>
      <c r="M407" s="26">
        <f t="shared" si="40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67" t="e">
        <f>SUMIFS([1]Up!$J:$J,[1]Up!$D:$D,D407)</f>
        <v>#VALUE!</v>
      </c>
      <c r="AI407" s="82"/>
      <c r="AJ407" s="82" t="str">
        <f t="shared" si="41"/>
        <v/>
      </c>
      <c r="AK407" s="53" t="str">
        <f t="shared" si="42"/>
        <v/>
      </c>
      <c r="AL407" s="53" t="s">
        <v>786</v>
      </c>
      <c r="AM407" s="84"/>
      <c r="AN407" s="53"/>
      <c r="AO407" s="53" t="s">
        <v>806</v>
      </c>
      <c r="AP407" s="53">
        <v>2</v>
      </c>
      <c r="AQ407" s="83">
        <v>46215</v>
      </c>
      <c r="AR407" s="53"/>
      <c r="AS407" s="53"/>
    </row>
    <row r="408" spans="3:45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39"/>
        <v>0</v>
      </c>
      <c r="M408" s="26">
        <f t="shared" si="40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67" t="e">
        <f>SUMIFS([1]Up!$J:$J,[1]Up!$D:$D,D408)</f>
        <v>#VALUE!</v>
      </c>
      <c r="AI408" s="82"/>
      <c r="AJ408" s="82" t="str">
        <f t="shared" si="41"/>
        <v/>
      </c>
      <c r="AK408" s="53" t="str">
        <f t="shared" si="42"/>
        <v/>
      </c>
      <c r="AL408" s="53" t="s">
        <v>682</v>
      </c>
      <c r="AM408" s="84"/>
      <c r="AN408" s="53"/>
      <c r="AO408" s="53"/>
      <c r="AP408" s="53"/>
      <c r="AQ408" s="83"/>
      <c r="AR408" s="53"/>
      <c r="AS408" s="53"/>
    </row>
    <row r="409" spans="3:45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39"/>
        <v>0</v>
      </c>
      <c r="M409" s="26">
        <f t="shared" si="40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67" t="e">
        <f>SUMIFS([1]Up!$J:$J,[1]Up!$D:$D,D409)</f>
        <v>#VALUE!</v>
      </c>
      <c r="AI409" s="82"/>
      <c r="AJ409" s="82" t="str">
        <f t="shared" si="41"/>
        <v/>
      </c>
      <c r="AK409" s="53" t="str">
        <f t="shared" si="42"/>
        <v/>
      </c>
      <c r="AL409" s="53" t="s">
        <v>682</v>
      </c>
      <c r="AM409" s="84"/>
      <c r="AN409" s="53"/>
      <c r="AO409" s="53"/>
      <c r="AP409" s="53"/>
      <c r="AQ409" s="83"/>
      <c r="AR409" s="53"/>
      <c r="AS409" s="53"/>
    </row>
    <row r="410" spans="3:45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39"/>
        <v>0</v>
      </c>
      <c r="M410" s="26">
        <f t="shared" si="40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67" t="e">
        <f>SUMIFS([1]Up!$J:$J,[1]Up!$D:$D,D410)</f>
        <v>#VALUE!</v>
      </c>
      <c r="AI410" s="82"/>
      <c r="AJ410" s="82" t="str">
        <f t="shared" si="41"/>
        <v/>
      </c>
      <c r="AK410" s="53" t="str">
        <f t="shared" si="42"/>
        <v/>
      </c>
      <c r="AL410" s="53" t="s">
        <v>682</v>
      </c>
      <c r="AM410" s="84"/>
      <c r="AN410" s="53"/>
      <c r="AO410" s="53"/>
      <c r="AP410" s="53"/>
      <c r="AQ410" s="83"/>
      <c r="AR410" s="53"/>
      <c r="AS410" s="53"/>
    </row>
    <row r="411" spans="3:45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39"/>
        <v>0</v>
      </c>
      <c r="M411" s="26">
        <f t="shared" si="40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67" t="e">
        <f>SUMIFS([1]Up!$J:$J,[1]Up!$D:$D,D411)</f>
        <v>#VALUE!</v>
      </c>
      <c r="AI411" s="82"/>
      <c r="AJ411" s="82" t="str">
        <f t="shared" si="41"/>
        <v/>
      </c>
      <c r="AK411" s="53" t="str">
        <f t="shared" si="42"/>
        <v/>
      </c>
      <c r="AL411" s="53" t="s">
        <v>682</v>
      </c>
      <c r="AM411" s="84"/>
      <c r="AN411" s="53"/>
      <c r="AO411" s="53"/>
      <c r="AP411" s="53"/>
      <c r="AQ411" s="83"/>
      <c r="AR411" s="53"/>
      <c r="AS411" s="53"/>
    </row>
    <row r="412" spans="3:45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39"/>
        <v>0</v>
      </c>
      <c r="M412" s="26">
        <f t="shared" si="40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67" t="e">
        <f>SUMIFS([1]Up!$J:$J,[1]Up!$D:$D,D412)</f>
        <v>#VALUE!</v>
      </c>
      <c r="AI412" s="82"/>
      <c r="AJ412" s="82" t="str">
        <f t="shared" si="41"/>
        <v/>
      </c>
      <c r="AK412" s="53" t="str">
        <f t="shared" si="42"/>
        <v/>
      </c>
      <c r="AL412" s="53" t="s">
        <v>786</v>
      </c>
      <c r="AM412" s="84"/>
      <c r="AN412" s="53"/>
      <c r="AO412" s="53"/>
      <c r="AP412" s="53"/>
      <c r="AQ412" s="83"/>
      <c r="AR412" s="53"/>
      <c r="AS412" s="53"/>
    </row>
    <row r="413" spans="3:45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39"/>
        <v>0</v>
      </c>
      <c r="M413" s="26">
        <f t="shared" si="40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67" t="e">
        <f>SUMIFS([1]Up!$J:$J,[1]Up!$D:$D,D413)</f>
        <v>#VALUE!</v>
      </c>
      <c r="AI413" s="82"/>
      <c r="AJ413" s="82" t="str">
        <f t="shared" si="41"/>
        <v/>
      </c>
      <c r="AK413" s="53" t="str">
        <f t="shared" si="42"/>
        <v/>
      </c>
      <c r="AL413" s="53" t="s">
        <v>682</v>
      </c>
      <c r="AM413" s="84"/>
      <c r="AN413" s="53"/>
      <c r="AO413" s="53"/>
      <c r="AP413" s="53"/>
      <c r="AQ413" s="83"/>
      <c r="AR413" s="53"/>
      <c r="AS413" s="53"/>
    </row>
    <row r="414" spans="3:45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39"/>
        <v>0</v>
      </c>
      <c r="M414" s="26">
        <f t="shared" si="40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67" t="e">
        <f>SUMIFS([1]Up!$J:$J,[1]Up!$D:$D,D414)</f>
        <v>#VALUE!</v>
      </c>
      <c r="AI414" s="82"/>
      <c r="AJ414" s="82" t="str">
        <f t="shared" si="41"/>
        <v/>
      </c>
      <c r="AK414" s="53" t="str">
        <f t="shared" si="42"/>
        <v/>
      </c>
      <c r="AL414" s="53" t="s">
        <v>786</v>
      </c>
      <c r="AM414" s="84"/>
      <c r="AN414" s="53"/>
      <c r="AO414" s="53"/>
      <c r="AP414" s="53"/>
      <c r="AQ414" s="83"/>
      <c r="AR414" s="53"/>
      <c r="AS414" s="53"/>
    </row>
    <row r="415" spans="3:45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39"/>
        <v>0</v>
      </c>
      <c r="M415" s="26">
        <f t="shared" si="40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67" t="e">
        <f>SUMIFS([1]Up!$J:$J,[1]Up!$D:$D,D415)</f>
        <v>#VALUE!</v>
      </c>
      <c r="AI415" s="82"/>
      <c r="AJ415" s="82" t="str">
        <f t="shared" si="41"/>
        <v/>
      </c>
      <c r="AK415" s="53" t="str">
        <f t="shared" si="42"/>
        <v/>
      </c>
      <c r="AL415" s="53" t="s">
        <v>682</v>
      </c>
      <c r="AM415" s="84"/>
      <c r="AN415" s="53"/>
      <c r="AO415" s="53"/>
      <c r="AP415" s="53"/>
      <c r="AQ415" s="83"/>
      <c r="AR415" s="53"/>
      <c r="AS415" s="53"/>
    </row>
    <row r="416" spans="3:45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39"/>
        <v>0</v>
      </c>
      <c r="M416" s="26">
        <f t="shared" si="40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67" t="e">
        <f>SUMIFS([1]Up!$J:$J,[1]Up!$D:$D,D416)</f>
        <v>#VALUE!</v>
      </c>
      <c r="AI416" s="82"/>
      <c r="AJ416" s="82" t="str">
        <f t="shared" si="41"/>
        <v/>
      </c>
      <c r="AK416" s="53" t="str">
        <f t="shared" si="42"/>
        <v/>
      </c>
      <c r="AL416" s="53" t="s">
        <v>682</v>
      </c>
      <c r="AM416" s="84"/>
      <c r="AN416" s="53"/>
      <c r="AO416" s="53"/>
      <c r="AP416" s="53"/>
      <c r="AQ416" s="83"/>
      <c r="AR416" s="53"/>
      <c r="AS416" s="53"/>
    </row>
    <row r="417" spans="3:45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39"/>
        <v>0</v>
      </c>
      <c r="M417" s="26">
        <f t="shared" si="40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67" t="e">
        <f>SUMIFS([1]Up!$J:$J,[1]Up!$D:$D,D417)</f>
        <v>#VALUE!</v>
      </c>
      <c r="AI417" s="82"/>
      <c r="AJ417" s="82" t="str">
        <f t="shared" si="41"/>
        <v/>
      </c>
      <c r="AK417" s="53" t="str">
        <f t="shared" si="42"/>
        <v/>
      </c>
      <c r="AL417" s="53" t="s">
        <v>682</v>
      </c>
      <c r="AM417" s="84"/>
      <c r="AN417" s="53"/>
      <c r="AO417" s="53"/>
      <c r="AP417" s="53"/>
      <c r="AQ417" s="83"/>
      <c r="AR417" s="53"/>
      <c r="AS417" s="53"/>
    </row>
    <row r="418" spans="3:45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39"/>
        <v>0</v>
      </c>
      <c r="M418" s="26">
        <f t="shared" si="40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67" t="e">
        <f>SUMIFS([1]Up!$J:$J,[1]Up!$D:$D,D418)</f>
        <v>#VALUE!</v>
      </c>
      <c r="AI418" s="82"/>
      <c r="AJ418" s="82" t="str">
        <f t="shared" si="41"/>
        <v/>
      </c>
      <c r="AK418" s="53" t="str">
        <f t="shared" si="42"/>
        <v/>
      </c>
      <c r="AL418" s="53" t="s">
        <v>682</v>
      </c>
      <c r="AM418" s="84"/>
      <c r="AN418" s="53"/>
      <c r="AO418" s="53"/>
      <c r="AP418" s="53"/>
      <c r="AQ418" s="83"/>
      <c r="AR418" s="53"/>
      <c r="AS418" s="53"/>
    </row>
    <row r="419" spans="3:45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39"/>
        <v>0</v>
      </c>
      <c r="M419" s="26">
        <f t="shared" si="40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67" t="e">
        <f>SUMIFS([1]Up!$J:$J,[1]Up!$D:$D,D419)</f>
        <v>#VALUE!</v>
      </c>
      <c r="AI419" s="82"/>
      <c r="AJ419" s="82" t="str">
        <f t="shared" si="41"/>
        <v/>
      </c>
      <c r="AK419" s="53" t="str">
        <f t="shared" si="42"/>
        <v/>
      </c>
      <c r="AL419" s="53" t="s">
        <v>682</v>
      </c>
      <c r="AM419" s="84"/>
      <c r="AN419" s="53"/>
      <c r="AO419" s="53"/>
      <c r="AP419" s="53"/>
      <c r="AQ419" s="83"/>
      <c r="AR419" s="53"/>
      <c r="AS419" s="53"/>
    </row>
    <row r="420" spans="3:45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39"/>
        <v>1</v>
      </c>
      <c r="M420" s="26">
        <f t="shared" si="40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67" t="e">
        <f>SUMIFS([1]Up!$J:$J,[1]Up!$D:$D,D420)</f>
        <v>#VALUE!</v>
      </c>
      <c r="AI420" s="82"/>
      <c r="AJ420" s="82" t="str">
        <f t="shared" si="41"/>
        <v>PL10</v>
      </c>
      <c r="AK420" s="53" t="str">
        <f t="shared" si="42"/>
        <v/>
      </c>
      <c r="AL420" s="53" t="s">
        <v>703</v>
      </c>
      <c r="AM420" s="84"/>
      <c r="AN420" s="53"/>
      <c r="AO420" s="53" t="s">
        <v>779</v>
      </c>
      <c r="AP420" s="53">
        <v>1</v>
      </c>
      <c r="AQ420" s="83">
        <v>46215</v>
      </c>
      <c r="AR420" s="53"/>
      <c r="AS420" s="53"/>
    </row>
    <row r="421" spans="3:45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39"/>
        <v>1</v>
      </c>
      <c r="M421" s="26">
        <f t="shared" si="40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67" t="e">
        <f>SUMIFS([1]Up!$J:$J,[1]Up!$D:$D,D421)</f>
        <v>#VALUE!</v>
      </c>
      <c r="AI421" s="82"/>
      <c r="AJ421" s="82" t="str">
        <f t="shared" si="41"/>
        <v>PL10</v>
      </c>
      <c r="AK421" s="53" t="str">
        <f t="shared" si="42"/>
        <v/>
      </c>
      <c r="AL421" s="53" t="s">
        <v>703</v>
      </c>
      <c r="AM421" s="84"/>
      <c r="AN421" s="53"/>
      <c r="AO421" s="53" t="s">
        <v>779</v>
      </c>
      <c r="AP421" s="53">
        <v>1</v>
      </c>
      <c r="AQ421" s="83">
        <v>46215</v>
      </c>
      <c r="AR421" s="53"/>
      <c r="AS421" s="53"/>
    </row>
    <row r="422" spans="3:45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39"/>
        <v>10</v>
      </c>
      <c r="M422" s="26">
        <f t="shared" si="40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67" t="e">
        <f>SUMIFS([1]Up!$J:$J,[1]Up!$D:$D,D422)</f>
        <v>#VALUE!</v>
      </c>
      <c r="AI422" s="82"/>
      <c r="AJ422" s="82" t="str">
        <f t="shared" si="41"/>
        <v>PL10</v>
      </c>
      <c r="AK422" s="53" t="str">
        <f t="shared" si="42"/>
        <v/>
      </c>
      <c r="AL422" s="53" t="s">
        <v>703</v>
      </c>
      <c r="AM422" s="84"/>
      <c r="AN422" s="53"/>
      <c r="AO422" s="53" t="s">
        <v>779</v>
      </c>
      <c r="AP422" s="53">
        <v>10</v>
      </c>
      <c r="AQ422" s="83">
        <v>46215</v>
      </c>
      <c r="AR422" s="53"/>
      <c r="AS422" s="53"/>
    </row>
    <row r="423" spans="3:45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39"/>
        <v>3</v>
      </c>
      <c r="M423" s="26">
        <f t="shared" si="40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67" t="e">
        <f>SUMIFS([1]Up!$J:$J,[1]Up!$D:$D,D423)</f>
        <v>#VALUE!</v>
      </c>
      <c r="AI423" s="82"/>
      <c r="AJ423" s="82" t="str">
        <f t="shared" si="41"/>
        <v>PL19</v>
      </c>
      <c r="AK423" s="53" t="str">
        <f t="shared" si="42"/>
        <v/>
      </c>
      <c r="AL423" s="53" t="s">
        <v>703</v>
      </c>
      <c r="AM423" s="84"/>
      <c r="AN423" s="53"/>
      <c r="AO423" s="53" t="s">
        <v>850</v>
      </c>
      <c r="AP423" s="53">
        <v>3</v>
      </c>
      <c r="AQ423" s="83">
        <v>46215</v>
      </c>
      <c r="AR423" s="53"/>
      <c r="AS423" s="53"/>
    </row>
    <row r="424" spans="3:45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39"/>
        <v>3</v>
      </c>
      <c r="M424" s="26">
        <f t="shared" si="40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67" t="e">
        <f>SUMIFS([1]Up!$J:$J,[1]Up!$D:$D,D424)</f>
        <v>#VALUE!</v>
      </c>
      <c r="AI424" s="82"/>
      <c r="AJ424" s="82" t="str">
        <f t="shared" si="41"/>
        <v>PL19</v>
      </c>
      <c r="AK424" s="53" t="str">
        <f t="shared" si="42"/>
        <v/>
      </c>
      <c r="AL424" s="53" t="s">
        <v>703</v>
      </c>
      <c r="AM424" s="84"/>
      <c r="AN424" s="53"/>
      <c r="AO424" s="53" t="s">
        <v>850</v>
      </c>
      <c r="AP424" s="53">
        <v>3</v>
      </c>
      <c r="AQ424" s="83">
        <v>46215</v>
      </c>
      <c r="AR424" s="53"/>
      <c r="AS424" s="53"/>
    </row>
    <row r="425" spans="3:45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39"/>
        <v>2</v>
      </c>
      <c r="M425" s="26">
        <f t="shared" si="40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67" t="e">
        <f>SUMIFS([1]Up!$J:$J,[1]Up!$D:$D,D425)</f>
        <v>#VALUE!</v>
      </c>
      <c r="AI425" s="82"/>
      <c r="AJ425" s="82" t="str">
        <f t="shared" si="41"/>
        <v>PL10</v>
      </c>
      <c r="AK425" s="53" t="str">
        <f t="shared" si="42"/>
        <v/>
      </c>
      <c r="AL425" s="53" t="s">
        <v>703</v>
      </c>
      <c r="AM425" s="84"/>
      <c r="AN425" s="53"/>
      <c r="AO425" s="53" t="s">
        <v>779</v>
      </c>
      <c r="AP425" s="53">
        <v>2</v>
      </c>
      <c r="AQ425" s="83">
        <v>46215</v>
      </c>
      <c r="AR425" s="53"/>
      <c r="AS425" s="53"/>
    </row>
    <row r="426" spans="3:45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39"/>
        <v>0</v>
      </c>
      <c r="M426" s="26">
        <f t="shared" si="40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67" t="e">
        <f>SUMIFS([1]Up!$J:$J,[1]Up!$D:$D,D426)</f>
        <v>#VALUE!</v>
      </c>
      <c r="AI426" s="82"/>
      <c r="AJ426" s="82" t="str">
        <f t="shared" si="41"/>
        <v/>
      </c>
      <c r="AK426" s="53" t="str">
        <f t="shared" si="42"/>
        <v/>
      </c>
      <c r="AL426" s="53" t="s">
        <v>682</v>
      </c>
      <c r="AM426" s="84"/>
      <c r="AN426" s="53"/>
      <c r="AO426" s="53"/>
      <c r="AP426" s="53"/>
      <c r="AQ426" s="83"/>
      <c r="AR426" s="53"/>
      <c r="AS426" s="53"/>
    </row>
    <row r="427" spans="3:45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39"/>
        <v>0</v>
      </c>
      <c r="M427" s="26">
        <f t="shared" si="40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67" t="e">
        <f>SUMIFS([1]Up!$J:$J,[1]Up!$D:$D,D427)</f>
        <v>#VALUE!</v>
      </c>
      <c r="AI427" s="82"/>
      <c r="AJ427" s="82" t="str">
        <f t="shared" si="41"/>
        <v/>
      </c>
      <c r="AK427" s="53" t="str">
        <f t="shared" si="42"/>
        <v/>
      </c>
      <c r="AL427" s="53" t="s">
        <v>703</v>
      </c>
      <c r="AM427" s="84"/>
      <c r="AN427" s="53"/>
      <c r="AO427" s="53" t="s">
        <v>877</v>
      </c>
      <c r="AP427" s="53">
        <v>1</v>
      </c>
      <c r="AQ427" s="83">
        <v>46215</v>
      </c>
      <c r="AR427" s="53"/>
      <c r="AS427" s="53"/>
    </row>
    <row r="428" spans="3:45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39"/>
        <v>1</v>
      </c>
      <c r="M428" s="26">
        <f t="shared" si="40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67" t="e">
        <f>SUMIFS([1]Up!$J:$J,[1]Up!$D:$D,D428)</f>
        <v>#VALUE!</v>
      </c>
      <c r="AI428" s="82"/>
      <c r="AJ428" s="82" t="str">
        <f t="shared" si="41"/>
        <v/>
      </c>
      <c r="AK428" s="53" t="str">
        <f t="shared" si="42"/>
        <v/>
      </c>
      <c r="AL428" s="53" t="s">
        <v>703</v>
      </c>
      <c r="AM428" s="84"/>
      <c r="AN428" s="53"/>
      <c r="AO428" s="53" t="s">
        <v>576</v>
      </c>
      <c r="AP428" s="53">
        <v>1</v>
      </c>
      <c r="AQ428" s="83"/>
      <c r="AR428" s="53"/>
      <c r="AS428" s="53"/>
    </row>
    <row r="429" spans="3:45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39"/>
        <v>1</v>
      </c>
      <c r="M429" s="26">
        <f t="shared" si="40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67" t="e">
        <f>SUMIFS([1]Up!$J:$J,[1]Up!$D:$D,D429)</f>
        <v>#VALUE!</v>
      </c>
      <c r="AI429" s="82"/>
      <c r="AJ429" s="82" t="str">
        <f t="shared" si="41"/>
        <v/>
      </c>
      <c r="AK429" s="53" t="str">
        <f t="shared" si="42"/>
        <v/>
      </c>
      <c r="AL429" s="53" t="s">
        <v>703</v>
      </c>
      <c r="AM429" s="84"/>
      <c r="AN429" s="53"/>
      <c r="AO429" s="53" t="s">
        <v>704</v>
      </c>
      <c r="AP429" s="53">
        <v>1</v>
      </c>
      <c r="AQ429" s="83">
        <v>46215</v>
      </c>
      <c r="AR429" s="53"/>
      <c r="AS429" s="53"/>
    </row>
    <row r="430" spans="3:45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3">MIN(SUM(N430:AG430),I430)</f>
        <v>1</v>
      </c>
      <c r="M430" s="26">
        <f t="shared" ref="M430:M493" si="44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67" t="e">
        <f>SUMIFS([1]Up!$J:$J,[1]Up!$D:$D,D430)</f>
        <v>#VALUE!</v>
      </c>
      <c r="AI430" s="82"/>
      <c r="AJ430" s="82" t="str">
        <f t="shared" ref="AJ430:AJ493" si="45">IFERROR(IF(C430="Plate",LEFT(E430,FIND("*",E430,1)-1),""),IF(C430="Plate",LEFT(E430,FIND("x",E430,1)-1),""))</f>
        <v/>
      </c>
      <c r="AK430" s="53" t="str">
        <f t="shared" ref="AK430:AK493" si="46">IF(ROUND(SUM(N430:AG430)-I430,0)&gt;0,"Thừa "&amp;SUM(N430:AG430)-I430,"")</f>
        <v/>
      </c>
      <c r="AL430" s="53" t="s">
        <v>703</v>
      </c>
      <c r="AM430" s="84"/>
      <c r="AN430" s="53"/>
      <c r="AO430" s="53" t="s">
        <v>888</v>
      </c>
      <c r="AP430" s="53">
        <v>1</v>
      </c>
      <c r="AQ430" s="83">
        <v>46215</v>
      </c>
      <c r="AR430" s="53"/>
      <c r="AS430" s="53"/>
    </row>
    <row r="431" spans="3:45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3"/>
        <v>7</v>
      </c>
      <c r="M431" s="26">
        <f t="shared" si="44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67" t="e">
        <f>SUMIFS([1]Up!$J:$J,[1]Up!$D:$D,D431)</f>
        <v>#VALUE!</v>
      </c>
      <c r="AI431" s="82"/>
      <c r="AJ431" s="82" t="str">
        <f t="shared" si="45"/>
        <v/>
      </c>
      <c r="AK431" s="53" t="str">
        <f t="shared" si="46"/>
        <v/>
      </c>
      <c r="AL431" s="53" t="s">
        <v>703</v>
      </c>
      <c r="AM431" s="84"/>
      <c r="AN431" s="53"/>
      <c r="AO431" s="53" t="s">
        <v>726</v>
      </c>
      <c r="AP431" s="53">
        <v>7</v>
      </c>
      <c r="AQ431" s="83">
        <v>46215</v>
      </c>
      <c r="AR431" s="53"/>
      <c r="AS431" s="53"/>
    </row>
    <row r="432" spans="3:45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3"/>
        <v>1</v>
      </c>
      <c r="M432" s="26">
        <f t="shared" si="44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67" t="e">
        <f>SUMIFS([1]Up!$J:$J,[1]Up!$D:$D,D432)</f>
        <v>#VALUE!</v>
      </c>
      <c r="AI432" s="82"/>
      <c r="AJ432" s="82" t="str">
        <f t="shared" si="45"/>
        <v/>
      </c>
      <c r="AK432" s="53" t="str">
        <f t="shared" si="46"/>
        <v/>
      </c>
      <c r="AL432" s="53" t="s">
        <v>703</v>
      </c>
      <c r="AM432" s="84"/>
      <c r="AN432" s="53"/>
      <c r="AO432" s="53" t="s">
        <v>722</v>
      </c>
      <c r="AP432" s="53">
        <v>1</v>
      </c>
      <c r="AQ432" s="83">
        <v>46215</v>
      </c>
      <c r="AR432" s="53"/>
      <c r="AS432" s="53"/>
    </row>
    <row r="433" spans="3:45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3"/>
        <v>1</v>
      </c>
      <c r="M433" s="26">
        <f t="shared" si="44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67" t="e">
        <f>SUMIFS([1]Up!$J:$J,[1]Up!$D:$D,D433)</f>
        <v>#VALUE!</v>
      </c>
      <c r="AI433" s="82"/>
      <c r="AJ433" s="82" t="str">
        <f t="shared" si="45"/>
        <v/>
      </c>
      <c r="AK433" s="53" t="str">
        <f t="shared" si="46"/>
        <v/>
      </c>
      <c r="AL433" s="53" t="s">
        <v>703</v>
      </c>
      <c r="AM433" s="84"/>
      <c r="AN433" s="53"/>
      <c r="AO433" s="53" t="s">
        <v>722</v>
      </c>
      <c r="AP433" s="53">
        <v>1</v>
      </c>
      <c r="AQ433" s="83">
        <v>46215</v>
      </c>
      <c r="AR433" s="53"/>
      <c r="AS433" s="53"/>
    </row>
    <row r="434" spans="3:45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3"/>
        <v>7</v>
      </c>
      <c r="M434" s="26">
        <f t="shared" si="44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67" t="e">
        <f>SUMIFS([1]Up!$J:$J,[1]Up!$D:$D,D434)</f>
        <v>#VALUE!</v>
      </c>
      <c r="AI434" s="82"/>
      <c r="AJ434" s="82" t="str">
        <f t="shared" si="45"/>
        <v/>
      </c>
      <c r="AK434" s="53" t="str">
        <f t="shared" si="46"/>
        <v/>
      </c>
      <c r="AL434" s="53" t="s">
        <v>703</v>
      </c>
      <c r="AM434" s="84"/>
      <c r="AN434" s="53"/>
      <c r="AO434" s="53" t="s">
        <v>726</v>
      </c>
      <c r="AP434" s="53">
        <v>7</v>
      </c>
      <c r="AQ434" s="83">
        <v>46215</v>
      </c>
      <c r="AR434" s="53"/>
      <c r="AS434" s="53"/>
    </row>
    <row r="435" spans="3:45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3"/>
        <v>7</v>
      </c>
      <c r="M435" s="26">
        <f t="shared" si="44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67" t="e">
        <f>SUMIFS([1]Up!$J:$J,[1]Up!$D:$D,D435)</f>
        <v>#VALUE!</v>
      </c>
      <c r="AI435" s="82"/>
      <c r="AJ435" s="82" t="str">
        <f t="shared" si="45"/>
        <v/>
      </c>
      <c r="AK435" s="53" t="str">
        <f t="shared" si="46"/>
        <v/>
      </c>
      <c r="AL435" s="53" t="s">
        <v>703</v>
      </c>
      <c r="AM435" s="84"/>
      <c r="AN435" s="53"/>
      <c r="AO435" s="53" t="s">
        <v>726</v>
      </c>
      <c r="AP435" s="53">
        <v>7</v>
      </c>
      <c r="AQ435" s="83">
        <v>46215</v>
      </c>
      <c r="AR435" s="53"/>
      <c r="AS435" s="53"/>
    </row>
    <row r="436" spans="3:45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3"/>
        <v>4</v>
      </c>
      <c r="M436" s="26">
        <f t="shared" si="44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67" t="e">
        <f>SUMIFS([1]Up!$J:$J,[1]Up!$D:$D,D436)</f>
        <v>#VALUE!</v>
      </c>
      <c r="AI436" s="82"/>
      <c r="AJ436" s="82" t="str">
        <f t="shared" si="45"/>
        <v/>
      </c>
      <c r="AK436" s="53" t="str">
        <f t="shared" si="46"/>
        <v/>
      </c>
      <c r="AL436" s="53" t="s">
        <v>703</v>
      </c>
      <c r="AM436" s="84"/>
      <c r="AN436" s="53"/>
      <c r="AO436" s="53" t="s">
        <v>744</v>
      </c>
      <c r="AP436" s="53">
        <v>4</v>
      </c>
      <c r="AQ436" s="83">
        <v>46215</v>
      </c>
      <c r="AR436" s="53"/>
      <c r="AS436" s="53"/>
    </row>
    <row r="437" spans="3:45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3"/>
        <v>0</v>
      </c>
      <c r="M437" s="26">
        <f t="shared" si="44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67" t="e">
        <f>SUMIFS([1]Up!$J:$J,[1]Up!$D:$D,D437)</f>
        <v>#VALUE!</v>
      </c>
      <c r="AI437" s="82"/>
      <c r="AJ437" s="82" t="str">
        <f t="shared" si="45"/>
        <v/>
      </c>
      <c r="AK437" s="53" t="str">
        <f t="shared" si="46"/>
        <v/>
      </c>
      <c r="AL437" s="53" t="s">
        <v>786</v>
      </c>
      <c r="AM437" s="84"/>
      <c r="AN437" s="53"/>
      <c r="AO437" s="53" t="s">
        <v>991</v>
      </c>
      <c r="AP437" s="53">
        <v>2</v>
      </c>
      <c r="AQ437" s="83">
        <v>46215</v>
      </c>
      <c r="AR437" s="53"/>
      <c r="AS437" s="53"/>
    </row>
    <row r="438" spans="3:45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3"/>
        <v>0</v>
      </c>
      <c r="M438" s="26">
        <f t="shared" si="44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67" t="e">
        <f>SUMIFS([1]Up!$J:$J,[1]Up!$D:$D,D438)</f>
        <v>#VALUE!</v>
      </c>
      <c r="AI438" s="82"/>
      <c r="AJ438" s="82" t="str">
        <f t="shared" si="45"/>
        <v/>
      </c>
      <c r="AK438" s="53" t="str">
        <f t="shared" si="46"/>
        <v/>
      </c>
      <c r="AL438" s="53" t="s">
        <v>786</v>
      </c>
      <c r="AM438" s="84"/>
      <c r="AN438" s="53"/>
      <c r="AO438" s="53" t="s">
        <v>907</v>
      </c>
      <c r="AP438" s="53">
        <v>1</v>
      </c>
      <c r="AQ438" s="83">
        <v>46215</v>
      </c>
      <c r="AR438" s="53"/>
      <c r="AS438" s="53"/>
    </row>
    <row r="439" spans="3:45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3"/>
        <v>0</v>
      </c>
      <c r="M439" s="26">
        <f t="shared" si="44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67" t="e">
        <f>SUMIFS([1]Up!$J:$J,[1]Up!$D:$D,D439)</f>
        <v>#VALUE!</v>
      </c>
      <c r="AI439" s="82"/>
      <c r="AJ439" s="82" t="str">
        <f t="shared" si="45"/>
        <v>PL6</v>
      </c>
      <c r="AK439" s="53" t="str">
        <f t="shared" si="46"/>
        <v/>
      </c>
      <c r="AL439" s="53" t="s">
        <v>703</v>
      </c>
      <c r="AM439" s="84"/>
      <c r="AN439" s="53"/>
      <c r="AO439" s="53" t="s">
        <v>576</v>
      </c>
      <c r="AP439" s="53">
        <v>1</v>
      </c>
      <c r="AQ439" s="83"/>
      <c r="AR439" s="53"/>
      <c r="AS439" s="53"/>
    </row>
    <row r="440" spans="3:45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3"/>
        <v>1</v>
      </c>
      <c r="M440" s="26">
        <f t="shared" si="44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67" t="e">
        <f>SUMIFS([1]Up!$J:$J,[1]Up!$D:$D,D440)</f>
        <v>#VALUE!</v>
      </c>
      <c r="AI440" s="82"/>
      <c r="AJ440" s="82" t="str">
        <f t="shared" si="45"/>
        <v>PL6</v>
      </c>
      <c r="AK440" s="53" t="str">
        <f t="shared" si="46"/>
        <v/>
      </c>
      <c r="AL440" s="53" t="s">
        <v>703</v>
      </c>
      <c r="AM440" s="84"/>
      <c r="AN440" s="53"/>
      <c r="AO440" s="53" t="s">
        <v>919</v>
      </c>
      <c r="AP440" s="53">
        <v>1</v>
      </c>
      <c r="AQ440" s="83">
        <v>46215</v>
      </c>
      <c r="AR440" s="53"/>
      <c r="AS440" s="53"/>
    </row>
    <row r="441" spans="3:45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3"/>
        <v>0</v>
      </c>
      <c r="M441" s="26">
        <f t="shared" si="44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67" t="e">
        <f>SUMIFS([1]Up!$J:$J,[1]Up!$D:$D,D441)</f>
        <v>#VALUE!</v>
      </c>
      <c r="AI441" s="82"/>
      <c r="AJ441" s="82" t="str">
        <f t="shared" si="45"/>
        <v>PL12</v>
      </c>
      <c r="AK441" s="53" t="str">
        <f t="shared" si="46"/>
        <v/>
      </c>
      <c r="AL441" s="53" t="s">
        <v>786</v>
      </c>
      <c r="AM441" s="84"/>
      <c r="AN441" s="53"/>
      <c r="AO441" s="53" t="s">
        <v>792</v>
      </c>
      <c r="AP441" s="53">
        <v>4</v>
      </c>
      <c r="AQ441" s="83">
        <v>46215</v>
      </c>
      <c r="AR441" s="53"/>
      <c r="AS441" s="53"/>
    </row>
    <row r="442" spans="3:45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3"/>
        <v>0</v>
      </c>
      <c r="M442" s="26">
        <f t="shared" si="44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67" t="e">
        <f>SUMIFS([1]Up!$J:$J,[1]Up!$D:$D,D442)</f>
        <v>#VALUE!</v>
      </c>
      <c r="AI442" s="82"/>
      <c r="AJ442" s="82" t="str">
        <f t="shared" si="45"/>
        <v>PL19</v>
      </c>
      <c r="AK442" s="53" t="str">
        <f t="shared" si="46"/>
        <v/>
      </c>
      <c r="AL442" s="53" t="s">
        <v>786</v>
      </c>
      <c r="AM442" s="84"/>
      <c r="AN442" s="53"/>
      <c r="AO442" s="53" t="s">
        <v>850</v>
      </c>
      <c r="AP442" s="53">
        <v>2</v>
      </c>
      <c r="AQ442" s="83">
        <v>46215</v>
      </c>
      <c r="AR442" s="53"/>
      <c r="AS442" s="53"/>
    </row>
    <row r="443" spans="3:45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3"/>
        <v>0</v>
      </c>
      <c r="M443" s="26">
        <f t="shared" si="44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67" t="e">
        <f>SUMIFS([1]Up!$J:$J,[1]Up!$D:$D,D443)</f>
        <v>#VALUE!</v>
      </c>
      <c r="AI443" s="82"/>
      <c r="AJ443" s="82" t="str">
        <f t="shared" si="45"/>
        <v/>
      </c>
      <c r="AK443" s="53" t="str">
        <f t="shared" si="46"/>
        <v/>
      </c>
      <c r="AL443" s="53" t="s">
        <v>786</v>
      </c>
      <c r="AM443" s="84"/>
      <c r="AN443" s="53"/>
      <c r="AO443" s="53" t="s">
        <v>806</v>
      </c>
      <c r="AP443" s="53">
        <v>2</v>
      </c>
      <c r="AQ443" s="83">
        <v>46215</v>
      </c>
      <c r="AR443" s="53"/>
      <c r="AS443" s="53"/>
    </row>
    <row r="444" spans="3:45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3"/>
        <v>0</v>
      </c>
      <c r="M444" s="26">
        <f t="shared" si="44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67" t="e">
        <f>SUMIFS([1]Up!$J:$J,[1]Up!$D:$D,D444)</f>
        <v>#VALUE!</v>
      </c>
      <c r="AI444" s="82"/>
      <c r="AJ444" s="82" t="str">
        <f t="shared" si="45"/>
        <v/>
      </c>
      <c r="AK444" s="53" t="str">
        <f t="shared" si="46"/>
        <v/>
      </c>
      <c r="AL444" s="53" t="s">
        <v>682</v>
      </c>
      <c r="AM444" s="84"/>
      <c r="AN444" s="53"/>
      <c r="AO444" s="53"/>
      <c r="AP444" s="53"/>
      <c r="AQ444" s="83"/>
      <c r="AR444" s="53"/>
      <c r="AS444" s="53"/>
    </row>
    <row r="445" spans="3:45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3"/>
        <v>0</v>
      </c>
      <c r="M445" s="26">
        <f t="shared" si="44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67" t="e">
        <f>SUMIFS([1]Up!$J:$J,[1]Up!$D:$D,D445)</f>
        <v>#VALUE!</v>
      </c>
      <c r="AI445" s="82"/>
      <c r="AJ445" s="82" t="str">
        <f t="shared" si="45"/>
        <v/>
      </c>
      <c r="AK445" s="53" t="str">
        <f t="shared" si="46"/>
        <v/>
      </c>
      <c r="AL445" s="53" t="s">
        <v>682</v>
      </c>
      <c r="AM445" s="84"/>
      <c r="AN445" s="53"/>
      <c r="AO445" s="53"/>
      <c r="AP445" s="53"/>
      <c r="AQ445" s="83"/>
      <c r="AR445" s="53"/>
      <c r="AS445" s="53"/>
    </row>
    <row r="446" spans="3:45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3"/>
        <v>0</v>
      </c>
      <c r="M446" s="26">
        <f t="shared" si="44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67" t="e">
        <f>SUMIFS([1]Up!$J:$J,[1]Up!$D:$D,D446)</f>
        <v>#VALUE!</v>
      </c>
      <c r="AI446" s="82"/>
      <c r="AJ446" s="82" t="str">
        <f t="shared" si="45"/>
        <v/>
      </c>
      <c r="AK446" s="53" t="str">
        <f t="shared" si="46"/>
        <v/>
      </c>
      <c r="AL446" s="53" t="s">
        <v>682</v>
      </c>
      <c r="AM446" s="84"/>
      <c r="AN446" s="53"/>
      <c r="AO446" s="53"/>
      <c r="AP446" s="53"/>
      <c r="AQ446" s="83"/>
      <c r="AR446" s="53"/>
      <c r="AS446" s="53"/>
    </row>
    <row r="447" spans="3:45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3"/>
        <v>0</v>
      </c>
      <c r="M447" s="26">
        <f t="shared" si="44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67" t="e">
        <f>SUMIFS([1]Up!$J:$J,[1]Up!$D:$D,D447)</f>
        <v>#VALUE!</v>
      </c>
      <c r="AI447" s="82"/>
      <c r="AJ447" s="82" t="str">
        <f t="shared" si="45"/>
        <v/>
      </c>
      <c r="AK447" s="53" t="str">
        <f t="shared" si="46"/>
        <v/>
      </c>
      <c r="AL447" s="53" t="s">
        <v>682</v>
      </c>
      <c r="AM447" s="84"/>
      <c r="AN447" s="53"/>
      <c r="AO447" s="53"/>
      <c r="AP447" s="53"/>
      <c r="AQ447" s="83"/>
      <c r="AR447" s="53"/>
      <c r="AS447" s="53"/>
    </row>
    <row r="448" spans="3:45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3"/>
        <v>0</v>
      </c>
      <c r="M448" s="26">
        <f t="shared" si="44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67" t="e">
        <f>SUMIFS([1]Up!$J:$J,[1]Up!$D:$D,D448)</f>
        <v>#VALUE!</v>
      </c>
      <c r="AI448" s="82"/>
      <c r="AJ448" s="82" t="str">
        <f t="shared" si="45"/>
        <v/>
      </c>
      <c r="AK448" s="53" t="str">
        <f t="shared" si="46"/>
        <v/>
      </c>
      <c r="AL448" s="53" t="s">
        <v>786</v>
      </c>
      <c r="AM448" s="84"/>
      <c r="AN448" s="53"/>
      <c r="AO448" s="53"/>
      <c r="AP448" s="53"/>
      <c r="AQ448" s="83"/>
      <c r="AR448" s="53"/>
      <c r="AS448" s="53"/>
    </row>
    <row r="449" spans="3:45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3"/>
        <v>0</v>
      </c>
      <c r="M449" s="26">
        <f t="shared" si="44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67" t="e">
        <f>SUMIFS([1]Up!$J:$J,[1]Up!$D:$D,D449)</f>
        <v>#VALUE!</v>
      </c>
      <c r="AI449" s="82"/>
      <c r="AJ449" s="82" t="str">
        <f t="shared" si="45"/>
        <v/>
      </c>
      <c r="AK449" s="53" t="str">
        <f t="shared" si="46"/>
        <v/>
      </c>
      <c r="AL449" s="53" t="s">
        <v>682</v>
      </c>
      <c r="AM449" s="84"/>
      <c r="AN449" s="53"/>
      <c r="AO449" s="53"/>
      <c r="AP449" s="53"/>
      <c r="AQ449" s="83"/>
      <c r="AR449" s="53"/>
      <c r="AS449" s="53"/>
    </row>
    <row r="450" spans="3:45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3"/>
        <v>0</v>
      </c>
      <c r="M450" s="26">
        <f t="shared" si="44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67" t="e">
        <f>SUMIFS([1]Up!$J:$J,[1]Up!$D:$D,D450)</f>
        <v>#VALUE!</v>
      </c>
      <c r="AI450" s="82"/>
      <c r="AJ450" s="82" t="str">
        <f t="shared" si="45"/>
        <v/>
      </c>
      <c r="AK450" s="53" t="str">
        <f t="shared" si="46"/>
        <v/>
      </c>
      <c r="AL450" s="53" t="s">
        <v>786</v>
      </c>
      <c r="AM450" s="84"/>
      <c r="AN450" s="53"/>
      <c r="AO450" s="53"/>
      <c r="AP450" s="53"/>
      <c r="AQ450" s="83"/>
      <c r="AR450" s="53"/>
      <c r="AS450" s="53"/>
    </row>
    <row r="451" spans="3:45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3"/>
        <v>0</v>
      </c>
      <c r="M451" s="26">
        <f t="shared" si="44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67" t="e">
        <f>SUMIFS([1]Up!$J:$J,[1]Up!$D:$D,D451)</f>
        <v>#VALUE!</v>
      </c>
      <c r="AI451" s="82"/>
      <c r="AJ451" s="82" t="str">
        <f t="shared" si="45"/>
        <v/>
      </c>
      <c r="AK451" s="53" t="str">
        <f t="shared" si="46"/>
        <v/>
      </c>
      <c r="AL451" s="53" t="s">
        <v>682</v>
      </c>
      <c r="AM451" s="84"/>
      <c r="AN451" s="53"/>
      <c r="AO451" s="53"/>
      <c r="AP451" s="53"/>
      <c r="AQ451" s="83"/>
      <c r="AR451" s="53"/>
      <c r="AS451" s="53"/>
    </row>
    <row r="452" spans="3:45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3"/>
        <v>0</v>
      </c>
      <c r="M452" s="26">
        <f t="shared" si="44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67" t="e">
        <f>SUMIFS([1]Up!$J:$J,[1]Up!$D:$D,D452)</f>
        <v>#VALUE!</v>
      </c>
      <c r="AI452" s="82"/>
      <c r="AJ452" s="82" t="str">
        <f t="shared" si="45"/>
        <v/>
      </c>
      <c r="AK452" s="53" t="str">
        <f t="shared" si="46"/>
        <v/>
      </c>
      <c r="AL452" s="53" t="s">
        <v>786</v>
      </c>
      <c r="AM452" s="84"/>
      <c r="AN452" s="53"/>
      <c r="AO452" s="53"/>
      <c r="AP452" s="53"/>
      <c r="AQ452" s="83"/>
      <c r="AR452" s="53"/>
      <c r="AS452" s="53"/>
    </row>
    <row r="453" spans="3:45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3"/>
        <v>0</v>
      </c>
      <c r="M453" s="26">
        <f t="shared" si="44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67" t="e">
        <f>SUMIFS([1]Up!$J:$J,[1]Up!$D:$D,D453)</f>
        <v>#VALUE!</v>
      </c>
      <c r="AI453" s="82"/>
      <c r="AJ453" s="82" t="str">
        <f t="shared" si="45"/>
        <v/>
      </c>
      <c r="AK453" s="53" t="str">
        <f t="shared" si="46"/>
        <v/>
      </c>
      <c r="AL453" s="53" t="s">
        <v>682</v>
      </c>
      <c r="AM453" s="84"/>
      <c r="AN453" s="53"/>
      <c r="AO453" s="53"/>
      <c r="AP453" s="53"/>
      <c r="AQ453" s="83"/>
      <c r="AR453" s="53"/>
      <c r="AS453" s="53"/>
    </row>
    <row r="454" spans="3:45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3"/>
        <v>0</v>
      </c>
      <c r="M454" s="26">
        <f t="shared" si="44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67" t="e">
        <f>SUMIFS([1]Up!$J:$J,[1]Up!$D:$D,D454)</f>
        <v>#VALUE!</v>
      </c>
      <c r="AI454" s="82"/>
      <c r="AJ454" s="82" t="str">
        <f t="shared" si="45"/>
        <v/>
      </c>
      <c r="AK454" s="53" t="str">
        <f t="shared" si="46"/>
        <v/>
      </c>
      <c r="AL454" s="53" t="s">
        <v>682</v>
      </c>
      <c r="AM454" s="84"/>
      <c r="AN454" s="53"/>
      <c r="AO454" s="53"/>
      <c r="AP454" s="53"/>
      <c r="AQ454" s="83"/>
      <c r="AR454" s="53"/>
      <c r="AS454" s="53"/>
    </row>
    <row r="455" spans="3:45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3"/>
        <v>0</v>
      </c>
      <c r="M455" s="26">
        <f t="shared" si="44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67" t="e">
        <f>SUMIFS([1]Up!$J:$J,[1]Up!$D:$D,D455)</f>
        <v>#VALUE!</v>
      </c>
      <c r="AI455" s="82"/>
      <c r="AJ455" s="82" t="str">
        <f t="shared" si="45"/>
        <v/>
      </c>
      <c r="AK455" s="53" t="str">
        <f t="shared" si="46"/>
        <v/>
      </c>
      <c r="AL455" s="53" t="s">
        <v>682</v>
      </c>
      <c r="AM455" s="84"/>
      <c r="AN455" s="53"/>
      <c r="AO455" s="53"/>
      <c r="AP455" s="53"/>
      <c r="AQ455" s="83"/>
      <c r="AR455" s="53"/>
      <c r="AS455" s="53"/>
    </row>
    <row r="456" spans="3:45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3"/>
        <v>0</v>
      </c>
      <c r="M456" s="26">
        <f t="shared" si="44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67" t="e">
        <f>SUMIFS([1]Up!$J:$J,[1]Up!$D:$D,D456)</f>
        <v>#VALUE!</v>
      </c>
      <c r="AI456" s="82"/>
      <c r="AJ456" s="82" t="str">
        <f t="shared" si="45"/>
        <v/>
      </c>
      <c r="AK456" s="53" t="str">
        <f t="shared" si="46"/>
        <v/>
      </c>
      <c r="AL456" s="53" t="s">
        <v>682</v>
      </c>
      <c r="AM456" s="84"/>
      <c r="AN456" s="53"/>
      <c r="AO456" s="53"/>
      <c r="AP456" s="53"/>
      <c r="AQ456" s="83"/>
      <c r="AR456" s="53"/>
      <c r="AS456" s="53"/>
    </row>
    <row r="457" spans="3:45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3"/>
        <v>4</v>
      </c>
      <c r="M457" s="26">
        <f t="shared" si="44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67" t="e">
        <f>SUMIFS([1]Up!$J:$J,[1]Up!$D:$D,D457)</f>
        <v>#VALUE!</v>
      </c>
      <c r="AI457" s="82"/>
      <c r="AJ457" s="82" t="str">
        <f t="shared" si="45"/>
        <v>PL19</v>
      </c>
      <c r="AK457" s="53" t="str">
        <f t="shared" si="46"/>
        <v/>
      </c>
      <c r="AL457" s="53" t="s">
        <v>703</v>
      </c>
      <c r="AM457" s="84"/>
      <c r="AN457" s="53"/>
      <c r="AO457" s="53" t="s">
        <v>850</v>
      </c>
      <c r="AP457" s="53">
        <v>4</v>
      </c>
      <c r="AQ457" s="83">
        <v>46215</v>
      </c>
      <c r="AR457" s="53"/>
      <c r="AS457" s="53"/>
    </row>
    <row r="458" spans="3:45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3"/>
        <v>4</v>
      </c>
      <c r="M458" s="26">
        <f t="shared" si="44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67" t="e">
        <f>SUMIFS([1]Up!$J:$J,[1]Up!$D:$D,D458)</f>
        <v>#VALUE!</v>
      </c>
      <c r="AI458" s="82"/>
      <c r="AJ458" s="82" t="str">
        <f t="shared" si="45"/>
        <v>PL19</v>
      </c>
      <c r="AK458" s="53" t="str">
        <f t="shared" si="46"/>
        <v/>
      </c>
      <c r="AL458" s="53" t="s">
        <v>703</v>
      </c>
      <c r="AM458" s="84"/>
      <c r="AN458" s="53"/>
      <c r="AO458" s="53" t="s">
        <v>850</v>
      </c>
      <c r="AP458" s="53">
        <v>4</v>
      </c>
      <c r="AQ458" s="83">
        <v>46215</v>
      </c>
      <c r="AR458" s="53"/>
      <c r="AS458" s="53"/>
    </row>
    <row r="459" spans="3:45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3"/>
        <v>0</v>
      </c>
      <c r="M459" s="26">
        <f t="shared" si="44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67" t="e">
        <f>SUMIFS([1]Up!$J:$J,[1]Up!$D:$D,D459)</f>
        <v>#VALUE!</v>
      </c>
      <c r="AI459" s="82"/>
      <c r="AJ459" s="82" t="str">
        <f t="shared" si="45"/>
        <v/>
      </c>
      <c r="AK459" s="53" t="str">
        <f t="shared" si="46"/>
        <v/>
      </c>
      <c r="AL459" s="53" t="s">
        <v>682</v>
      </c>
      <c r="AM459" s="84"/>
      <c r="AN459" s="53"/>
      <c r="AO459" s="53"/>
      <c r="AP459" s="53"/>
      <c r="AQ459" s="83"/>
      <c r="AR459" s="53"/>
      <c r="AS459" s="53"/>
    </row>
    <row r="460" spans="3:45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3"/>
        <v>0</v>
      </c>
      <c r="M460" s="26">
        <f t="shared" si="44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67" t="e">
        <f>SUMIFS([1]Up!$J:$J,[1]Up!$D:$D,D460)</f>
        <v>#VALUE!</v>
      </c>
      <c r="AI460" s="82"/>
      <c r="AJ460" s="82" t="str">
        <f t="shared" si="45"/>
        <v>PL3.5</v>
      </c>
      <c r="AK460" s="53" t="str">
        <f t="shared" si="46"/>
        <v/>
      </c>
      <c r="AL460" s="53" t="s">
        <v>786</v>
      </c>
      <c r="AM460" s="84"/>
      <c r="AN460" s="53"/>
      <c r="AO460" s="53" t="s">
        <v>865</v>
      </c>
      <c r="AP460" s="53">
        <v>8</v>
      </c>
      <c r="AQ460" s="83">
        <v>46215</v>
      </c>
      <c r="AR460" s="53"/>
      <c r="AS460" s="53"/>
    </row>
    <row r="461" spans="3:45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3"/>
        <v>4</v>
      </c>
      <c r="M461" s="26">
        <f t="shared" si="44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67" t="e">
        <f>SUMIFS([1]Up!$J:$J,[1]Up!$D:$D,D461)</f>
        <v>#VALUE!</v>
      </c>
      <c r="AI461" s="82"/>
      <c r="AJ461" s="82" t="str">
        <f t="shared" si="45"/>
        <v>PL12</v>
      </c>
      <c r="AK461" s="53" t="str">
        <f t="shared" si="46"/>
        <v/>
      </c>
      <c r="AL461" s="53" t="s">
        <v>703</v>
      </c>
      <c r="AM461" s="84"/>
      <c r="AN461" s="53"/>
      <c r="AO461" s="53" t="s">
        <v>854</v>
      </c>
      <c r="AP461" s="53">
        <v>4</v>
      </c>
      <c r="AQ461" s="83">
        <v>46215</v>
      </c>
      <c r="AR461" s="53"/>
      <c r="AS461" s="53"/>
    </row>
    <row r="462" spans="3:45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3"/>
        <v>8</v>
      </c>
      <c r="M462" s="26">
        <f t="shared" si="44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67" t="e">
        <f>SUMIFS([1]Up!$J:$J,[1]Up!$D:$D,D462)</f>
        <v>#VALUE!</v>
      </c>
      <c r="AI462" s="82"/>
      <c r="AJ462" s="82" t="str">
        <f t="shared" si="45"/>
        <v>PL10</v>
      </c>
      <c r="AK462" s="53" t="str">
        <f t="shared" si="46"/>
        <v/>
      </c>
      <c r="AL462" s="53" t="s">
        <v>703</v>
      </c>
      <c r="AM462" s="84"/>
      <c r="AN462" s="53"/>
      <c r="AO462" s="53" t="s">
        <v>1033</v>
      </c>
      <c r="AP462" s="53">
        <v>8</v>
      </c>
      <c r="AQ462" s="83">
        <v>46215</v>
      </c>
      <c r="AR462" s="53"/>
      <c r="AS462" s="53"/>
    </row>
    <row r="463" spans="3:45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3"/>
        <v>2</v>
      </c>
      <c r="M463" s="26">
        <f t="shared" si="44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67" t="e">
        <f>SUMIFS([1]Up!$J:$J,[1]Up!$D:$D,D463)</f>
        <v>#VALUE!</v>
      </c>
      <c r="AI463" s="82"/>
      <c r="AJ463" s="82" t="str">
        <f t="shared" si="45"/>
        <v/>
      </c>
      <c r="AK463" s="53" t="str">
        <f t="shared" si="46"/>
        <v/>
      </c>
      <c r="AL463" s="53" t="s">
        <v>703</v>
      </c>
      <c r="AM463" s="84"/>
      <c r="AN463" s="53"/>
      <c r="AO463" s="53" t="s">
        <v>704</v>
      </c>
      <c r="AP463" s="53">
        <v>2</v>
      </c>
      <c r="AQ463" s="83">
        <v>46215</v>
      </c>
      <c r="AR463" s="53"/>
      <c r="AS463" s="53"/>
    </row>
    <row r="464" spans="3:45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3"/>
        <v>2</v>
      </c>
      <c r="M464" s="26">
        <f t="shared" si="44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67" t="e">
        <f>SUMIFS([1]Up!$J:$J,[1]Up!$D:$D,D464)</f>
        <v>#VALUE!</v>
      </c>
      <c r="AI464" s="82"/>
      <c r="AJ464" s="82" t="str">
        <f t="shared" si="45"/>
        <v/>
      </c>
      <c r="AK464" s="53" t="str">
        <f t="shared" si="46"/>
        <v/>
      </c>
      <c r="AL464" s="53" t="s">
        <v>703</v>
      </c>
      <c r="AM464" s="84"/>
      <c r="AN464" s="53"/>
      <c r="AO464" s="53" t="s">
        <v>704</v>
      </c>
      <c r="AP464" s="53">
        <v>2</v>
      </c>
      <c r="AQ464" s="83">
        <v>46215</v>
      </c>
      <c r="AR464" s="53"/>
      <c r="AS464" s="53"/>
    </row>
    <row r="465" spans="3:45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3"/>
        <v>1</v>
      </c>
      <c r="M465" s="26">
        <f t="shared" si="44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67" t="e">
        <f>SUMIFS([1]Up!$J:$J,[1]Up!$D:$D,D465)</f>
        <v>#VALUE!</v>
      </c>
      <c r="AI465" s="82"/>
      <c r="AJ465" s="82" t="str">
        <f t="shared" si="45"/>
        <v/>
      </c>
      <c r="AK465" s="53" t="str">
        <f t="shared" si="46"/>
        <v/>
      </c>
      <c r="AL465" s="53" t="s">
        <v>703</v>
      </c>
      <c r="AM465" s="84"/>
      <c r="AN465" s="53"/>
      <c r="AO465" s="53" t="s">
        <v>704</v>
      </c>
      <c r="AP465" s="53">
        <v>1</v>
      </c>
      <c r="AQ465" s="83">
        <v>46215</v>
      </c>
      <c r="AR465" s="53"/>
      <c r="AS465" s="53"/>
    </row>
    <row r="466" spans="3:45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3"/>
        <v>1</v>
      </c>
      <c r="M466" s="26">
        <f t="shared" si="44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67" t="e">
        <f>SUMIFS([1]Up!$J:$J,[1]Up!$D:$D,D466)</f>
        <v>#VALUE!</v>
      </c>
      <c r="AI466" s="82"/>
      <c r="AJ466" s="82" t="str">
        <f t="shared" si="45"/>
        <v/>
      </c>
      <c r="AK466" s="53" t="str">
        <f t="shared" si="46"/>
        <v/>
      </c>
      <c r="AL466" s="53" t="s">
        <v>703</v>
      </c>
      <c r="AM466" s="84"/>
      <c r="AN466" s="53"/>
      <c r="AO466" s="53" t="s">
        <v>722</v>
      </c>
      <c r="AP466" s="53">
        <v>1</v>
      </c>
      <c r="AQ466" s="83">
        <v>46215</v>
      </c>
      <c r="AR466" s="53"/>
      <c r="AS466" s="53"/>
    </row>
    <row r="467" spans="3:45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3"/>
        <v>1</v>
      </c>
      <c r="M467" s="26">
        <f t="shared" si="44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67" t="e">
        <f>SUMIFS([1]Up!$J:$J,[1]Up!$D:$D,D467)</f>
        <v>#VALUE!</v>
      </c>
      <c r="AI467" s="82"/>
      <c r="AJ467" s="82" t="str">
        <f t="shared" si="45"/>
        <v/>
      </c>
      <c r="AK467" s="53" t="str">
        <f t="shared" si="46"/>
        <v/>
      </c>
      <c r="AL467" s="53" t="s">
        <v>703</v>
      </c>
      <c r="AM467" s="84"/>
      <c r="AN467" s="53"/>
      <c r="AO467" s="53" t="s">
        <v>722</v>
      </c>
      <c r="AP467" s="53">
        <v>1</v>
      </c>
      <c r="AQ467" s="83">
        <v>46215</v>
      </c>
      <c r="AR467" s="53"/>
      <c r="AS467" s="53"/>
    </row>
    <row r="468" spans="3:45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3"/>
        <v>0</v>
      </c>
      <c r="M468" s="26">
        <f t="shared" si="44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67" t="e">
        <f>SUMIFS([1]Up!$J:$J,[1]Up!$D:$D,D468)</f>
        <v>#VALUE!</v>
      </c>
      <c r="AI468" s="82"/>
      <c r="AJ468" s="82" t="str">
        <f t="shared" si="45"/>
        <v/>
      </c>
      <c r="AK468" s="53" t="str">
        <f t="shared" si="46"/>
        <v/>
      </c>
      <c r="AL468" s="53" t="s">
        <v>786</v>
      </c>
      <c r="AM468" s="84"/>
      <c r="AN468" s="53"/>
      <c r="AO468" s="53" t="s">
        <v>1087</v>
      </c>
      <c r="AP468" s="53">
        <v>6</v>
      </c>
      <c r="AQ468" s="83">
        <v>46215</v>
      </c>
      <c r="AR468" s="53"/>
      <c r="AS468" s="53"/>
    </row>
    <row r="469" spans="3:45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3"/>
        <v>0</v>
      </c>
      <c r="M469" s="26">
        <f t="shared" si="44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67" t="e">
        <f>SUMIFS([1]Up!$J:$J,[1]Up!$D:$D,D469)</f>
        <v>#VALUE!</v>
      </c>
      <c r="AI469" s="82"/>
      <c r="AJ469" s="82" t="str">
        <f t="shared" si="45"/>
        <v>PL6</v>
      </c>
      <c r="AK469" s="53" t="str">
        <f t="shared" si="46"/>
        <v/>
      </c>
      <c r="AL469" s="53" t="s">
        <v>703</v>
      </c>
      <c r="AM469" s="84"/>
      <c r="AN469" s="53"/>
      <c r="AO469" s="53" t="s">
        <v>576</v>
      </c>
      <c r="AP469" s="53">
        <v>1</v>
      </c>
      <c r="AQ469" s="83"/>
      <c r="AR469" s="53"/>
      <c r="AS469" s="53"/>
    </row>
    <row r="470" spans="3:45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3"/>
        <v>7</v>
      </c>
      <c r="M470" s="26">
        <f t="shared" si="44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67" t="e">
        <f>SUMIFS([1]Up!$J:$J,[1]Up!$D:$D,D470)</f>
        <v>#VALUE!</v>
      </c>
      <c r="AI470" s="82"/>
      <c r="AJ470" s="82" t="str">
        <f t="shared" si="45"/>
        <v/>
      </c>
      <c r="AK470" s="53" t="str">
        <f t="shared" si="46"/>
        <v/>
      </c>
      <c r="AL470" s="53" t="s">
        <v>703</v>
      </c>
      <c r="AM470" s="84"/>
      <c r="AN470" s="53"/>
      <c r="AO470" s="53" t="s">
        <v>1015</v>
      </c>
      <c r="AP470" s="53">
        <v>7</v>
      </c>
      <c r="AQ470" s="83">
        <v>46215</v>
      </c>
      <c r="AR470" s="53"/>
      <c r="AS470" s="53"/>
    </row>
    <row r="471" spans="3:45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3"/>
        <v>7</v>
      </c>
      <c r="M471" s="26">
        <f t="shared" si="44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67" t="e">
        <f>SUMIFS([1]Up!$J:$J,[1]Up!$D:$D,D471)</f>
        <v>#VALUE!</v>
      </c>
      <c r="AI471" s="82"/>
      <c r="AJ471" s="82" t="str">
        <f t="shared" si="45"/>
        <v/>
      </c>
      <c r="AK471" s="53" t="str">
        <f t="shared" si="46"/>
        <v/>
      </c>
      <c r="AL471" s="53" t="s">
        <v>703</v>
      </c>
      <c r="AM471" s="84"/>
      <c r="AN471" s="53"/>
      <c r="AO471" s="53" t="s">
        <v>1015</v>
      </c>
      <c r="AP471" s="53">
        <v>7</v>
      </c>
      <c r="AQ471" s="83">
        <v>46215</v>
      </c>
      <c r="AR471" s="53"/>
      <c r="AS471" s="53"/>
    </row>
    <row r="472" spans="3:45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3"/>
        <v>7</v>
      </c>
      <c r="M472" s="26">
        <f t="shared" si="44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67" t="e">
        <f>SUMIFS([1]Up!$J:$J,[1]Up!$D:$D,D472)</f>
        <v>#VALUE!</v>
      </c>
      <c r="AI472" s="82"/>
      <c r="AJ472" s="82" t="str">
        <f t="shared" si="45"/>
        <v/>
      </c>
      <c r="AK472" s="53" t="str">
        <f t="shared" si="46"/>
        <v/>
      </c>
      <c r="AL472" s="53" t="s">
        <v>703</v>
      </c>
      <c r="AM472" s="84"/>
      <c r="AN472" s="53"/>
      <c r="AO472" s="53" t="s">
        <v>1015</v>
      </c>
      <c r="AP472" s="53">
        <v>7</v>
      </c>
      <c r="AQ472" s="83">
        <v>46215</v>
      </c>
      <c r="AR472" s="53"/>
      <c r="AS472" s="53"/>
    </row>
    <row r="473" spans="3:45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3"/>
        <v>7</v>
      </c>
      <c r="M473" s="26">
        <f t="shared" si="44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67" t="e">
        <f>SUMIFS([1]Up!$J:$J,[1]Up!$D:$D,D473)</f>
        <v>#VALUE!</v>
      </c>
      <c r="AI473" s="82"/>
      <c r="AJ473" s="82" t="str">
        <f t="shared" si="45"/>
        <v/>
      </c>
      <c r="AK473" s="53" t="str">
        <f t="shared" si="46"/>
        <v/>
      </c>
      <c r="AL473" s="53" t="s">
        <v>703</v>
      </c>
      <c r="AM473" s="84"/>
      <c r="AN473" s="53"/>
      <c r="AO473" s="53" t="s">
        <v>1015</v>
      </c>
      <c r="AP473" s="53">
        <v>7</v>
      </c>
      <c r="AQ473" s="83">
        <v>46215</v>
      </c>
      <c r="AR473" s="53"/>
      <c r="AS473" s="53"/>
    </row>
    <row r="474" spans="3:45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3"/>
        <v>0</v>
      </c>
      <c r="M474" s="26">
        <f t="shared" si="44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67" t="e">
        <f>SUMIFS([1]Up!$J:$J,[1]Up!$D:$D,D474)</f>
        <v>#VALUE!</v>
      </c>
      <c r="AI474" s="82"/>
      <c r="AJ474" s="82" t="str">
        <f t="shared" si="45"/>
        <v/>
      </c>
      <c r="AK474" s="53" t="str">
        <f t="shared" si="46"/>
        <v/>
      </c>
      <c r="AL474" s="53" t="s">
        <v>682</v>
      </c>
      <c r="AM474" s="84"/>
      <c r="AN474" s="53"/>
      <c r="AO474" s="53"/>
      <c r="AP474" s="53"/>
      <c r="AQ474" s="83"/>
      <c r="AR474" s="53"/>
      <c r="AS474" s="53"/>
    </row>
    <row r="475" spans="3:45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3"/>
        <v>0</v>
      </c>
      <c r="M475" s="26">
        <f t="shared" si="44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67" t="e">
        <f>SUMIFS([1]Up!$J:$J,[1]Up!$D:$D,D475)</f>
        <v>#VALUE!</v>
      </c>
      <c r="AI475" s="82"/>
      <c r="AJ475" s="82" t="str">
        <f t="shared" si="45"/>
        <v/>
      </c>
      <c r="AK475" s="53" t="str">
        <f t="shared" si="46"/>
        <v/>
      </c>
      <c r="AL475" s="53" t="s">
        <v>682</v>
      </c>
      <c r="AM475" s="84"/>
      <c r="AN475" s="53"/>
      <c r="AO475" s="53"/>
      <c r="AP475" s="53"/>
      <c r="AQ475" s="83"/>
      <c r="AR475" s="53"/>
      <c r="AS475" s="53"/>
    </row>
    <row r="476" spans="3:45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3"/>
        <v>0</v>
      </c>
      <c r="M476" s="26">
        <f t="shared" si="44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67" t="e">
        <f>SUMIFS([1]Up!$J:$J,[1]Up!$D:$D,D476)</f>
        <v>#VALUE!</v>
      </c>
      <c r="AI476" s="82"/>
      <c r="AJ476" s="82" t="str">
        <f t="shared" si="45"/>
        <v/>
      </c>
      <c r="AK476" s="53" t="str">
        <f t="shared" si="46"/>
        <v/>
      </c>
      <c r="AL476" s="53" t="s">
        <v>786</v>
      </c>
      <c r="AM476" s="84"/>
      <c r="AN476" s="53"/>
      <c r="AO476" s="53"/>
      <c r="AP476" s="53"/>
      <c r="AQ476" s="83"/>
      <c r="AR476" s="53"/>
      <c r="AS476" s="53"/>
    </row>
    <row r="477" spans="3:45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3"/>
        <v>0</v>
      </c>
      <c r="M477" s="26">
        <f t="shared" si="44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67" t="e">
        <f>SUMIFS([1]Up!$J:$J,[1]Up!$D:$D,D477)</f>
        <v>#VALUE!</v>
      </c>
      <c r="AI477" s="82"/>
      <c r="AJ477" s="82" t="str">
        <f t="shared" si="45"/>
        <v/>
      </c>
      <c r="AK477" s="53" t="str">
        <f t="shared" si="46"/>
        <v/>
      </c>
      <c r="AL477" s="53" t="s">
        <v>786</v>
      </c>
      <c r="AM477" s="84"/>
      <c r="AN477" s="53"/>
      <c r="AO477" s="53"/>
      <c r="AP477" s="53"/>
      <c r="AQ477" s="83"/>
      <c r="AR477" s="53"/>
      <c r="AS477" s="53"/>
    </row>
    <row r="478" spans="3:45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3"/>
        <v>0</v>
      </c>
      <c r="M478" s="26">
        <f t="shared" si="44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67" t="e">
        <f>SUMIFS([1]Up!$J:$J,[1]Up!$D:$D,D478)</f>
        <v>#VALUE!</v>
      </c>
      <c r="AI478" s="82"/>
      <c r="AJ478" s="82" t="str">
        <f t="shared" si="45"/>
        <v/>
      </c>
      <c r="AK478" s="53" t="str">
        <f t="shared" si="46"/>
        <v/>
      </c>
      <c r="AL478" s="53" t="s">
        <v>682</v>
      </c>
      <c r="AM478" s="84"/>
      <c r="AN478" s="53"/>
      <c r="AO478" s="53"/>
      <c r="AP478" s="53"/>
      <c r="AQ478" s="83"/>
      <c r="AR478" s="53"/>
      <c r="AS478" s="53"/>
    </row>
    <row r="479" spans="3:45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3"/>
        <v>14</v>
      </c>
      <c r="M479" s="26">
        <f t="shared" si="44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67" t="e">
        <f>SUMIFS([1]Up!$J:$J,[1]Up!$D:$D,D479)</f>
        <v>#VALUE!</v>
      </c>
      <c r="AI479" s="82"/>
      <c r="AJ479" s="82" t="str">
        <f t="shared" si="45"/>
        <v>PL10</v>
      </c>
      <c r="AK479" s="53" t="str">
        <f t="shared" si="46"/>
        <v/>
      </c>
      <c r="AL479" s="53" t="s">
        <v>703</v>
      </c>
      <c r="AM479" s="84"/>
      <c r="AN479" s="53"/>
      <c r="AO479" s="53" t="s">
        <v>779</v>
      </c>
      <c r="AP479" s="53">
        <v>14</v>
      </c>
      <c r="AQ479" s="83">
        <v>46215</v>
      </c>
      <c r="AR479" s="53"/>
      <c r="AS479" s="53"/>
    </row>
    <row r="480" spans="3:45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3"/>
        <v>4</v>
      </c>
      <c r="M480" s="26">
        <f t="shared" si="44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67" t="e">
        <f>SUMIFS([1]Up!$J:$J,[1]Up!$D:$D,D480)</f>
        <v>#VALUE!</v>
      </c>
      <c r="AI480" s="82"/>
      <c r="AJ480" s="82" t="str">
        <f t="shared" si="45"/>
        <v>PL10</v>
      </c>
      <c r="AK480" s="53" t="str">
        <f t="shared" si="46"/>
        <v/>
      </c>
      <c r="AL480" s="53" t="s">
        <v>703</v>
      </c>
      <c r="AM480" s="84"/>
      <c r="AN480" s="53"/>
      <c r="AO480" s="53" t="s">
        <v>779</v>
      </c>
      <c r="AP480" s="53">
        <v>4</v>
      </c>
      <c r="AQ480" s="83">
        <v>46215</v>
      </c>
      <c r="AR480" s="53"/>
      <c r="AS480" s="53"/>
    </row>
    <row r="481" spans="3:45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3"/>
        <v>0</v>
      </c>
      <c r="M481" s="26">
        <f t="shared" si="44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67" t="e">
        <f>SUMIFS([1]Up!$J:$J,[1]Up!$D:$D,D481)</f>
        <v>#VALUE!</v>
      </c>
      <c r="AI481" s="82"/>
      <c r="AJ481" s="82" t="str">
        <f t="shared" si="45"/>
        <v/>
      </c>
      <c r="AK481" s="53" t="str">
        <f t="shared" si="46"/>
        <v/>
      </c>
      <c r="AL481" s="53" t="s">
        <v>682</v>
      </c>
      <c r="AM481" s="84"/>
      <c r="AN481" s="53"/>
      <c r="AO481" s="53"/>
      <c r="AP481" s="53"/>
      <c r="AQ481" s="83"/>
      <c r="AR481" s="53"/>
      <c r="AS481" s="53"/>
    </row>
    <row r="482" spans="3:45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3"/>
        <v>1</v>
      </c>
      <c r="M482" s="26">
        <f t="shared" si="44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67" t="e">
        <f>SUMIFS([1]Up!$J:$J,[1]Up!$D:$D,D482)</f>
        <v>#VALUE!</v>
      </c>
      <c r="AI482" s="82"/>
      <c r="AJ482" s="82" t="str">
        <f t="shared" si="45"/>
        <v/>
      </c>
      <c r="AK482" s="53" t="str">
        <f t="shared" si="46"/>
        <v/>
      </c>
      <c r="AL482" s="53" t="s">
        <v>703</v>
      </c>
      <c r="AM482" s="84"/>
      <c r="AN482" s="53"/>
      <c r="AO482" s="53" t="s">
        <v>1137</v>
      </c>
      <c r="AP482" s="53">
        <v>1</v>
      </c>
      <c r="AQ482" s="83">
        <v>46215</v>
      </c>
      <c r="AR482" s="53"/>
      <c r="AS482" s="53"/>
    </row>
    <row r="483" spans="3:45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3"/>
        <v>1</v>
      </c>
      <c r="M483" s="26">
        <f t="shared" si="44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67" t="e">
        <f>SUMIFS([1]Up!$J:$J,[1]Up!$D:$D,D483)</f>
        <v>#VALUE!</v>
      </c>
      <c r="AI483" s="82"/>
      <c r="AJ483" s="82" t="str">
        <f t="shared" si="45"/>
        <v/>
      </c>
      <c r="AK483" s="53" t="str">
        <f t="shared" si="46"/>
        <v/>
      </c>
      <c r="AL483" s="53" t="s">
        <v>703</v>
      </c>
      <c r="AM483" s="84"/>
      <c r="AN483" s="53"/>
      <c r="AO483" s="53" t="s">
        <v>1137</v>
      </c>
      <c r="AP483" s="53">
        <v>1</v>
      </c>
      <c r="AQ483" s="83">
        <v>46215</v>
      </c>
      <c r="AR483" s="53"/>
      <c r="AS483" s="53"/>
    </row>
    <row r="484" spans="3:45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3"/>
        <v>3</v>
      </c>
      <c r="M484" s="26">
        <f t="shared" si="44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67" t="e">
        <f>SUMIFS([1]Up!$J:$J,[1]Up!$D:$D,D484)</f>
        <v>#VALUE!</v>
      </c>
      <c r="AI484" s="82"/>
      <c r="AJ484" s="82" t="str">
        <f t="shared" si="45"/>
        <v/>
      </c>
      <c r="AK484" s="53" t="str">
        <f t="shared" si="46"/>
        <v/>
      </c>
      <c r="AL484" s="53" t="s">
        <v>703</v>
      </c>
      <c r="AM484" s="84"/>
      <c r="AN484" s="53"/>
      <c r="AO484" s="53" t="s">
        <v>1137</v>
      </c>
      <c r="AP484" s="53">
        <v>3</v>
      </c>
      <c r="AQ484" s="83">
        <v>46215</v>
      </c>
      <c r="AR484" s="53"/>
      <c r="AS484" s="53"/>
    </row>
    <row r="485" spans="3:45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3"/>
        <v>2</v>
      </c>
      <c r="M485" s="26">
        <f t="shared" si="44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67" t="e">
        <f>SUMIFS([1]Up!$J:$J,[1]Up!$D:$D,D485)</f>
        <v>#VALUE!</v>
      </c>
      <c r="AI485" s="82"/>
      <c r="AJ485" s="82" t="str">
        <f t="shared" si="45"/>
        <v>PL12</v>
      </c>
      <c r="AK485" s="53" t="str">
        <f t="shared" si="46"/>
        <v/>
      </c>
      <c r="AL485" s="53" t="s">
        <v>703</v>
      </c>
      <c r="AM485" s="84"/>
      <c r="AN485" s="53"/>
      <c r="AO485" s="53" t="s">
        <v>792</v>
      </c>
      <c r="AP485" s="53">
        <v>2</v>
      </c>
      <c r="AQ485" s="83">
        <v>46215</v>
      </c>
      <c r="AR485" s="53"/>
      <c r="AS485" s="53"/>
    </row>
    <row r="486" spans="3:45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3"/>
        <v>0</v>
      </c>
      <c r="M486" s="26">
        <f t="shared" si="44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67" t="e">
        <f>SUMIFS([1]Up!$J:$J,[1]Up!$D:$D,D486)</f>
        <v>#VALUE!</v>
      </c>
      <c r="AI486" s="82"/>
      <c r="AJ486" s="82" t="str">
        <f t="shared" si="45"/>
        <v>PL6</v>
      </c>
      <c r="AK486" s="53" t="str">
        <f t="shared" si="46"/>
        <v/>
      </c>
      <c r="AL486" s="53" t="s">
        <v>703</v>
      </c>
      <c r="AM486" s="84"/>
      <c r="AN486" s="53"/>
      <c r="AO486" s="53" t="s">
        <v>765</v>
      </c>
      <c r="AP486" s="53">
        <v>1</v>
      </c>
      <c r="AQ486" s="83">
        <v>46215</v>
      </c>
      <c r="AR486" s="53"/>
      <c r="AS486" s="53"/>
    </row>
    <row r="487" spans="3:45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3"/>
        <v>1</v>
      </c>
      <c r="M487" s="26">
        <f t="shared" si="44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67" t="e">
        <f>SUMIFS([1]Up!$J:$J,[1]Up!$D:$D,D487)</f>
        <v>#VALUE!</v>
      </c>
      <c r="AI487" s="82"/>
      <c r="AJ487" s="82" t="str">
        <f t="shared" si="45"/>
        <v>PL6</v>
      </c>
      <c r="AK487" s="53" t="str">
        <f t="shared" si="46"/>
        <v/>
      </c>
      <c r="AL487" s="53" t="s">
        <v>703</v>
      </c>
      <c r="AM487" s="84"/>
      <c r="AN487" s="53"/>
      <c r="AO487" s="53" t="s">
        <v>765</v>
      </c>
      <c r="AP487" s="53">
        <v>1</v>
      </c>
      <c r="AQ487" s="83">
        <v>46215</v>
      </c>
      <c r="AR487" s="53"/>
      <c r="AS487" s="53"/>
    </row>
    <row r="488" spans="3:45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3"/>
        <v>0</v>
      </c>
      <c r="M488" s="26">
        <f t="shared" si="44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67" t="e">
        <f>SUMIFS([1]Up!$J:$J,[1]Up!$D:$D,D488)</f>
        <v>#VALUE!</v>
      </c>
      <c r="AI488" s="82"/>
      <c r="AJ488" s="82" t="str">
        <f t="shared" si="45"/>
        <v/>
      </c>
      <c r="AK488" s="53" t="str">
        <f t="shared" si="46"/>
        <v/>
      </c>
      <c r="AL488" s="53" t="s">
        <v>682</v>
      </c>
      <c r="AM488" s="84"/>
      <c r="AN488" s="53"/>
      <c r="AO488" s="53"/>
      <c r="AP488" s="53"/>
      <c r="AQ488" s="83"/>
      <c r="AR488" s="53"/>
      <c r="AS488" s="53"/>
    </row>
    <row r="489" spans="3:45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3"/>
        <v>0</v>
      </c>
      <c r="M489" s="26">
        <f t="shared" si="44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67" t="e">
        <f>SUMIFS([1]Up!$J:$J,[1]Up!$D:$D,D489)</f>
        <v>#VALUE!</v>
      </c>
      <c r="AI489" s="82"/>
      <c r="AJ489" s="82" t="str">
        <f t="shared" si="45"/>
        <v/>
      </c>
      <c r="AK489" s="53" t="str">
        <f t="shared" si="46"/>
        <v/>
      </c>
      <c r="AL489" s="53" t="s">
        <v>682</v>
      </c>
      <c r="AM489" s="84"/>
      <c r="AN489" s="53"/>
      <c r="AO489" s="53"/>
      <c r="AP489" s="53"/>
      <c r="AQ489" s="83"/>
      <c r="AR489" s="53"/>
      <c r="AS489" s="53"/>
    </row>
    <row r="490" spans="3:45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3"/>
        <v>0</v>
      </c>
      <c r="M490" s="26">
        <f t="shared" si="44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67" t="e">
        <f>SUMIFS([1]Up!$J:$J,[1]Up!$D:$D,D490)</f>
        <v>#VALUE!</v>
      </c>
      <c r="AI490" s="82"/>
      <c r="AJ490" s="82" t="str">
        <f t="shared" si="45"/>
        <v/>
      </c>
      <c r="AK490" s="53" t="str">
        <f t="shared" si="46"/>
        <v/>
      </c>
      <c r="AL490" s="53" t="s">
        <v>786</v>
      </c>
      <c r="AM490" s="84"/>
      <c r="AN490" s="53"/>
      <c r="AO490" s="53"/>
      <c r="AP490" s="53"/>
      <c r="AQ490" s="83"/>
      <c r="AR490" s="53"/>
      <c r="AS490" s="53"/>
    </row>
    <row r="491" spans="3:45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3"/>
        <v>0</v>
      </c>
      <c r="M491" s="26">
        <f t="shared" si="44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67" t="e">
        <f>SUMIFS([1]Up!$J:$J,[1]Up!$D:$D,D491)</f>
        <v>#VALUE!</v>
      </c>
      <c r="AI491" s="82"/>
      <c r="AJ491" s="82" t="str">
        <f t="shared" si="45"/>
        <v/>
      </c>
      <c r="AK491" s="53" t="str">
        <f t="shared" si="46"/>
        <v/>
      </c>
      <c r="AL491" s="53" t="s">
        <v>682</v>
      </c>
      <c r="AM491" s="84"/>
      <c r="AN491" s="53"/>
      <c r="AO491" s="53"/>
      <c r="AP491" s="53"/>
      <c r="AQ491" s="83"/>
      <c r="AR491" s="53"/>
      <c r="AS491" s="53"/>
    </row>
    <row r="492" spans="3:45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3"/>
        <v>0</v>
      </c>
      <c r="M492" s="26">
        <f t="shared" si="44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67" t="e">
        <f>SUMIFS([1]Up!$J:$J,[1]Up!$D:$D,D492)</f>
        <v>#VALUE!</v>
      </c>
      <c r="AI492" s="82"/>
      <c r="AJ492" s="82" t="str">
        <f t="shared" si="45"/>
        <v/>
      </c>
      <c r="AK492" s="53" t="str">
        <f t="shared" si="46"/>
        <v/>
      </c>
      <c r="AL492" s="53" t="s">
        <v>682</v>
      </c>
      <c r="AM492" s="84"/>
      <c r="AN492" s="53"/>
      <c r="AO492" s="53"/>
      <c r="AP492" s="53"/>
      <c r="AQ492" s="83"/>
      <c r="AR492" s="53"/>
      <c r="AS492" s="53"/>
    </row>
    <row r="493" spans="3:45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3"/>
        <v>1</v>
      </c>
      <c r="M493" s="26">
        <f t="shared" si="44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67" t="e">
        <f>SUMIFS([1]Up!$J:$J,[1]Up!$D:$D,D493)</f>
        <v>#VALUE!</v>
      </c>
      <c r="AI493" s="82"/>
      <c r="AJ493" s="82" t="str">
        <f t="shared" si="45"/>
        <v/>
      </c>
      <c r="AK493" s="53" t="str">
        <f t="shared" si="46"/>
        <v/>
      </c>
      <c r="AL493" s="53" t="s">
        <v>703</v>
      </c>
      <c r="AM493" s="84"/>
      <c r="AN493" s="53"/>
      <c r="AO493" s="53" t="s">
        <v>888</v>
      </c>
      <c r="AP493" s="53">
        <v>1</v>
      </c>
      <c r="AQ493" s="83">
        <v>46215</v>
      </c>
      <c r="AR493" s="53"/>
      <c r="AS493" s="53"/>
    </row>
    <row r="494" spans="3:45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7">MIN(SUM(N494:AG494),I494)</f>
        <v>4</v>
      </c>
      <c r="M494" s="26">
        <f t="shared" ref="M494:M545" si="48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67" t="e">
        <f>SUMIFS([1]Up!$J:$J,[1]Up!$D:$D,D494)</f>
        <v>#VALUE!</v>
      </c>
      <c r="AI494" s="82"/>
      <c r="AJ494" s="82" t="str">
        <f t="shared" ref="AJ494:AJ545" si="49">IFERROR(IF(C494="Plate",LEFT(E494,FIND("*",E494,1)-1),""),IF(C494="Plate",LEFT(E494,FIND("x",E494,1)-1),""))</f>
        <v/>
      </c>
      <c r="AK494" s="53" t="str">
        <f t="shared" ref="AK494:AK545" si="50">IF(ROUND(SUM(N494:AG494)-I494,0)&gt;0,"Thừa "&amp;SUM(N494:AG494)-I494,"")</f>
        <v/>
      </c>
      <c r="AL494" s="53" t="s">
        <v>703</v>
      </c>
      <c r="AM494" s="84"/>
      <c r="AN494" s="53"/>
      <c r="AO494" s="53" t="s">
        <v>888</v>
      </c>
      <c r="AP494" s="53">
        <v>4</v>
      </c>
      <c r="AQ494" s="83">
        <v>46215</v>
      </c>
      <c r="AR494" s="53"/>
      <c r="AS494" s="53"/>
    </row>
    <row r="495" spans="3:45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7"/>
        <v>0</v>
      </c>
      <c r="M495" s="26">
        <f t="shared" si="48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67" t="e">
        <f>SUMIFS([1]Up!$J:$J,[1]Up!$D:$D,D495)</f>
        <v>#VALUE!</v>
      </c>
      <c r="AI495" s="82"/>
      <c r="AJ495" s="82" t="str">
        <f t="shared" si="49"/>
        <v/>
      </c>
      <c r="AK495" s="53" t="str">
        <f t="shared" si="50"/>
        <v/>
      </c>
      <c r="AL495" s="53" t="s">
        <v>712</v>
      </c>
      <c r="AM495" s="84"/>
      <c r="AN495" s="53"/>
      <c r="AO495" s="53" t="s">
        <v>576</v>
      </c>
      <c r="AP495" s="53">
        <v>1</v>
      </c>
      <c r="AQ495" s="83"/>
      <c r="AR495" s="53"/>
      <c r="AS495" s="53"/>
    </row>
    <row r="496" spans="3:45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7"/>
        <v>0</v>
      </c>
      <c r="M496" s="26">
        <f t="shared" si="48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67" t="e">
        <f>SUMIFS([1]Up!$J:$J,[1]Up!$D:$D,D496)</f>
        <v>#VALUE!</v>
      </c>
      <c r="AI496" s="82"/>
      <c r="AJ496" s="82" t="str">
        <f t="shared" si="49"/>
        <v/>
      </c>
      <c r="AK496" s="53" t="str">
        <f t="shared" si="50"/>
        <v/>
      </c>
      <c r="AL496" s="53" t="s">
        <v>786</v>
      </c>
      <c r="AM496" s="84"/>
      <c r="AN496" s="53"/>
      <c r="AO496" s="53" t="s">
        <v>1087</v>
      </c>
      <c r="AP496" s="53">
        <v>6</v>
      </c>
      <c r="AQ496" s="83">
        <v>46215</v>
      </c>
      <c r="AR496" s="53"/>
      <c r="AS496" s="53"/>
    </row>
    <row r="497" spans="3:45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7"/>
        <v>2</v>
      </c>
      <c r="M497" s="26">
        <f t="shared" si="48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67" t="e">
        <f>SUMIFS([1]Up!$J:$J,[1]Up!$D:$D,D497)</f>
        <v>#VALUE!</v>
      </c>
      <c r="AI497" s="82"/>
      <c r="AJ497" s="82" t="str">
        <f t="shared" si="49"/>
        <v>PL38</v>
      </c>
      <c r="AK497" s="53" t="str">
        <f t="shared" si="50"/>
        <v/>
      </c>
      <c r="AL497" s="53" t="s">
        <v>703</v>
      </c>
      <c r="AM497" s="84"/>
      <c r="AN497" s="53"/>
      <c r="AO497" s="53" t="s">
        <v>713</v>
      </c>
      <c r="AP497" s="53">
        <v>2</v>
      </c>
      <c r="AQ497" s="83">
        <v>46215</v>
      </c>
      <c r="AR497" s="53"/>
      <c r="AS497" s="53"/>
    </row>
    <row r="498" spans="3:45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7"/>
        <v>0</v>
      </c>
      <c r="M498" s="26">
        <f t="shared" si="48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67" t="e">
        <f>SUMIFS([1]Up!$J:$J,[1]Up!$D:$D,D498)</f>
        <v>#VALUE!</v>
      </c>
      <c r="AI498" s="82"/>
      <c r="AJ498" s="82" t="str">
        <f t="shared" si="49"/>
        <v>PL6</v>
      </c>
      <c r="AK498" s="53" t="str">
        <f t="shared" si="50"/>
        <v/>
      </c>
      <c r="AL498" s="53" t="s">
        <v>703</v>
      </c>
      <c r="AM498" s="84"/>
      <c r="AN498" s="53"/>
      <c r="AO498" s="53" t="s">
        <v>576</v>
      </c>
      <c r="AP498" s="53">
        <v>1</v>
      </c>
      <c r="AQ498" s="83"/>
      <c r="AR498" s="53"/>
      <c r="AS498" s="53"/>
    </row>
    <row r="499" spans="3:45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7"/>
        <v>2</v>
      </c>
      <c r="M499" s="26">
        <f t="shared" si="48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67" t="e">
        <f>SUMIFS([1]Up!$J:$J,[1]Up!$D:$D,D499)</f>
        <v>#VALUE!</v>
      </c>
      <c r="AI499" s="82"/>
      <c r="AJ499" s="82" t="str">
        <f t="shared" si="49"/>
        <v>PL12</v>
      </c>
      <c r="AK499" s="53" t="str">
        <f t="shared" si="50"/>
        <v/>
      </c>
      <c r="AL499" s="53" t="s">
        <v>703</v>
      </c>
      <c r="AM499" s="84"/>
      <c r="AN499" s="53"/>
      <c r="AO499" s="53" t="s">
        <v>854</v>
      </c>
      <c r="AP499" s="53">
        <v>2</v>
      </c>
      <c r="AQ499" s="83">
        <v>46215</v>
      </c>
      <c r="AR499" s="53"/>
      <c r="AS499" s="53"/>
    </row>
    <row r="500" spans="3:45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7"/>
        <v>3</v>
      </c>
      <c r="M500" s="26">
        <f t="shared" si="48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67" t="e">
        <f>SUMIFS([1]Up!$J:$J,[1]Up!$D:$D,D500)</f>
        <v>#VALUE!</v>
      </c>
      <c r="AI500" s="82"/>
      <c r="AJ500" s="82" t="str">
        <f t="shared" si="49"/>
        <v/>
      </c>
      <c r="AK500" s="53" t="str">
        <f t="shared" si="50"/>
        <v/>
      </c>
      <c r="AL500" s="53" t="s">
        <v>703</v>
      </c>
      <c r="AM500" s="84"/>
      <c r="AN500" s="53"/>
      <c r="AO500" s="53" t="s">
        <v>1015</v>
      </c>
      <c r="AP500" s="53">
        <v>3</v>
      </c>
      <c r="AQ500" s="83">
        <v>46215</v>
      </c>
      <c r="AR500" s="53"/>
      <c r="AS500" s="53"/>
    </row>
    <row r="501" spans="3:45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7"/>
        <v>1</v>
      </c>
      <c r="M501" s="26">
        <f t="shared" si="48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67" t="e">
        <f>SUMIFS([1]Up!$J:$J,[1]Up!$D:$D,D501)</f>
        <v>#VALUE!</v>
      </c>
      <c r="AI501" s="82"/>
      <c r="AJ501" s="82" t="str">
        <f t="shared" si="49"/>
        <v/>
      </c>
      <c r="AK501" s="53" t="str">
        <f t="shared" si="50"/>
        <v/>
      </c>
      <c r="AL501" s="53" t="s">
        <v>703</v>
      </c>
      <c r="AM501" s="84"/>
      <c r="AN501" s="53"/>
      <c r="AO501" s="53" t="s">
        <v>1064</v>
      </c>
      <c r="AP501" s="53">
        <v>1</v>
      </c>
      <c r="AQ501" s="83">
        <v>46215</v>
      </c>
      <c r="AR501" s="53"/>
      <c r="AS501" s="53"/>
    </row>
    <row r="502" spans="3:45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7"/>
        <v>4</v>
      </c>
      <c r="M502" s="26">
        <f t="shared" si="48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67" t="e">
        <f>SUMIFS([1]Up!$J:$J,[1]Up!$D:$D,D502)</f>
        <v>#VALUE!</v>
      </c>
      <c r="AI502" s="82"/>
      <c r="AJ502" s="82" t="str">
        <f t="shared" si="49"/>
        <v/>
      </c>
      <c r="AK502" s="53" t="str">
        <f t="shared" si="50"/>
        <v/>
      </c>
      <c r="AL502" s="53" t="s">
        <v>703</v>
      </c>
      <c r="AM502" s="84"/>
      <c r="AN502" s="53"/>
      <c r="AO502" s="53" t="s">
        <v>1064</v>
      </c>
      <c r="AP502" s="53">
        <v>4</v>
      </c>
      <c r="AQ502" s="83">
        <v>46215</v>
      </c>
      <c r="AR502" s="53"/>
      <c r="AS502" s="53"/>
    </row>
    <row r="503" spans="3:45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7"/>
        <v>3</v>
      </c>
      <c r="M503" s="26">
        <f t="shared" si="48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67" t="e">
        <f>SUMIFS([1]Up!$J:$J,[1]Up!$D:$D,D503)</f>
        <v>#VALUE!</v>
      </c>
      <c r="AI503" s="82"/>
      <c r="AJ503" s="82" t="str">
        <f t="shared" si="49"/>
        <v/>
      </c>
      <c r="AK503" s="53" t="str">
        <f t="shared" si="50"/>
        <v/>
      </c>
      <c r="AL503" s="53" t="s">
        <v>703</v>
      </c>
      <c r="AM503" s="84"/>
      <c r="AN503" s="53"/>
      <c r="AO503" s="53" t="s">
        <v>1015</v>
      </c>
      <c r="AP503" s="53">
        <v>3</v>
      </c>
      <c r="AQ503" s="83">
        <v>46215</v>
      </c>
      <c r="AR503" s="53"/>
      <c r="AS503" s="53"/>
    </row>
    <row r="504" spans="3:45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7"/>
        <v>2</v>
      </c>
      <c r="M504" s="26">
        <f t="shared" si="48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67" t="e">
        <f>SUMIFS([1]Up!$J:$J,[1]Up!$D:$D,D504)</f>
        <v>#VALUE!</v>
      </c>
      <c r="AI504" s="82"/>
      <c r="AJ504" s="82" t="str">
        <f t="shared" si="49"/>
        <v/>
      </c>
      <c r="AK504" s="53" t="str">
        <f t="shared" si="50"/>
        <v/>
      </c>
      <c r="AL504" s="53" t="s">
        <v>703</v>
      </c>
      <c r="AM504" s="84"/>
      <c r="AN504" s="53"/>
      <c r="AO504" s="53" t="s">
        <v>1064</v>
      </c>
      <c r="AP504" s="53">
        <v>2</v>
      </c>
      <c r="AQ504" s="83">
        <v>46215</v>
      </c>
      <c r="AR504" s="53"/>
      <c r="AS504" s="53"/>
    </row>
    <row r="505" spans="3:45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7"/>
        <v>3</v>
      </c>
      <c r="M505" s="26">
        <f t="shared" si="48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67" t="e">
        <f>SUMIFS([1]Up!$J:$J,[1]Up!$D:$D,D505)</f>
        <v>#VALUE!</v>
      </c>
      <c r="AI505" s="82"/>
      <c r="AJ505" s="82" t="str">
        <f t="shared" si="49"/>
        <v/>
      </c>
      <c r="AK505" s="53" t="str">
        <f t="shared" si="50"/>
        <v/>
      </c>
      <c r="AL505" s="53" t="s">
        <v>703</v>
      </c>
      <c r="AM505" s="84"/>
      <c r="AN505" s="53"/>
      <c r="AO505" s="53" t="s">
        <v>1015</v>
      </c>
      <c r="AP505" s="53">
        <v>3</v>
      </c>
      <c r="AQ505" s="83">
        <v>46215</v>
      </c>
      <c r="AR505" s="53"/>
      <c r="AS505" s="53"/>
    </row>
    <row r="506" spans="3:45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7"/>
        <v>2</v>
      </c>
      <c r="M506" s="26">
        <f t="shared" si="48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67" t="e">
        <f>SUMIFS([1]Up!$J:$J,[1]Up!$D:$D,D506)</f>
        <v>#VALUE!</v>
      </c>
      <c r="AI506" s="82"/>
      <c r="AJ506" s="82" t="str">
        <f t="shared" si="49"/>
        <v/>
      </c>
      <c r="AK506" s="53" t="str">
        <f t="shared" si="50"/>
        <v/>
      </c>
      <c r="AL506" s="53" t="s">
        <v>703</v>
      </c>
      <c r="AM506" s="84"/>
      <c r="AN506" s="53"/>
      <c r="AO506" s="53" t="s">
        <v>1064</v>
      </c>
      <c r="AP506" s="53">
        <v>2</v>
      </c>
      <c r="AQ506" s="83">
        <v>46215</v>
      </c>
      <c r="AR506" s="53"/>
      <c r="AS506" s="53"/>
    </row>
    <row r="507" spans="3:45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7"/>
        <v>0</v>
      </c>
      <c r="M507" s="26">
        <f t="shared" si="48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67" t="e">
        <f>SUMIFS([1]Up!$J:$J,[1]Up!$D:$D,D507)</f>
        <v>#VALUE!</v>
      </c>
      <c r="AI507" s="82"/>
      <c r="AJ507" s="82" t="str">
        <f t="shared" si="49"/>
        <v/>
      </c>
      <c r="AK507" s="53" t="str">
        <f t="shared" si="50"/>
        <v/>
      </c>
      <c r="AL507" s="53" t="s">
        <v>682</v>
      </c>
      <c r="AM507" s="84"/>
      <c r="AN507" s="53"/>
      <c r="AO507" s="53"/>
      <c r="AP507" s="53"/>
      <c r="AQ507" s="83"/>
      <c r="AR507" s="53"/>
      <c r="AS507" s="53"/>
    </row>
    <row r="508" spans="3:45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7"/>
        <v>0</v>
      </c>
      <c r="M508" s="26">
        <f t="shared" si="48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67" t="e">
        <f>SUMIFS([1]Up!$J:$J,[1]Up!$D:$D,D508)</f>
        <v>#VALUE!</v>
      </c>
      <c r="AI508" s="82"/>
      <c r="AJ508" s="82" t="str">
        <f t="shared" si="49"/>
        <v/>
      </c>
      <c r="AK508" s="53" t="str">
        <f t="shared" si="50"/>
        <v/>
      </c>
      <c r="AL508" s="53" t="s">
        <v>682</v>
      </c>
      <c r="AM508" s="84"/>
      <c r="AN508" s="53"/>
      <c r="AO508" s="53"/>
      <c r="AP508" s="53"/>
      <c r="AQ508" s="83"/>
      <c r="AR508" s="53"/>
      <c r="AS508" s="53"/>
    </row>
    <row r="509" spans="3:45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7"/>
        <v>0</v>
      </c>
      <c r="M509" s="26">
        <f t="shared" si="48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67" t="e">
        <f>SUMIFS([1]Up!$J:$J,[1]Up!$D:$D,D509)</f>
        <v>#VALUE!</v>
      </c>
      <c r="AI509" s="82"/>
      <c r="AJ509" s="82" t="str">
        <f t="shared" si="49"/>
        <v/>
      </c>
      <c r="AK509" s="53" t="str">
        <f t="shared" si="50"/>
        <v/>
      </c>
      <c r="AL509" s="53" t="s">
        <v>786</v>
      </c>
      <c r="AM509" s="84"/>
      <c r="AN509" s="53"/>
      <c r="AO509" s="53"/>
      <c r="AP509" s="53"/>
      <c r="AQ509" s="83"/>
      <c r="AR509" s="53"/>
      <c r="AS509" s="53"/>
    </row>
    <row r="510" spans="3:45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7"/>
        <v>0</v>
      </c>
      <c r="M510" s="26">
        <f t="shared" si="48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67" t="e">
        <f>SUMIFS([1]Up!$J:$J,[1]Up!$D:$D,D510)</f>
        <v>#VALUE!</v>
      </c>
      <c r="AI510" s="82"/>
      <c r="AJ510" s="82" t="str">
        <f t="shared" si="49"/>
        <v/>
      </c>
      <c r="AK510" s="53" t="str">
        <f t="shared" si="50"/>
        <v/>
      </c>
      <c r="AL510" s="53" t="s">
        <v>786</v>
      </c>
      <c r="AM510" s="84"/>
      <c r="AN510" s="53"/>
      <c r="AO510" s="53"/>
      <c r="AP510" s="53"/>
      <c r="AQ510" s="83"/>
      <c r="AR510" s="53"/>
      <c r="AS510" s="53"/>
    </row>
    <row r="511" spans="3:45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7"/>
        <v>0</v>
      </c>
      <c r="M511" s="26">
        <f t="shared" si="48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67" t="e">
        <f>SUMIFS([1]Up!$J:$J,[1]Up!$D:$D,D511)</f>
        <v>#VALUE!</v>
      </c>
      <c r="AI511" s="82"/>
      <c r="AJ511" s="82" t="str">
        <f t="shared" si="49"/>
        <v/>
      </c>
      <c r="AK511" s="53" t="str">
        <f t="shared" si="50"/>
        <v/>
      </c>
      <c r="AL511" s="53" t="s">
        <v>682</v>
      </c>
      <c r="AM511" s="84"/>
      <c r="AN511" s="53"/>
      <c r="AO511" s="53"/>
      <c r="AP511" s="53"/>
      <c r="AQ511" s="83"/>
      <c r="AR511" s="53"/>
      <c r="AS511" s="53"/>
    </row>
    <row r="512" spans="3:45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7"/>
        <v>2</v>
      </c>
      <c r="M512" s="26">
        <f t="shared" si="4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67" t="e">
        <f>SUMIFS([1]Up!$J:$J,[1]Up!$D:$D,D512)</f>
        <v>#VALUE!</v>
      </c>
      <c r="AI512" s="82"/>
      <c r="AJ512" s="82" t="str">
        <f t="shared" si="49"/>
        <v>PL8</v>
      </c>
      <c r="AK512" s="53" t="str">
        <f t="shared" si="50"/>
        <v/>
      </c>
      <c r="AL512" s="53" t="s">
        <v>703</v>
      </c>
      <c r="AM512" s="84"/>
      <c r="AN512" s="53"/>
      <c r="AO512" s="53" t="s">
        <v>1109</v>
      </c>
      <c r="AP512" s="53">
        <v>2</v>
      </c>
      <c r="AQ512" s="83">
        <v>46215</v>
      </c>
      <c r="AR512" s="53"/>
      <c r="AS512" s="53"/>
    </row>
    <row r="513" spans="3:45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7"/>
        <v>6</v>
      </c>
      <c r="M513" s="26">
        <f t="shared" si="4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67" t="e">
        <f>SUMIFS([1]Up!$J:$J,[1]Up!$D:$D,D513)</f>
        <v>#VALUE!</v>
      </c>
      <c r="AI513" s="82"/>
      <c r="AJ513" s="82" t="str">
        <f t="shared" si="49"/>
        <v>PL10</v>
      </c>
      <c r="AK513" s="53" t="str">
        <f t="shared" si="50"/>
        <v/>
      </c>
      <c r="AL513" s="53" t="s">
        <v>703</v>
      </c>
      <c r="AM513" s="84"/>
      <c r="AN513" s="53"/>
      <c r="AO513" s="53" t="s">
        <v>779</v>
      </c>
      <c r="AP513" s="53">
        <v>6</v>
      </c>
      <c r="AQ513" s="83">
        <v>46215</v>
      </c>
      <c r="AR513" s="53"/>
      <c r="AS513" s="53"/>
    </row>
    <row r="514" spans="3:45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7"/>
        <v>6</v>
      </c>
      <c r="M514" s="26">
        <f t="shared" si="4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67" t="e">
        <f>SUMIFS([1]Up!$J:$J,[1]Up!$D:$D,D514)</f>
        <v>#VALUE!</v>
      </c>
      <c r="AI514" s="82"/>
      <c r="AJ514" s="82" t="str">
        <f t="shared" si="49"/>
        <v>PL10</v>
      </c>
      <c r="AK514" s="53" t="str">
        <f t="shared" si="50"/>
        <v/>
      </c>
      <c r="AL514" s="53" t="s">
        <v>703</v>
      </c>
      <c r="AM514" s="84"/>
      <c r="AN514" s="53"/>
      <c r="AO514" s="53" t="s">
        <v>779</v>
      </c>
      <c r="AP514" s="53">
        <v>6</v>
      </c>
      <c r="AQ514" s="83">
        <v>46215</v>
      </c>
      <c r="AR514" s="53"/>
      <c r="AS514" s="53"/>
    </row>
    <row r="515" spans="3:45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7"/>
        <v>4</v>
      </c>
      <c r="M515" s="26">
        <f t="shared" si="4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67" t="e">
        <f>SUMIFS([1]Up!$J:$J,[1]Up!$D:$D,D515)</f>
        <v>#VALUE!</v>
      </c>
      <c r="AI515" s="82"/>
      <c r="AJ515" s="82" t="str">
        <f t="shared" si="49"/>
        <v>PL10</v>
      </c>
      <c r="AK515" s="53" t="str">
        <f t="shared" si="50"/>
        <v/>
      </c>
      <c r="AL515" s="53" t="s">
        <v>703</v>
      </c>
      <c r="AM515" s="84"/>
      <c r="AN515" s="53"/>
      <c r="AO515" s="53" t="s">
        <v>779</v>
      </c>
      <c r="AP515" s="53">
        <v>4</v>
      </c>
      <c r="AQ515" s="83">
        <v>46215</v>
      </c>
      <c r="AR515" s="53"/>
      <c r="AS515" s="53"/>
    </row>
    <row r="516" spans="3:45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7"/>
        <v>2</v>
      </c>
      <c r="M516" s="26">
        <f t="shared" si="4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67" t="e">
        <f>SUMIFS([1]Up!$J:$J,[1]Up!$D:$D,D516)</f>
        <v>#VALUE!</v>
      </c>
      <c r="AI516" s="82"/>
      <c r="AJ516" s="82" t="str">
        <f t="shared" si="49"/>
        <v>PL12</v>
      </c>
      <c r="AK516" s="53" t="str">
        <f t="shared" si="50"/>
        <v/>
      </c>
      <c r="AL516" s="53" t="s">
        <v>703</v>
      </c>
      <c r="AM516" s="84"/>
      <c r="AN516" s="53"/>
      <c r="AO516" s="53" t="s">
        <v>854</v>
      </c>
      <c r="AP516" s="53">
        <v>2</v>
      </c>
      <c r="AQ516" s="83">
        <v>46215</v>
      </c>
      <c r="AR516" s="53"/>
      <c r="AS516" s="53"/>
    </row>
    <row r="517" spans="3:45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7"/>
        <v>4</v>
      </c>
      <c r="M517" s="26">
        <f t="shared" si="4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67" t="e">
        <f>SUMIFS([1]Up!$J:$J,[1]Up!$D:$D,D517)</f>
        <v>#VALUE!</v>
      </c>
      <c r="AI517" s="82"/>
      <c r="AJ517" s="82" t="str">
        <f t="shared" si="49"/>
        <v>PL10</v>
      </c>
      <c r="AK517" s="53" t="str">
        <f t="shared" si="50"/>
        <v/>
      </c>
      <c r="AL517" s="53" t="s">
        <v>703</v>
      </c>
      <c r="AM517" s="84"/>
      <c r="AN517" s="53"/>
      <c r="AO517" s="53" t="s">
        <v>1033</v>
      </c>
      <c r="AP517" s="53">
        <v>4</v>
      </c>
      <c r="AQ517" s="83">
        <v>46215</v>
      </c>
      <c r="AR517" s="53"/>
      <c r="AS517" s="53"/>
    </row>
    <row r="518" spans="3:45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7"/>
        <v>0</v>
      </c>
      <c r="M518" s="26">
        <f t="shared" si="48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67" t="e">
        <f>SUMIFS([1]Up!$J:$J,[1]Up!$D:$D,D518)</f>
        <v>#VALUE!</v>
      </c>
      <c r="AI518" s="82"/>
      <c r="AJ518" s="82" t="str">
        <f t="shared" si="49"/>
        <v/>
      </c>
      <c r="AK518" s="53" t="str">
        <f t="shared" si="50"/>
        <v/>
      </c>
      <c r="AL518" s="53" t="s">
        <v>682</v>
      </c>
      <c r="AM518" s="84"/>
      <c r="AN518" s="53"/>
      <c r="AO518" s="53"/>
      <c r="AP518" s="53"/>
      <c r="AQ518" s="83"/>
      <c r="AR518" s="53"/>
      <c r="AS518" s="53"/>
    </row>
    <row r="519" spans="3:45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7"/>
        <v>0</v>
      </c>
      <c r="M519" s="26">
        <f t="shared" si="48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67" t="e">
        <f>SUMIFS([1]Up!$J:$J,[1]Up!$D:$D,D519)</f>
        <v>#VALUE!</v>
      </c>
      <c r="AI519" s="82"/>
      <c r="AJ519" s="82" t="str">
        <f t="shared" si="49"/>
        <v>PL25</v>
      </c>
      <c r="AK519" s="53" t="str">
        <f t="shared" si="50"/>
        <v/>
      </c>
      <c r="AL519" s="53" t="s">
        <v>703</v>
      </c>
      <c r="AM519" s="84"/>
      <c r="AN519" s="53"/>
      <c r="AO519" s="53" t="s">
        <v>715</v>
      </c>
      <c r="AP519" s="53">
        <v>4</v>
      </c>
      <c r="AQ519" s="83">
        <v>46215</v>
      </c>
      <c r="AR519" s="53"/>
      <c r="AS519" s="53"/>
    </row>
    <row r="520" spans="3:45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7"/>
        <v>8</v>
      </c>
      <c r="M520" s="26">
        <f t="shared" si="4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67" t="e">
        <f>SUMIFS([1]Up!$J:$J,[1]Up!$D:$D,D520)</f>
        <v>#VALUE!</v>
      </c>
      <c r="AI520" s="82"/>
      <c r="AJ520" s="82" t="str">
        <f t="shared" si="49"/>
        <v>PL10</v>
      </c>
      <c r="AK520" s="53" t="str">
        <f t="shared" si="50"/>
        <v/>
      </c>
      <c r="AL520" s="53" t="s">
        <v>703</v>
      </c>
      <c r="AM520" s="84"/>
      <c r="AN520" s="53"/>
      <c r="AO520" s="53" t="s">
        <v>1033</v>
      </c>
      <c r="AP520" s="53">
        <v>8</v>
      </c>
      <c r="AQ520" s="83">
        <v>46215</v>
      </c>
      <c r="AR520" s="53"/>
      <c r="AS520" s="53"/>
    </row>
    <row r="521" spans="3:45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7"/>
        <v>3</v>
      </c>
      <c r="M521" s="26">
        <f t="shared" si="4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67" t="e">
        <f>SUMIFS([1]Up!$J:$J,[1]Up!$D:$D,D521)</f>
        <v>#VALUE!</v>
      </c>
      <c r="AI521" s="82"/>
      <c r="AJ521" s="82" t="str">
        <f t="shared" si="49"/>
        <v/>
      </c>
      <c r="AK521" s="53" t="str">
        <f t="shared" si="50"/>
        <v/>
      </c>
      <c r="AL521" s="53" t="s">
        <v>703</v>
      </c>
      <c r="AM521" s="84"/>
      <c r="AN521" s="53"/>
      <c r="AO521" s="53" t="s">
        <v>1137</v>
      </c>
      <c r="AP521" s="53">
        <v>3</v>
      </c>
      <c r="AQ521" s="83">
        <v>46215</v>
      </c>
      <c r="AR521" s="53"/>
      <c r="AS521" s="53"/>
    </row>
    <row r="522" spans="3:45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7"/>
        <v>2</v>
      </c>
      <c r="M522" s="26">
        <f t="shared" si="4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67" t="e">
        <f>SUMIFS([1]Up!$J:$J,[1]Up!$D:$D,D522)</f>
        <v>#VALUE!</v>
      </c>
      <c r="AI522" s="82"/>
      <c r="AJ522" s="82" t="str">
        <f t="shared" si="49"/>
        <v/>
      </c>
      <c r="AK522" s="53" t="str">
        <f t="shared" si="50"/>
        <v/>
      </c>
      <c r="AL522" s="53" t="s">
        <v>703</v>
      </c>
      <c r="AM522" s="84"/>
      <c r="AN522" s="53"/>
      <c r="AO522" s="53" t="s">
        <v>1137</v>
      </c>
      <c r="AP522" s="53">
        <v>2</v>
      </c>
      <c r="AQ522" s="83">
        <v>46215</v>
      </c>
      <c r="AR522" s="53"/>
      <c r="AS522" s="53"/>
    </row>
    <row r="523" spans="3:45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7"/>
        <v>2</v>
      </c>
      <c r="M523" s="26">
        <f t="shared" si="4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67" t="e">
        <f>SUMIFS([1]Up!$J:$J,[1]Up!$D:$D,D523)</f>
        <v>#VALUE!</v>
      </c>
      <c r="AI523" s="82"/>
      <c r="AJ523" s="82" t="str">
        <f t="shared" si="49"/>
        <v>PL12</v>
      </c>
      <c r="AK523" s="53" t="str">
        <f t="shared" si="50"/>
        <v/>
      </c>
      <c r="AL523" s="53" t="s">
        <v>703</v>
      </c>
      <c r="AM523" s="84"/>
      <c r="AN523" s="53"/>
      <c r="AO523" s="53" t="s">
        <v>792</v>
      </c>
      <c r="AP523" s="53">
        <v>2</v>
      </c>
      <c r="AQ523" s="83">
        <v>46215</v>
      </c>
      <c r="AR523" s="53"/>
      <c r="AS523" s="53"/>
    </row>
    <row r="524" spans="3:45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7"/>
        <v>0</v>
      </c>
      <c r="M524" s="26">
        <f t="shared" si="48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67" t="e">
        <f>SUMIFS([1]Up!$J:$J,[1]Up!$D:$D,D524)</f>
        <v>#VALUE!</v>
      </c>
      <c r="AI524" s="82"/>
      <c r="AJ524" s="82" t="str">
        <f t="shared" si="49"/>
        <v>PL6</v>
      </c>
      <c r="AK524" s="53" t="str">
        <f t="shared" si="50"/>
        <v/>
      </c>
      <c r="AL524" s="53" t="s">
        <v>703</v>
      </c>
      <c r="AM524" s="84"/>
      <c r="AN524" s="53"/>
      <c r="AO524" s="53" t="s">
        <v>765</v>
      </c>
      <c r="AP524" s="53">
        <v>1</v>
      </c>
      <c r="AQ524" s="83">
        <v>46215</v>
      </c>
      <c r="AR524" s="53"/>
      <c r="AS524" s="53"/>
    </row>
    <row r="525" spans="3:45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7"/>
        <v>2</v>
      </c>
      <c r="M525" s="26">
        <f t="shared" si="4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67" t="e">
        <f>SUMIFS([1]Up!$J:$J,[1]Up!$D:$D,D525)</f>
        <v>#VALUE!</v>
      </c>
      <c r="AI525" s="82"/>
      <c r="AJ525" s="82" t="str">
        <f t="shared" si="49"/>
        <v>PL6</v>
      </c>
      <c r="AK525" s="53" t="str">
        <f t="shared" si="50"/>
        <v/>
      </c>
      <c r="AL525" s="53" t="s">
        <v>703</v>
      </c>
      <c r="AM525" s="84"/>
      <c r="AN525" s="53"/>
      <c r="AO525" s="53" t="s">
        <v>765</v>
      </c>
      <c r="AP525" s="53">
        <v>2</v>
      </c>
      <c r="AQ525" s="83">
        <v>46215</v>
      </c>
      <c r="AR525" s="53"/>
      <c r="AS525" s="53"/>
    </row>
    <row r="526" spans="3:45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7"/>
        <v>0</v>
      </c>
      <c r="M526" s="26">
        <f t="shared" si="48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67" t="e">
        <f>SUMIFS([1]Up!$J:$J,[1]Up!$D:$D,D526)</f>
        <v>#VALUE!</v>
      </c>
      <c r="AI526" s="82"/>
      <c r="AJ526" s="82" t="str">
        <f t="shared" si="49"/>
        <v/>
      </c>
      <c r="AK526" s="53" t="str">
        <f t="shared" si="50"/>
        <v/>
      </c>
      <c r="AL526" s="53" t="s">
        <v>682</v>
      </c>
      <c r="AM526" s="84"/>
      <c r="AN526" s="53"/>
      <c r="AO526" s="53"/>
      <c r="AP526" s="53"/>
      <c r="AQ526" s="83"/>
      <c r="AR526" s="53"/>
      <c r="AS526" s="53"/>
    </row>
    <row r="527" spans="3:45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7"/>
        <v>0</v>
      </c>
      <c r="M527" s="26">
        <f t="shared" si="48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67" t="e">
        <f>SUMIFS([1]Up!$J:$J,[1]Up!$D:$D,D527)</f>
        <v>#VALUE!</v>
      </c>
      <c r="AI527" s="82"/>
      <c r="AJ527" s="82" t="str">
        <f t="shared" si="49"/>
        <v/>
      </c>
      <c r="AK527" s="53" t="str">
        <f t="shared" si="50"/>
        <v/>
      </c>
      <c r="AL527" s="53" t="s">
        <v>682</v>
      </c>
      <c r="AM527" s="84"/>
      <c r="AN527" s="53"/>
      <c r="AO527" s="53"/>
      <c r="AP527" s="53"/>
      <c r="AQ527" s="83"/>
      <c r="AR527" s="53"/>
      <c r="AS527" s="53"/>
    </row>
    <row r="528" spans="3:45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7"/>
        <v>0</v>
      </c>
      <c r="M528" s="26">
        <f t="shared" si="48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67" t="e">
        <f>SUMIFS([1]Up!$J:$J,[1]Up!$D:$D,D528)</f>
        <v>#VALUE!</v>
      </c>
      <c r="AI528" s="82"/>
      <c r="AJ528" s="82" t="str">
        <f t="shared" si="49"/>
        <v/>
      </c>
      <c r="AK528" s="53" t="str">
        <f t="shared" si="50"/>
        <v/>
      </c>
      <c r="AL528" s="53" t="s">
        <v>786</v>
      </c>
      <c r="AM528" s="84"/>
      <c r="AN528" s="53"/>
      <c r="AO528" s="53"/>
      <c r="AP528" s="53"/>
      <c r="AQ528" s="83"/>
      <c r="AR528" s="53"/>
      <c r="AS528" s="53"/>
    </row>
    <row r="529" spans="3:45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7"/>
        <v>0</v>
      </c>
      <c r="M529" s="26">
        <f t="shared" si="48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67" t="e">
        <f>SUMIFS([1]Up!$J:$J,[1]Up!$D:$D,D529)</f>
        <v>#VALUE!</v>
      </c>
      <c r="AI529" s="82"/>
      <c r="AJ529" s="82" t="str">
        <f t="shared" si="49"/>
        <v/>
      </c>
      <c r="AK529" s="53" t="str">
        <f t="shared" si="50"/>
        <v/>
      </c>
      <c r="AL529" s="53" t="s">
        <v>682</v>
      </c>
      <c r="AM529" s="84"/>
      <c r="AN529" s="53"/>
      <c r="AO529" s="53"/>
      <c r="AP529" s="53"/>
      <c r="AQ529" s="83"/>
      <c r="AR529" s="53"/>
      <c r="AS529" s="53"/>
    </row>
    <row r="530" spans="3:45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7"/>
        <v>0</v>
      </c>
      <c r="M530" s="26">
        <f t="shared" si="48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67" t="e">
        <f>SUMIFS([1]Up!$J:$J,[1]Up!$D:$D,D530)</f>
        <v>#VALUE!</v>
      </c>
      <c r="AI530" s="82"/>
      <c r="AJ530" s="82" t="str">
        <f t="shared" si="49"/>
        <v/>
      </c>
      <c r="AK530" s="53" t="str">
        <f t="shared" si="50"/>
        <v/>
      </c>
      <c r="AL530" s="53" t="s">
        <v>682</v>
      </c>
      <c r="AM530" s="84"/>
      <c r="AN530" s="53"/>
      <c r="AO530" s="53"/>
      <c r="AP530" s="53"/>
      <c r="AQ530" s="83"/>
      <c r="AR530" s="53"/>
      <c r="AS530" s="53"/>
    </row>
    <row r="531" spans="3:45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7"/>
        <v>1</v>
      </c>
      <c r="M531" s="26">
        <f t="shared" si="4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67" t="e">
        <f>SUMIFS([1]Up!$J:$J,[1]Up!$D:$D,D531)</f>
        <v>#VALUE!</v>
      </c>
      <c r="AI531" s="82"/>
      <c r="AJ531" s="82" t="str">
        <f t="shared" si="49"/>
        <v/>
      </c>
      <c r="AK531" s="53" t="str">
        <f t="shared" si="50"/>
        <v/>
      </c>
      <c r="AL531" s="53" t="s">
        <v>703</v>
      </c>
      <c r="AM531" s="84"/>
      <c r="AN531" s="53"/>
      <c r="AO531" s="53" t="s">
        <v>1137</v>
      </c>
      <c r="AP531" s="53">
        <v>1</v>
      </c>
      <c r="AQ531" s="83">
        <v>46215</v>
      </c>
      <c r="AR531" s="53"/>
      <c r="AS531" s="53"/>
    </row>
    <row r="532" spans="3:45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7"/>
        <v>1</v>
      </c>
      <c r="M532" s="26">
        <f t="shared" si="4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67" t="e">
        <f>SUMIFS([1]Up!$J:$J,[1]Up!$D:$D,D532)</f>
        <v>#VALUE!</v>
      </c>
      <c r="AI532" s="82"/>
      <c r="AJ532" s="82" t="str">
        <f t="shared" si="49"/>
        <v/>
      </c>
      <c r="AK532" s="53" t="str">
        <f t="shared" si="50"/>
        <v/>
      </c>
      <c r="AL532" s="53" t="s">
        <v>703</v>
      </c>
      <c r="AM532" s="84"/>
      <c r="AN532" s="53"/>
      <c r="AO532" s="53" t="s">
        <v>1137</v>
      </c>
      <c r="AP532" s="53">
        <v>1</v>
      </c>
      <c r="AQ532" s="83">
        <v>46215</v>
      </c>
      <c r="AR532" s="53"/>
      <c r="AS532" s="53"/>
    </row>
    <row r="533" spans="3:45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7"/>
        <v>3</v>
      </c>
      <c r="M533" s="26">
        <f t="shared" si="4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67" t="e">
        <f>SUMIFS([1]Up!$J:$J,[1]Up!$D:$D,D533)</f>
        <v>#VALUE!</v>
      </c>
      <c r="AI533" s="82"/>
      <c r="AJ533" s="82" t="str">
        <f t="shared" si="49"/>
        <v/>
      </c>
      <c r="AK533" s="53" t="str">
        <f t="shared" si="50"/>
        <v/>
      </c>
      <c r="AL533" s="53" t="s">
        <v>703</v>
      </c>
      <c r="AM533" s="84"/>
      <c r="AN533" s="53"/>
      <c r="AO533" s="53" t="s">
        <v>1137</v>
      </c>
      <c r="AP533" s="53">
        <v>3</v>
      </c>
      <c r="AQ533" s="83">
        <v>46215</v>
      </c>
      <c r="AR533" s="53"/>
      <c r="AS533" s="53"/>
    </row>
    <row r="534" spans="3:45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7"/>
        <v>2</v>
      </c>
      <c r="M534" s="26">
        <f t="shared" si="4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67" t="e">
        <f>SUMIFS([1]Up!$J:$J,[1]Up!$D:$D,D534)</f>
        <v>#VALUE!</v>
      </c>
      <c r="AI534" s="82"/>
      <c r="AJ534" s="82" t="str">
        <f t="shared" si="49"/>
        <v>PL12</v>
      </c>
      <c r="AK534" s="53" t="str">
        <f t="shared" si="50"/>
        <v/>
      </c>
      <c r="AL534" s="53" t="s">
        <v>703</v>
      </c>
      <c r="AM534" s="84"/>
      <c r="AN534" s="53"/>
      <c r="AO534" s="53" t="s">
        <v>792</v>
      </c>
      <c r="AP534" s="53">
        <v>2</v>
      </c>
      <c r="AQ534" s="83">
        <v>46215</v>
      </c>
      <c r="AR534" s="53"/>
      <c r="AS534" s="53"/>
    </row>
    <row r="535" spans="3:45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7"/>
        <v>0</v>
      </c>
      <c r="M535" s="26">
        <f t="shared" si="48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67" t="e">
        <f>SUMIFS([1]Up!$J:$J,[1]Up!$D:$D,D535)</f>
        <v>#VALUE!</v>
      </c>
      <c r="AI535" s="82"/>
      <c r="AJ535" s="82" t="str">
        <f t="shared" si="49"/>
        <v>PL6</v>
      </c>
      <c r="AK535" s="53" t="str">
        <f t="shared" si="50"/>
        <v/>
      </c>
      <c r="AL535" s="53" t="s">
        <v>703</v>
      </c>
      <c r="AM535" s="84"/>
      <c r="AN535" s="53"/>
      <c r="AO535" s="53" t="s">
        <v>765</v>
      </c>
      <c r="AP535" s="53">
        <v>1</v>
      </c>
      <c r="AQ535" s="83">
        <v>46215</v>
      </c>
      <c r="AR535" s="53"/>
      <c r="AS535" s="53"/>
    </row>
    <row r="536" spans="3:45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7"/>
        <v>1</v>
      </c>
      <c r="M536" s="26">
        <f t="shared" si="48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67" t="e">
        <f>SUMIFS([1]Up!$J:$J,[1]Up!$D:$D,D536)</f>
        <v>#VALUE!</v>
      </c>
      <c r="AI536" s="82"/>
      <c r="AJ536" s="82" t="str">
        <f t="shared" si="49"/>
        <v>PL6</v>
      </c>
      <c r="AK536" s="53" t="str">
        <f t="shared" si="50"/>
        <v/>
      </c>
      <c r="AL536" s="53" t="s">
        <v>703</v>
      </c>
      <c r="AM536" s="84"/>
      <c r="AN536" s="53"/>
      <c r="AO536" s="53" t="s">
        <v>765</v>
      </c>
      <c r="AP536" s="53">
        <v>1</v>
      </c>
      <c r="AQ536" s="83">
        <v>46215</v>
      </c>
      <c r="AR536" s="53"/>
      <c r="AS536" s="53"/>
    </row>
    <row r="537" spans="3:45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7"/>
        <v>0</v>
      </c>
      <c r="M537" s="26">
        <f t="shared" si="48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67" t="e">
        <f>SUMIFS([1]Up!$J:$J,[1]Up!$D:$D,D537)</f>
        <v>#VALUE!</v>
      </c>
      <c r="AI537" s="82"/>
      <c r="AJ537" s="82" t="str">
        <f t="shared" si="49"/>
        <v/>
      </c>
      <c r="AK537" s="53" t="str">
        <f t="shared" si="50"/>
        <v/>
      </c>
      <c r="AL537" s="53" t="s">
        <v>682</v>
      </c>
      <c r="AM537" s="84"/>
      <c r="AN537" s="53"/>
      <c r="AO537" s="53"/>
      <c r="AP537" s="53"/>
      <c r="AQ537" s="83"/>
      <c r="AR537" s="53"/>
      <c r="AS537" s="53"/>
    </row>
    <row r="538" spans="3:45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7"/>
        <v>0</v>
      </c>
      <c r="M538" s="26">
        <f t="shared" si="48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67" t="e">
        <f>SUMIFS([1]Up!$J:$J,[1]Up!$D:$D,D538)</f>
        <v>#VALUE!</v>
      </c>
      <c r="AI538" s="82"/>
      <c r="AJ538" s="82" t="str">
        <f t="shared" si="49"/>
        <v/>
      </c>
      <c r="AK538" s="53" t="str">
        <f t="shared" si="50"/>
        <v/>
      </c>
      <c r="AL538" s="53" t="s">
        <v>682</v>
      </c>
      <c r="AM538" s="84"/>
      <c r="AN538" s="53"/>
      <c r="AO538" s="53"/>
      <c r="AP538" s="53"/>
      <c r="AQ538" s="83"/>
      <c r="AR538" s="53"/>
      <c r="AS538" s="53"/>
    </row>
    <row r="539" spans="3:45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7"/>
        <v>0</v>
      </c>
      <c r="M539" s="26">
        <f t="shared" si="48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67" t="e">
        <f>SUMIFS([1]Up!$J:$J,[1]Up!$D:$D,D539)</f>
        <v>#VALUE!</v>
      </c>
      <c r="AI539" s="82"/>
      <c r="AJ539" s="82" t="str">
        <f t="shared" si="49"/>
        <v/>
      </c>
      <c r="AK539" s="53" t="str">
        <f t="shared" si="50"/>
        <v/>
      </c>
      <c r="AL539" s="53" t="s">
        <v>786</v>
      </c>
      <c r="AM539" s="84"/>
      <c r="AN539" s="53"/>
      <c r="AO539" s="53"/>
      <c r="AP539" s="53"/>
      <c r="AQ539" s="83"/>
      <c r="AR539" s="53"/>
      <c r="AS539" s="53"/>
    </row>
    <row r="540" spans="3:45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7"/>
        <v>0</v>
      </c>
      <c r="M540" s="26">
        <f t="shared" si="4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67" t="e">
        <f>SUMIFS([1]Up!$J:$J,[1]Up!$D:$D,D540)</f>
        <v>#VALUE!</v>
      </c>
      <c r="AI540" s="82"/>
      <c r="AJ540" s="82" t="str">
        <f t="shared" si="49"/>
        <v/>
      </c>
      <c r="AK540" s="53" t="str">
        <f t="shared" si="50"/>
        <v/>
      </c>
      <c r="AL540" s="53" t="s">
        <v>682</v>
      </c>
      <c r="AM540" s="84"/>
      <c r="AN540" s="53"/>
      <c r="AO540" s="53"/>
      <c r="AP540" s="53"/>
      <c r="AQ540" s="83"/>
      <c r="AR540" s="53"/>
      <c r="AS540" s="53"/>
    </row>
    <row r="541" spans="3:45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7"/>
        <v>0</v>
      </c>
      <c r="M541" s="26">
        <f t="shared" si="48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67" t="e">
        <f>SUMIFS([1]Up!$J:$J,[1]Up!$D:$D,D541)</f>
        <v>#VALUE!</v>
      </c>
      <c r="AI541" s="82"/>
      <c r="AJ541" s="82" t="str">
        <f t="shared" si="49"/>
        <v/>
      </c>
      <c r="AK541" s="53" t="str">
        <f t="shared" si="50"/>
        <v/>
      </c>
      <c r="AL541" s="53" t="s">
        <v>682</v>
      </c>
      <c r="AM541" s="84"/>
      <c r="AN541" s="53"/>
      <c r="AO541" s="53"/>
      <c r="AP541" s="53"/>
      <c r="AQ541" s="83"/>
      <c r="AR541" s="53"/>
      <c r="AS541" s="53"/>
    </row>
    <row r="542" spans="3:45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7"/>
        <v>1</v>
      </c>
      <c r="M542" s="26">
        <f t="shared" si="48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67" t="e">
        <f>SUMIFS([1]Up!$J:$J,[1]Up!$D:$D,D542)</f>
        <v>#VALUE!</v>
      </c>
      <c r="AI542" s="82"/>
      <c r="AJ542" s="82" t="str">
        <f t="shared" si="49"/>
        <v/>
      </c>
      <c r="AK542" s="53" t="str">
        <f t="shared" si="50"/>
        <v/>
      </c>
      <c r="AL542" s="53" t="s">
        <v>703</v>
      </c>
      <c r="AM542" s="84"/>
      <c r="AN542" s="53"/>
      <c r="AO542" s="53" t="s">
        <v>722</v>
      </c>
      <c r="AP542" s="53">
        <v>1</v>
      </c>
      <c r="AQ542" s="83">
        <v>46215</v>
      </c>
      <c r="AR542" s="53"/>
      <c r="AS542" s="53"/>
    </row>
    <row r="543" spans="3:45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7"/>
        <v>0</v>
      </c>
      <c r="M543" s="26">
        <f t="shared" si="48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67" t="e">
        <f>SUMIFS([1]Up!$J:$J,[1]Up!$D:$D,D543)</f>
        <v>#VALUE!</v>
      </c>
      <c r="AI543" s="82"/>
      <c r="AJ543" s="82" t="str">
        <f t="shared" si="49"/>
        <v>PL19</v>
      </c>
      <c r="AK543" s="53" t="str">
        <f t="shared" si="50"/>
        <v/>
      </c>
      <c r="AL543" s="53" t="s">
        <v>786</v>
      </c>
      <c r="AM543" s="84"/>
      <c r="AN543" s="53"/>
      <c r="AO543" s="53" t="s">
        <v>850</v>
      </c>
      <c r="AP543" s="53">
        <v>2</v>
      </c>
      <c r="AQ543" s="83">
        <v>46215</v>
      </c>
      <c r="AR543" s="53"/>
      <c r="AS543" s="53"/>
    </row>
    <row r="544" spans="3:45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7"/>
        <v>7</v>
      </c>
      <c r="M544" s="26">
        <f t="shared" si="4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67" t="e">
        <f>SUMIFS([1]Up!$J:$J,[1]Up!$D:$D,D544)</f>
        <v>#VALUE!</v>
      </c>
      <c r="AI544" s="82"/>
      <c r="AJ544" s="82" t="str">
        <f t="shared" si="49"/>
        <v>PL10</v>
      </c>
      <c r="AK544" s="53" t="str">
        <f t="shared" si="50"/>
        <v/>
      </c>
      <c r="AL544" s="53" t="s">
        <v>703</v>
      </c>
      <c r="AM544" s="84"/>
      <c r="AN544" s="53"/>
      <c r="AO544" s="53" t="s">
        <v>779</v>
      </c>
      <c r="AP544" s="53">
        <v>7</v>
      </c>
      <c r="AQ544" s="83">
        <v>46215</v>
      </c>
      <c r="AR544" s="53"/>
      <c r="AS544" s="53"/>
    </row>
    <row r="545" spans="3:45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7"/>
        <v>2</v>
      </c>
      <c r="M545" s="26">
        <f t="shared" si="4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67" t="e">
        <f>SUMIFS([1]Up!$J:$J,[1]Up!$D:$D,D545)</f>
        <v>#VALUE!</v>
      </c>
      <c r="AI545" s="82"/>
      <c r="AJ545" s="82" t="str">
        <f t="shared" si="49"/>
        <v>PL12</v>
      </c>
      <c r="AK545" s="53" t="str">
        <f t="shared" si="50"/>
        <v/>
      </c>
      <c r="AL545" s="53" t="s">
        <v>703</v>
      </c>
      <c r="AM545" s="84"/>
      <c r="AN545" s="53"/>
      <c r="AO545" s="53" t="s">
        <v>792</v>
      </c>
      <c r="AP545" s="53">
        <v>2</v>
      </c>
      <c r="AQ545" s="83">
        <v>46215</v>
      </c>
      <c r="AR545" s="53"/>
      <c r="AS545" s="53"/>
    </row>
    <row r="546" spans="3:45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67"/>
      <c r="AI546" s="82"/>
      <c r="AJ546" s="82"/>
      <c r="AK546" s="53"/>
      <c r="AL546" s="53"/>
      <c r="AM546" s="53"/>
      <c r="AN546" s="53"/>
      <c r="AO546" s="53"/>
      <c r="AP546" s="85"/>
      <c r="AQ546" s="53"/>
      <c r="AR546" s="53"/>
      <c r="AS546" s="53"/>
    </row>
    <row r="547" spans="3:45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67"/>
      <c r="AI547" s="82"/>
      <c r="AJ547" s="82"/>
      <c r="AK547" s="53"/>
      <c r="AL547" s="53"/>
      <c r="AM547" s="53"/>
      <c r="AN547" s="53"/>
      <c r="AO547" s="53"/>
      <c r="AP547" s="85"/>
      <c r="AQ547" s="53"/>
      <c r="AR547" s="53"/>
      <c r="AS547" s="53"/>
    </row>
    <row r="548" spans="3:45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67"/>
      <c r="AI548" s="82"/>
      <c r="AJ548" s="82"/>
      <c r="AK548" s="53"/>
      <c r="AL548" s="53"/>
      <c r="AM548" s="53"/>
      <c r="AN548" s="53"/>
      <c r="AO548" s="53"/>
      <c r="AP548" s="85"/>
      <c r="AQ548" s="53"/>
      <c r="AR548" s="53"/>
      <c r="AS548" s="53"/>
    </row>
    <row r="549" spans="3:45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67"/>
      <c r="AI549" s="82"/>
      <c r="AJ549" s="82"/>
      <c r="AK549" s="53"/>
      <c r="AL549" s="53"/>
      <c r="AM549" s="53"/>
      <c r="AN549" s="53"/>
      <c r="AO549" s="53"/>
      <c r="AP549" s="85"/>
      <c r="AQ549" s="53"/>
      <c r="AR549" s="53"/>
      <c r="AS549" s="53"/>
    </row>
    <row r="550" spans="3:45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67"/>
      <c r="AI550" s="82"/>
      <c r="AJ550" s="82"/>
      <c r="AK550" s="53"/>
      <c r="AL550" s="53"/>
      <c r="AM550" s="53"/>
      <c r="AN550" s="53"/>
      <c r="AO550" s="53"/>
      <c r="AP550" s="85"/>
      <c r="AQ550" s="53"/>
      <c r="AR550" s="53"/>
      <c r="AS550" s="53"/>
    </row>
    <row r="551" spans="3:45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67"/>
      <c r="AI551" s="82"/>
      <c r="AJ551" s="82"/>
      <c r="AK551" s="53"/>
      <c r="AL551" s="53"/>
      <c r="AM551" s="53"/>
      <c r="AN551" s="53"/>
      <c r="AO551" s="53"/>
      <c r="AP551" s="85"/>
      <c r="AQ551" s="53"/>
      <c r="AR551" s="53"/>
      <c r="AS551" s="53"/>
    </row>
    <row r="552" spans="3:45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67"/>
      <c r="AI552" s="82"/>
      <c r="AJ552" s="82"/>
      <c r="AK552" s="53"/>
      <c r="AL552" s="53"/>
      <c r="AM552" s="53"/>
      <c r="AN552" s="53"/>
      <c r="AO552" s="53"/>
      <c r="AP552" s="85"/>
      <c r="AQ552" s="53"/>
      <c r="AR552" s="53"/>
      <c r="AS552" s="53"/>
    </row>
  </sheetData>
  <autoFilter ref="C29:AS552" xr:uid="{B5DE6D30-F474-449D-82A7-1262A8A8C8BB}">
    <filterColumn colId="31">
      <filters>
        <filter val="20.00"/>
      </filters>
    </filterColumn>
  </autoFilter>
  <dataConsolidate/>
  <conditionalFormatting sqref="D30:D545">
    <cfRule type="duplicateValues" dxfId="4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265"/>
      <c r="AH1" s="265"/>
      <c r="AI1" s="265"/>
      <c r="AJ1" s="265"/>
      <c r="AK1" s="265"/>
      <c r="AL1" s="265"/>
      <c r="AM1" s="265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266"/>
      <c r="AH2" s="266"/>
      <c r="AI2" s="266"/>
      <c r="AJ2" s="266"/>
      <c r="AK2" s="266"/>
      <c r="AL2" s="266"/>
      <c r="AM2" s="266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266"/>
      <c r="AH3" s="266"/>
      <c r="AI3" s="266"/>
      <c r="AJ3" s="266"/>
      <c r="AK3" s="266"/>
      <c r="AL3" s="266"/>
      <c r="AM3" s="266"/>
      <c r="AN3" s="267"/>
      <c r="AO3" s="268"/>
      <c r="AP3" s="268"/>
      <c r="AQ3" s="268"/>
      <c r="AR3" s="268"/>
      <c r="AS3" s="268"/>
      <c r="AT3" s="268"/>
      <c r="AU3" s="268"/>
      <c r="AV3" s="268"/>
      <c r="AW3" s="268"/>
      <c r="AX3" s="115"/>
      <c r="AY3" s="267"/>
      <c r="AZ3" s="268"/>
      <c r="BA3" s="268"/>
      <c r="BB3" s="268"/>
      <c r="BC3" s="268"/>
      <c r="BD3" s="268"/>
      <c r="BE3" s="115"/>
      <c r="BF3" s="267"/>
      <c r="BG3" s="268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268"/>
      <c r="AO4" s="268"/>
      <c r="AP4" s="268"/>
      <c r="AQ4" s="268"/>
      <c r="AR4" s="268"/>
      <c r="AS4" s="268"/>
      <c r="AT4" s="268"/>
      <c r="AU4" s="268"/>
      <c r="AV4" s="268"/>
      <c r="AW4" s="268"/>
      <c r="AX4" s="115"/>
      <c r="AY4" s="268"/>
      <c r="AZ4" s="268"/>
      <c r="BA4" s="268"/>
      <c r="BB4" s="268"/>
      <c r="BC4" s="268"/>
      <c r="BD4" s="268"/>
      <c r="BE4" s="115"/>
      <c r="BF4" s="268"/>
      <c r="BG4" s="268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269"/>
      <c r="AO5" s="269"/>
      <c r="AP5" s="269"/>
      <c r="AQ5" s="269"/>
      <c r="AR5" s="269"/>
      <c r="AS5" s="269"/>
      <c r="AT5" s="269"/>
      <c r="AU5" s="269"/>
      <c r="AV5" s="269"/>
      <c r="AW5" s="269"/>
      <c r="AX5" s="119"/>
      <c r="AY5" s="269"/>
      <c r="AZ5" s="269"/>
      <c r="BA5" s="269"/>
      <c r="BB5" s="269"/>
      <c r="BC5" s="269"/>
      <c r="BD5" s="269"/>
      <c r="BE5" s="119"/>
      <c r="BF5" s="269"/>
      <c r="BG5" s="269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270" t="s">
        <v>583</v>
      </c>
      <c r="AO6" s="270"/>
      <c r="AP6" s="270"/>
      <c r="AQ6" s="270"/>
      <c r="AR6" s="270"/>
      <c r="AS6" s="270"/>
      <c r="AT6" s="270"/>
      <c r="AU6" s="270"/>
      <c r="AV6" s="270"/>
      <c r="AW6" s="270"/>
      <c r="AX6" s="271" t="s">
        <v>584</v>
      </c>
      <c r="AY6" s="270"/>
      <c r="AZ6" s="270"/>
      <c r="BA6" s="270"/>
      <c r="BB6" s="270"/>
      <c r="BC6" s="270"/>
      <c r="BD6" s="272"/>
      <c r="BE6" s="129" t="s">
        <v>585</v>
      </c>
      <c r="BF6" s="271" t="s">
        <v>586</v>
      </c>
      <c r="BG6" s="270"/>
      <c r="BH6" s="270"/>
      <c r="BI6" s="270"/>
      <c r="BJ6" s="270"/>
      <c r="BK6" s="270"/>
      <c r="BL6" s="270"/>
      <c r="BM6" s="270"/>
      <c r="BN6" s="270"/>
      <c r="BO6" s="273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274" t="s">
        <v>587</v>
      </c>
      <c r="AI7" s="275"/>
      <c r="AJ7" s="275"/>
      <c r="AK7" s="275"/>
      <c r="AL7" s="275"/>
      <c r="AM7" s="276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277" t="s">
        <v>587</v>
      </c>
      <c r="BG7" s="278"/>
      <c r="BH7" s="279" t="s">
        <v>594</v>
      </c>
      <c r="BI7" s="280"/>
      <c r="BJ7" s="280"/>
      <c r="BK7" s="281"/>
      <c r="BL7" s="279" t="s">
        <v>595</v>
      </c>
      <c r="BM7" s="280"/>
      <c r="BN7" s="280"/>
      <c r="BO7" s="281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279" t="s">
        <v>599</v>
      </c>
      <c r="F8" s="281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0.14632534327020438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2"/>
        <v>1</v>
      </c>
      <c r="V32" s="146">
        <f t="shared" ca="1" si="3"/>
        <v>0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3</v>
      </c>
      <c r="U33" s="146">
        <f t="shared" ca="1" si="2"/>
        <v>63</v>
      </c>
      <c r="V33" s="146">
        <f t="shared" ca="1" si="3"/>
        <v>0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15</v>
      </c>
      <c r="U34" s="146">
        <f t="shared" ca="1" si="2"/>
        <v>10</v>
      </c>
      <c r="V34" s="146">
        <f t="shared" ca="1" si="3"/>
        <v>0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46">
        <f t="shared" ca="1" si="2"/>
        <v>5</v>
      </c>
      <c r="V35" s="146">
        <f t="shared" ca="1" si="3"/>
        <v>0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2"/>
        <v>2</v>
      </c>
      <c r="V61" s="146">
        <f t="shared" ca="1" si="3"/>
        <v>0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0.11297709923664122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46">
        <f t="shared" ca="1" si="10"/>
        <v>2</v>
      </c>
      <c r="V85" s="146">
        <f t="shared" ca="1" si="11"/>
        <v>0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46">
        <f t="shared" ca="1" si="10"/>
        <v>1</v>
      </c>
      <c r="V89" s="146">
        <f t="shared" ca="1" si="11"/>
        <v>0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10"/>
        <v>2</v>
      </c>
      <c r="V92" s="146">
        <f t="shared" ca="1" si="11"/>
        <v>0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6.5000000000000002E-2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18"/>
        <v>1</v>
      </c>
      <c r="V128" s="146">
        <f t="shared" ca="1" si="19"/>
        <v>0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0.14723127035830619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22"/>
        <v>1</v>
      </c>
      <c r="V164" s="146">
        <f t="shared" ca="1" si="23"/>
        <v>0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22"/>
        <v>66</v>
      </c>
      <c r="V165" s="146">
        <f t="shared" ca="1" si="23"/>
        <v>0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15</v>
      </c>
      <c r="U166" s="146">
        <f t="shared" ca="1" si="22"/>
        <v>10</v>
      </c>
      <c r="V166" s="146">
        <f t="shared" ca="1" si="23"/>
        <v>0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2</v>
      </c>
      <c r="U167" s="146">
        <f t="shared" ca="1" si="22"/>
        <v>3</v>
      </c>
      <c r="V167" s="146">
        <f t="shared" ca="1" si="23"/>
        <v>0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0.11297709923664122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146">
        <f t="shared" ca="1" si="30"/>
        <v>2</v>
      </c>
      <c r="V217" s="146">
        <f t="shared" ca="1" si="31"/>
        <v>0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30"/>
        <v>1</v>
      </c>
      <c r="V221" s="146">
        <f t="shared" ca="1" si="31"/>
        <v>0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30"/>
        <v>2</v>
      </c>
      <c r="V224" s="146">
        <f t="shared" ca="1" si="31"/>
        <v>0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6.4039408866995079E-2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38"/>
        <v>1</v>
      </c>
      <c r="V261" s="146">
        <f t="shared" ca="1" si="39"/>
        <v>0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0.18497109826589594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42"/>
        <v>1</v>
      </c>
      <c r="V288" s="146">
        <f t="shared" ca="1" si="43"/>
        <v>0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6.2615101289134445E-2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48"/>
        <v>1</v>
      </c>
      <c r="V319" s="146">
        <f t="shared" ca="1" si="49"/>
        <v>0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0.10260869565217391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ca="1" si="52"/>
        <v>1</v>
      </c>
      <c r="V341" s="146">
        <f t="shared" ca="1" si="53"/>
        <v>0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0.14324324324324325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58"/>
        <v>1</v>
      </c>
      <c r="V371" s="146">
        <f t="shared" ca="1" si="59"/>
        <v>0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8.3333333333333329E-2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ca="1" si="62"/>
        <v>1</v>
      </c>
      <c r="V389" s="146">
        <f t="shared" ca="1" si="63"/>
        <v>0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8.4112149532710276E-2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66"/>
        <v>1</v>
      </c>
      <c r="V400" s="146">
        <f t="shared" ca="1" si="67"/>
        <v>0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8.3333333333333329E-2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46">
        <f t="shared" ca="1" si="70"/>
        <v>1</v>
      </c>
      <c r="V412" s="146">
        <f t="shared" ca="1" si="71"/>
        <v>0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0.8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H7:AM7"/>
    <mergeCell ref="BF7:BG7"/>
    <mergeCell ref="BH7:BK7"/>
    <mergeCell ref="BL7:BO7"/>
    <mergeCell ref="E8:F8"/>
    <mergeCell ref="AG1:AM3"/>
    <mergeCell ref="AN3:AW5"/>
    <mergeCell ref="AY3:BD5"/>
    <mergeCell ref="BF3:BG5"/>
    <mergeCell ref="AN6:AW6"/>
    <mergeCell ref="AX6:BD6"/>
    <mergeCell ref="BF6:BO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>
    <tabColor rgb="FF7030A0"/>
    <pageSetUpPr fitToPage="1"/>
  </sheetPr>
  <dimension ref="C1:AK148"/>
  <sheetViews>
    <sheetView zoomScale="85" zoomScaleNormal="85" workbookViewId="0">
      <pane xSplit="13" ySplit="29" topLeftCell="N105" activePane="bottomRight" state="frozen"/>
      <selection activeCell="I33" sqref="I33"/>
      <selection pane="topRight" activeCell="I33" sqref="I33"/>
      <selection pane="bottomLeft" activeCell="I33" sqref="I33"/>
      <selection pane="bottomRight" activeCell="E138" sqref="E13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3961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0</v>
      </c>
      <c r="H6" s="26" cm="1">
        <f t="array" ref="H6">SUMPRODUCT(--($C$30:$C$148=$D6),$L$30:$L$148,$J$30:$J$148)</f>
        <v>0</v>
      </c>
      <c r="I6" s="26" cm="1">
        <f t="array" ref="I6">SUMPRODUCT(--($C$30:$C$148=$D6),$M$30:$M$148)</f>
        <v>162</v>
      </c>
      <c r="J6" s="27" cm="1">
        <f t="array" ref="J6">SUMPRODUCT(--($C$30:$C$148=$D6),$M$30:$M$148,$J$30:$J$148)</f>
        <v>13166.999999999998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0</v>
      </c>
      <c r="H8" s="41">
        <f t="shared" si="0"/>
        <v>0</v>
      </c>
      <c r="I8" s="41">
        <f t="shared" si="0"/>
        <v>505</v>
      </c>
      <c r="J8" s="42">
        <f>J5+J6+J7</f>
        <v>23698.799999999999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10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0.68789808917197448</v>
      </c>
      <c r="I22" s="67" cm="1">
        <f t="array" ref="I22">SUMPRODUCT(--($C$30:$C$148=$D$21),--($AB$30:$AB$148="PL"&amp;I$21),$J$30:$J$148,$I$30:$I$148)/(7.85*I$21)</f>
        <v>0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40</v>
      </c>
      <c r="I23" s="69" cm="1">
        <f t="array" ref="I23">SUMPRODUCT(--($C$30:$C$148=$D$21),--($AB$30:$AB$148="PL"&amp;I$21),$I$30:$I$148)</f>
        <v>52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0.68789808917197448</v>
      </c>
      <c r="I24" s="67" cm="1">
        <f t="array" ref="I24">SUMPRODUCT(--($C$30:$C$148=$D$21),--($AB$30:$AB$148="PL"&amp;I$21),$J$30:$J$148,$M$30:$M$148)/(7.85*I$21)</f>
        <v>0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40</v>
      </c>
      <c r="I25" s="69" cm="1">
        <f t="array" ref="I25">SUMPRODUCT(--($C$30:$C$148=$D$21),--($AB$30:$AB$148="PL"&amp;I$21),$M$30:$M$148)</f>
        <v>52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53.999999999999993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0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t="e" cm="1">
        <f t="array" ref="Z27">SUMPRODUCT($J$30:$J$148,Z30:Z148,--(Z30:Z148&lt;&gt;""))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SUM(Z30:Z148)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2271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2272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2273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2274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2275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2276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2277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2278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2279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2280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2281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2282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2283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2284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2285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2286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2287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2288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2289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2290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2291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2292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2293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2294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2295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2296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2297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2298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2299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2300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2301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2302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2303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2304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2305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2306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2307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2308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0</v>
      </c>
      <c r="M67" s="26">
        <f t="shared" si="4"/>
        <v>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2309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2310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2311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2312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2313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2314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2315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2316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2317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2318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2319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2320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2321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2322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2323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2324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0</v>
      </c>
      <c r="M83" s="26">
        <f t="shared" si="4"/>
        <v>4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2325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0</v>
      </c>
      <c r="M84" s="26">
        <f t="shared" si="4"/>
        <v>4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2326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2327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2328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2329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2330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2331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2332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2333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2334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2335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2336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2337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2338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2339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2340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2341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2342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0</v>
      </c>
      <c r="M101" s="26">
        <f t="shared" si="8"/>
        <v>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2343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0</v>
      </c>
      <c r="M102" s="26">
        <f t="shared" si="8"/>
        <v>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2344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2345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2346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2347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2348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2349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2350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2351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2352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2353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2354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2355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2356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2357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2358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2359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2360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2361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2362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2363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0</v>
      </c>
      <c r="M122" s="26">
        <f t="shared" si="8"/>
        <v>4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2364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2365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2366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2367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2368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2369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2370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2371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2372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2373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2374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2375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2376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2377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2378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2379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2380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0</v>
      </c>
      <c r="M139" s="26">
        <f t="shared" si="8"/>
        <v>4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2381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2382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AB2" sqref="AB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2383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223</v>
      </c>
      <c r="H5" s="26" cm="1">
        <f t="array" ref="H5">SUMPRODUCT(--($C$30:$C$148=$D5),$L$30:$L$148,$J$30:$J$148)</f>
        <v>10128.1</v>
      </c>
      <c r="I5" s="26" cm="1">
        <f t="array" ref="I5">SUMPRODUCT(--($C$30:$C$148=$D5),$M$30:$M$148)</f>
        <v>29</v>
      </c>
      <c r="J5" s="27" cm="1">
        <f t="array" ref="J5">SUMPRODUCT(--($C$30:$C$148=$D5),$M$30:$M$148,$J$30:$J$148)</f>
        <v>359.89999999999986</v>
      </c>
      <c r="L5" s="28" t="s">
        <v>12</v>
      </c>
      <c r="M5" s="29">
        <f>G8</f>
        <v>227</v>
      </c>
      <c r="N5" s="30">
        <f>H8</f>
        <v>20674.5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</v>
      </c>
      <c r="H6" s="26" cm="1">
        <f t="array" ref="H6">SUMPRODUCT(--($C$30:$C$148=$D6),$L$30:$L$148,$J$30:$J$148)</f>
        <v>10546.4</v>
      </c>
      <c r="I6" s="26" cm="1">
        <f t="array" ref="I6">SUMPRODUCT(--($C$30:$C$148=$D6),$M$30:$M$148)</f>
        <v>158</v>
      </c>
      <c r="J6" s="27" cm="1">
        <f t="array" ref="J6">SUMPRODUCT(--($C$30:$C$148=$D6),$M$30:$M$148,$J$30:$J$148)</f>
        <v>2620.6000000000004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227</v>
      </c>
      <c r="H8" s="41">
        <f t="shared" si="0"/>
        <v>20674.5</v>
      </c>
      <c r="I8" s="41">
        <f t="shared" si="0"/>
        <v>278</v>
      </c>
      <c r="J8" s="42">
        <f>J5+J6+J7</f>
        <v>3024.3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K11">TRANSPOSE(_xlfn._xlws.SORT(_xlfn.UNIQUE(_xlfn._xlws.FILTER(E30:E148,(C30:C148=$D$11)*(M30:M148&lt;&gt;0))),,1))</f>
        <v>L65*65*8</v>
      </c>
      <c r="F11" s="46" t="str">
        <v>L90*90*10</v>
      </c>
      <c r="G11" s="46" t="str">
        <v>PD 3"SCH.40</v>
      </c>
      <c r="H11" s="46" t="str">
        <v>PL2*1192</v>
      </c>
      <c r="I11" s="46" t="str">
        <v>PL2*1216</v>
      </c>
      <c r="J11" s="46" t="str">
        <v>PL2*1219</v>
      </c>
      <c r="K11" s="46" t="str">
        <v>PL2*356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18800</v>
      </c>
      <c r="F12" s="50" cm="1">
        <f t="array" ref="F12">SUMPRODUCT(--($C$30:$C$148=$D$11),--($E$30:$E$148=F$11),$I$30:$I$148,$G$30:$G$148)</f>
        <v>18860</v>
      </c>
      <c r="G12" s="50" cm="1">
        <f t="array" ref="G12">SUMPRODUCT(--($C$30:$C$148=$D$11),--($E$30:$E$148=G$11),$I$30:$I$148,$G$30:$G$148)</f>
        <v>20032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1372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12</v>
      </c>
      <c r="G13" s="53" cm="1">
        <f t="array" ref="G13">SUMPRODUCT(--($C$30:$C$148=$D$11),--($E$30:$E$148=G$11),$I$30:$I$148)</f>
        <v>10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14145</v>
      </c>
      <c r="G14" s="50" cm="1">
        <f t="array" ref="G14">SUMPRODUCT(--($C$30:$C$148=$D$11),--($E$30:$E$148=G$11),$L$30:$L$148,$G$30:$G$148)</f>
        <v>18544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9</v>
      </c>
      <c r="G15" s="53" cm="1">
        <f t="array" ref="G15">SUMPRODUCT(--($C$30:$C$148=$D$11),--($E$30:$E$148=G$11),$L$30:$L$148)</f>
        <v>4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18800</v>
      </c>
      <c r="F16" s="50" cm="1">
        <f t="array" ref="F16">SUMPRODUCT(--($C$30:$C$148=$D$11),--($E$30:$E$148=F$11),$M$30:$M$148,$G$30:$G$148)</f>
        <v>4715</v>
      </c>
      <c r="G16" s="50" cm="1">
        <f t="array" ref="G16">SUMPRODUCT(--($C$30:$C$148=$D$11),--($E$30:$E$148=G$11),$M$30:$M$148,$G$30:$G$148)</f>
        <v>1488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1372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12</v>
      </c>
      <c r="F17" s="58" cm="1">
        <f t="array" ref="F17">SUMPRODUCT(--($C$30:$C$148=$D$11),--($E$30:$E$148=F$11),$M$30:$M$148)</f>
        <v>3</v>
      </c>
      <c r="G17" s="58" cm="1">
        <f t="array" ref="G17">SUMPRODUCT(--($C$30:$C$148=$D$11),--($E$30:$E$148=G$11),$M$30:$M$148)</f>
        <v>6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144.00000000000003</v>
      </c>
      <c r="F18" s="61" cm="1">
        <f t="array" ref="F18">SUMPRODUCT(--($C$30:$C$148=$D$11),--($E$30:$E$148=F$11),$M$30:$M$148,$J$30:$J$148)</f>
        <v>62.900000000000006</v>
      </c>
      <c r="G18" s="61" cm="1">
        <f t="array" ref="G18">SUMPRODUCT(--($C$30:$C$148=$D$11),--($E$30:$E$148=G$11),$M$30:$M$148,$J$30:$J$148)</f>
        <v>13.200000000000001</v>
      </c>
      <c r="H18" s="61" cm="1">
        <f t="array" ref="H18">SUMPRODUCT(--($C$30:$C$148=$D$11),--($E$30:$E$148=H$11),$M$30:$M$148,$J$30:$J$148)</f>
        <v>55</v>
      </c>
      <c r="I18" s="61" cm="1">
        <f t="array" ref="I18">SUMPRODUCT(--($C$30:$C$148=$D$11),--($E$30:$E$148=I$11),$M$30:$M$148,$J$30:$J$148)</f>
        <v>40</v>
      </c>
      <c r="J18" s="61" cm="1">
        <f t="array" ref="J18">SUMPRODUCT(--($C$30:$C$148=$D$11),--($E$30:$E$148=J$11),$M$30:$M$148,$J$30:$J$148)</f>
        <v>40.200000000000003</v>
      </c>
      <c r="K18" s="61" cm="1">
        <f t="array" ref="K18">SUMPRODUCT(--($C$30:$C$148=$D$11),--($E$30:$E$148=K$11),$M$30:$M$148,$J$30:$J$148)</f>
        <v>4.5999999999999996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10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0.68789808917197448</v>
      </c>
      <c r="I22" s="67" cm="1">
        <f t="array" ref="I22">SUMPRODUCT(--($C$30:$C$148=$D$21),--($AB$30:$AB$148="PL"&amp;I$21),$J$30:$J$148,$I$30:$I$148)/(7.85*I$21)</f>
        <v>0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40</v>
      </c>
      <c r="I23" s="69" cm="1">
        <f t="array" ref="I23">SUMPRODUCT(--($C$30:$C$148=$D$21),--($AB$30:$AB$148="PL"&amp;I$21),$I$30:$I$148)</f>
        <v>52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54.110403397027618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0.68789808917197448</v>
      </c>
      <c r="I24" s="67" cm="1">
        <f t="array" ref="I24">SUMPRODUCT(--($C$30:$C$148=$D$21),--($AB$30:$AB$148="PL"&amp;I$21),$J$30:$J$148,$M$30:$M$148)/(7.85*I$21)</f>
        <v>0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54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40</v>
      </c>
      <c r="I25" s="69" cm="1">
        <f t="array" ref="I25">SUMPRODUCT(--($C$30:$C$148=$D$21),--($AB$30:$AB$148="PL"&amp;I$21),$M$30:$M$148)</f>
        <v>52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2548.6000000000004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53.999999999999993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163.19999999999999</v>
      </c>
      <c r="T27" s="73" cm="1">
        <f t="array" ref="T27">SUMPRODUCT($J$30:$J$148,T30:T148,--(T30:T148&lt;&gt;""))</f>
        <v>10650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t="e" cm="1">
        <f t="array" ref="Z27">SUMPRODUCT($J$30:$J$148,Z30:Z148,--(Z30:Z148&lt;&gt;""))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 t="e">
        <f>SUM(Z30:Z148)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1972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1976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1979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1983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1984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1985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1986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1987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1988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1989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1990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1991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1995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>PL6</v>
      </c>
      <c r="AC42" s="53" t="str">
        <f t="shared" si="5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1998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2004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2006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2008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2010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2"/>
        <v>4</v>
      </c>
      <c r="M47" s="26">
        <f t="shared" si="3"/>
        <v>0</v>
      </c>
      <c r="N47" s="26"/>
      <c r="O47" s="26"/>
      <c r="P47" s="26"/>
      <c r="Q47" s="26"/>
      <c r="R47" s="26"/>
      <c r="S47" s="26">
        <v>4</v>
      </c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2015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2019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2020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2021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2022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2025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2026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2027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2028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2029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2030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2031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2032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2033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2034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2035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2036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0</v>
      </c>
      <c r="M64" s="26">
        <f t="shared" si="3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2040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2044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0</v>
      </c>
      <c r="M66" s="26">
        <f t="shared" si="3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2047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0</v>
      </c>
      <c r="M67" s="26">
        <f t="shared" si="3"/>
        <v>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2049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 t="s">
        <v>2386</v>
      </c>
      <c r="AB68" s="82" t="str">
        <f t="shared" si="4"/>
        <v>PL6</v>
      </c>
      <c r="AC68" s="53" t="str">
        <f t="shared" si="5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2051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2052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2053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2054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2055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2056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2057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2058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2059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2060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2061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2062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2063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0</v>
      </c>
      <c r="M81" s="26">
        <f t="shared" si="3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2064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2065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0</v>
      </c>
      <c r="M83" s="26">
        <f t="shared" si="3"/>
        <v>4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2066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0</v>
      </c>
      <c r="M84" s="26">
        <f t="shared" si="3"/>
        <v>4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2067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>
        <v>2</v>
      </c>
      <c r="U85" s="26"/>
      <c r="V85" s="26"/>
      <c r="W85" s="26"/>
      <c r="X85" s="26"/>
      <c r="Y85" s="26"/>
      <c r="Z85" s="67" t="e">
        <f>SUMIFS([1]Up!$J:$J,[1]Up!$D:$D,D85)</f>
        <v>#VALUE!</v>
      </c>
      <c r="AA85" s="82" t="s">
        <v>3963</v>
      </c>
      <c r="AB85" s="82" t="str">
        <f t="shared" si="4"/>
        <v>PL6</v>
      </c>
      <c r="AC85" s="53" t="str">
        <f t="shared" si="5"/>
        <v>Thừa 2</v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2068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2072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2073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2074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2075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2076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2077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2078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2079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2080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2081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2082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2083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2084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0</v>
      </c>
      <c r="M99" s="26">
        <f t="shared" si="7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2085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2086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0</v>
      </c>
      <c r="M101" s="26">
        <f t="shared" si="7"/>
        <v>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2087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0</v>
      </c>
      <c r="M102" s="26">
        <f t="shared" si="7"/>
        <v>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2088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>
        <v>2</v>
      </c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 t="s">
        <v>3964</v>
      </c>
      <c r="AB103" s="82" t="str">
        <f t="shared" si="8"/>
        <v>PL6</v>
      </c>
      <c r="AC103" s="53" t="str">
        <f t="shared" si="9"/>
        <v>Thừa 2</v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2089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2090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2091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2092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2093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2094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2095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2096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2097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2098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2099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2100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2101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2102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2103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2104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2105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0</v>
      </c>
      <c r="M120" s="26">
        <f t="shared" si="7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2106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2107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0</v>
      </c>
      <c r="M122" s="26">
        <f t="shared" si="7"/>
        <v>4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2108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0</v>
      </c>
      <c r="M123" s="26">
        <f t="shared" si="7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2109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 t="s">
        <v>2387</v>
      </c>
      <c r="AB124" s="82" t="str">
        <f t="shared" si="8"/>
        <v>PL6</v>
      </c>
      <c r="AC124" s="53" t="str">
        <f t="shared" si="9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2110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2114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2115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2116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2117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2118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2119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2120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2121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2122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2123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2124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2126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2130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0</v>
      </c>
      <c r="M138" s="26">
        <f t="shared" si="7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2131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0</v>
      </c>
      <c r="M139" s="26">
        <f t="shared" si="7"/>
        <v>4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2132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PL6</v>
      </c>
      <c r="AC140" s="53" t="str">
        <f t="shared" si="9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2133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B9AE-B61D-434F-B995-F31CC3037D61}">
  <dimension ref="A1:BC136"/>
  <sheetViews>
    <sheetView zoomScale="55" zoomScaleNormal="55" workbookViewId="0">
      <selection activeCell="V23" sqref="V23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3961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271" t="s">
        <v>583</v>
      </c>
      <c r="AI6" s="270"/>
      <c r="AJ6" s="271" t="s">
        <v>584</v>
      </c>
      <c r="AK6" s="270"/>
      <c r="AL6" s="270"/>
      <c r="AM6" s="270"/>
      <c r="AN6" s="270"/>
      <c r="AO6" s="270"/>
      <c r="AP6" s="272"/>
      <c r="AQ6" s="129" t="s">
        <v>585</v>
      </c>
      <c r="AR6" s="271" t="s">
        <v>586</v>
      </c>
      <c r="AS6" s="270"/>
      <c r="AT6" s="270"/>
      <c r="AU6" s="270"/>
      <c r="AV6" s="270"/>
      <c r="AW6" s="272"/>
      <c r="AX6" s="271" t="s">
        <v>586</v>
      </c>
      <c r="AY6" s="270"/>
      <c r="AZ6" s="270"/>
      <c r="BA6" s="270"/>
      <c r="BB6" s="270"/>
      <c r="BC6" s="272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279" t="s">
        <v>587</v>
      </c>
      <c r="AS7" s="281"/>
      <c r="AT7" s="130" t="s">
        <v>587</v>
      </c>
      <c r="AU7" s="130" t="s">
        <v>587</v>
      </c>
      <c r="AV7" s="177" t="s">
        <v>587</v>
      </c>
      <c r="AW7" s="130" t="s">
        <v>587</v>
      </c>
      <c r="AX7" s="279" t="s">
        <v>587</v>
      </c>
      <c r="AY7" s="281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279" t="s">
        <v>599</v>
      </c>
      <c r="F8" s="281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2284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2285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2286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2287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2288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2327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2382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2273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2272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2274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2275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2276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2277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2278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2279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2280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2281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2282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2283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2289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2290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2291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2292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2293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2294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2295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2304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2296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2297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2298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2299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2300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2301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2302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2303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2305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2306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2307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95">
        <f t="shared" ca="1" si="4"/>
        <v>4</v>
      </c>
      <c r="V56" s="195">
        <f t="shared" ca="1" si="5"/>
        <v>0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2308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95">
        <f t="shared" ca="1" si="4"/>
        <v>4</v>
      </c>
      <c r="V57" s="195">
        <f t="shared" ca="1" si="5"/>
        <v>0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2309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5">
        <f t="shared" ca="1" si="4"/>
        <v>1</v>
      </c>
      <c r="V58" s="195">
        <f t="shared" ca="1" si="5"/>
        <v>0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2310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2311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2312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2314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2315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5">
        <f t="shared" ca="1" si="8"/>
        <v>1</v>
      </c>
      <c r="V64" s="195">
        <f t="shared" ca="1" si="9"/>
        <v>0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2316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5">
        <f t="shared" ca="1" si="8"/>
        <v>1</v>
      </c>
      <c r="V65" s="195">
        <f t="shared" ca="1" si="9"/>
        <v>0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2313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5">
        <f t="shared" ca="1" si="8"/>
        <v>1</v>
      </c>
      <c r="V66" s="195">
        <f t="shared" ca="1" si="9"/>
        <v>0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2321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2317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2318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2319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2320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2322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2323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2324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95">
        <f t="shared" ca="1" si="8"/>
        <v>4</v>
      </c>
      <c r="V74" s="195">
        <f t="shared" ca="1" si="9"/>
        <v>0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2325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5">
        <f t="shared" ca="1" si="8"/>
        <v>4</v>
      </c>
      <c r="V75" s="195">
        <f t="shared" ca="1" si="9"/>
        <v>0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2326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5">
        <f t="shared" ca="1" si="8"/>
        <v>1</v>
      </c>
      <c r="V76" s="195">
        <f t="shared" ca="1" si="9"/>
        <v>0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2328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2329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2330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2331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2332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5">
        <f t="shared" ca="1" si="12"/>
        <v>1</v>
      </c>
      <c r="V82" s="195">
        <f t="shared" ca="1" si="13"/>
        <v>0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2333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5">
        <f t="shared" ca="1" si="12"/>
        <v>1</v>
      </c>
      <c r="V83" s="195">
        <f t="shared" ca="1" si="13"/>
        <v>0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2334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5">
        <f t="shared" ca="1" si="12"/>
        <v>1</v>
      </c>
      <c r="V84" s="195">
        <f t="shared" ca="1" si="13"/>
        <v>0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2335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2337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2338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2339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2336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2340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2341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2342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95">
        <f t="shared" ca="1" si="12"/>
        <v>4</v>
      </c>
      <c r="V92" s="195">
        <f t="shared" ca="1" si="13"/>
        <v>0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2343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5">
        <f t="shared" ca="1" si="12"/>
        <v>4</v>
      </c>
      <c r="V93" s="195">
        <f t="shared" ca="1" si="13"/>
        <v>0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2344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5">
        <f t="shared" ca="1" si="12"/>
        <v>1</v>
      </c>
      <c r="V94" s="195">
        <f t="shared" ca="1" si="13"/>
        <v>0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2345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2346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2347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2349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2350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5">
        <f t="shared" ca="1" si="16"/>
        <v>1</v>
      </c>
      <c r="V100" s="195">
        <f t="shared" ca="1" si="17"/>
        <v>0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2351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5">
        <f t="shared" ca="1" si="16"/>
        <v>1</v>
      </c>
      <c r="V101" s="195">
        <f t="shared" ca="1" si="17"/>
        <v>0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2348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5">
        <f t="shared" ca="1" si="16"/>
        <v>1</v>
      </c>
      <c r="V102" s="195">
        <f t="shared" ca="1" si="17"/>
        <v>0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2352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2353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2354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2355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2356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2357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2358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2359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2360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2361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2362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2363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5">
        <f t="shared" ca="1" si="16"/>
        <v>4</v>
      </c>
      <c r="V114" s="195">
        <f t="shared" ca="1" si="17"/>
        <v>0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2364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5">
        <f t="shared" ca="1" si="16"/>
        <v>4</v>
      </c>
      <c r="V115" s="195">
        <f t="shared" ca="1" si="17"/>
        <v>0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2365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5">
        <f t="shared" ca="1" si="16"/>
        <v>1</v>
      </c>
      <c r="V116" s="195">
        <f t="shared" ca="1" si="17"/>
        <v>0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2367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2368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2369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2370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2371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2372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2373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2374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2375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2376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2377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2378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2379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5">
        <f t="shared" ca="1" si="20"/>
        <v>4</v>
      </c>
      <c r="V130" s="195">
        <f t="shared" ca="1" si="21"/>
        <v>0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2380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5">
        <f t="shared" ca="1" si="20"/>
        <v>4</v>
      </c>
      <c r="V131" s="195">
        <f t="shared" ca="1" si="21"/>
        <v>0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2381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2271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2366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58" activePane="bottomRight" state="frozen"/>
      <selection activeCell="AB35" sqref="AB35"/>
      <selection pane="topRight" activeCell="AB35" sqref="AB35"/>
      <selection pane="bottomLeft" activeCell="AB35" sqref="AB35"/>
      <selection pane="bottomRight" activeCell="F91" sqref="F9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2389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2390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2393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2395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2396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2397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2395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2398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2399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2395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2400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2403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2404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2395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2406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2408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2412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2413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2412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2414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2418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2412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2419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2422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2425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2426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2425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2427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2429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2425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2431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2425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2433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2425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2434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2425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2435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2425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2436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2425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2438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2439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2425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2441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2425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2442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2425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2444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2425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2446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2425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2448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2425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2450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2425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2452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2425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2453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2425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2454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2425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2455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2425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2456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2425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2458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2425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2459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2425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2461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2425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2462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2425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2463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2425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2464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2425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2465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2425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2466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2425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2467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2425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2468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2425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2469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2425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2470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2425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2471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2425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2472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2473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2425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2474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2476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2477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2480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2481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2476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2482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2480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2483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2485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2486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2489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2490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2492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2493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2485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2494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2485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2495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2485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2496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2499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2500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2502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2503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2504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2505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2502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2507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2485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2508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2485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2509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2485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2510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2485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2511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2499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2512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2504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2514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2485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2515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2485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2516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2485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2517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2485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2518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2485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2519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2485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2520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2485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2521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2485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2522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2485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2523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2485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2524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2485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2525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2485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2526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2485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2527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2485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2528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2485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2529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2485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2530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2489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2532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2485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2533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2485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2534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2485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2535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2485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2536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2480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2538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2540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2541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2540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2543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2540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2545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2540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2547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2540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2549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2540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2550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2540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2551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2540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2552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2540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2554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2540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2556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2540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2558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2540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2560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2540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2562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2540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2563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2540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2564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2540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2565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2540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2566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2540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2567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2540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2568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2540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2569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2540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2570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2540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2571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2540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2573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2540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2574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2540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2575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2540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2576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2540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2577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2540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2578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2540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2579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2540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2580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2583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2586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2502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2588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2591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2592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2540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2594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2596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2597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2395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2600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2395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2602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2502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2603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2604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2605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2591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2606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2540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2607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2395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2610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2596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2611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2614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2615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2616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2617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2395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2618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2395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2619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2489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2620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2489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2621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2492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2622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2489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2623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2540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2625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2395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2626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2395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2627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2395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2629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2395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2631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2489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2632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2489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2633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2492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2634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2489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2635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2395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2636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2395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2638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2395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2640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2395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2642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2489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2643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2489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2644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2540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2645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2395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2647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2395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2649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2489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2650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2489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2651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2492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2652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2489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2653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2395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2654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2395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2656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2395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2658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2395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2659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2395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2660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2489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2661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2489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2662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2492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2663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2489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2664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2540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2665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2395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2666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2395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2667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2395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2668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2395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2669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2395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2670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2489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2672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2502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2674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2502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2502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2678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2502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2680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2502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2682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2489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2683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2502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2685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2502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2686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2502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2687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2502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2688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2502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2690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2489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2691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2502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2692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2502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2693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2502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2694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2502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2695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2502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2696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2489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2697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2502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2698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2502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2699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2502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2700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2502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2701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2502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2702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2489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2703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2489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2704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2489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2705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2591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2706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2540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2707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2596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2708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2540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2710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2540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2711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2540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2712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2540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2714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2489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2715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2489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2716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2489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2717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2540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2719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2540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2720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2540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2722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2540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2724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2489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2725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2499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2726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2489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2727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2504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2728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2502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2730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2502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2732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2540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2733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2540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2735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2540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2737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2540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2739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2489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2740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2489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2741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2489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2742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2540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2743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2540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2744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2540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2745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2489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2746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2489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2747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2489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2748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2591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2749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2540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2750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2596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2751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2540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2752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2540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2753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2540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2754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2540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2755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2540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2756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2489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2757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2540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2758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2540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2760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2540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2762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2489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2763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2480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2765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2480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2767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2480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2769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2489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2770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2480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2771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2480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2773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2480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2775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2499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2776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2489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2777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2502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2778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2540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2779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2540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2781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2540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2783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2499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2784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2489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2785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2504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2786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2504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2787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2502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2789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2502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2790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2502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2791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2502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2793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2480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2794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2480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2795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2480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2796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2489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2797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2540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2798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2540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2800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2540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2802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2489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2803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2480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2804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2480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2805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2480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2807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2499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2808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2489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2809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2502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2810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2502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2811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2540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2812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2540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2813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2540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2814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2489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2815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2504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2816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2502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2817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2502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2818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2480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2819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2480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2820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2480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2821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2489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2822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2540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2823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2540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2824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2540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2825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2499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2826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2489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2827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2504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2828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2831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2832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2831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2833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2502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2834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2502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2835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2502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2836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2591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2837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2840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2842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2845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2846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2847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2848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2851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2854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2855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2480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2856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2480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2858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2480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2859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2480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2861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2480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2863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2499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2864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2489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2865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2504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2866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2831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2867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2395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2869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2502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2870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2502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2871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2395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2872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2874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2875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2876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2877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2878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2879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2880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2480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2883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2480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2884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2480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2886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2480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2888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2480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2889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2480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2891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2480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2893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2499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2894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2489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2895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2504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2896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2831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2897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2502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2898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2502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2899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2900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2901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2902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2903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2904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2480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2905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2480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2906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2480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2907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2480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2909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2480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2911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2499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2912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2489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2913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2504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2914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2831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2915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2502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2916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2502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2917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2918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2919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2920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2921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2922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2480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2923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2480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2924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2480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2925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2480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2926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2480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2927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2499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2928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2489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2929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2504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2930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2831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2931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2831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2932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2502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2933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2502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2934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2591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2935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2936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2937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2938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2939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2940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2941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2942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2480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2943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2480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2944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2480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2945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2480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2946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2480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2948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2480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2949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2952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2953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2476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2954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2957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2959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2480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2961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2963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2480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2965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2476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2966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2967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2968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2969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2480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2970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2971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2480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zoomScale="55" zoomScaleNormal="55" workbookViewId="0">
      <selection activeCell="T6" sqref="T6:X11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2383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271" t="s">
        <v>583</v>
      </c>
      <c r="AI6" s="270"/>
      <c r="AJ6" s="271" t="s">
        <v>584</v>
      </c>
      <c r="AK6" s="270"/>
      <c r="AL6" s="270"/>
      <c r="AM6" s="270"/>
      <c r="AN6" s="270"/>
      <c r="AO6" s="270"/>
      <c r="AP6" s="272"/>
      <c r="AQ6" s="129" t="s">
        <v>585</v>
      </c>
      <c r="AR6" s="271" t="s">
        <v>586</v>
      </c>
      <c r="AS6" s="270"/>
      <c r="AT6" s="270"/>
      <c r="AU6" s="270"/>
      <c r="AV6" s="270"/>
      <c r="AW6" s="272"/>
      <c r="AX6" s="271" t="s">
        <v>586</v>
      </c>
      <c r="AY6" s="270"/>
      <c r="AZ6" s="270"/>
      <c r="BA6" s="270"/>
      <c r="BB6" s="270"/>
      <c r="BC6" s="272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279" t="s">
        <v>587</v>
      </c>
      <c r="AS7" s="281"/>
      <c r="AT7" s="130" t="s">
        <v>587</v>
      </c>
      <c r="AU7" s="130" t="s">
        <v>587</v>
      </c>
      <c r="AV7" s="177" t="s">
        <v>587</v>
      </c>
      <c r="AW7" s="130" t="s">
        <v>587</v>
      </c>
      <c r="AX7" s="279" t="s">
        <v>587</v>
      </c>
      <c r="AY7" s="281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279" t="s">
        <v>599</v>
      </c>
      <c r="F8" s="281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1998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2004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2006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2008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2010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5">
        <f ca="1">+L19-T19</f>
        <v>0</v>
      </c>
      <c r="V19" s="195">
        <f ca="1">ROUNDDOWN(T19/J19,0)</f>
        <v>4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2068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2133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1979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1976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1983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1984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1985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1986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1987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1988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1989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1990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1991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1995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2015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2019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2020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2021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2022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2025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2026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2035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2027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2028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2029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2030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2031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2032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2033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2034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2036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2040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2044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95">
        <f t="shared" ca="1" si="4"/>
        <v>4</v>
      </c>
      <c r="V56" s="195">
        <f t="shared" ca="1" si="5"/>
        <v>0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2047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95">
        <f t="shared" ca="1" si="4"/>
        <v>4</v>
      </c>
      <c r="V57" s="195">
        <f t="shared" ca="1" si="5"/>
        <v>0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2049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2051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2052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2053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2055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2056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2057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2054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2062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2058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2059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2060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2061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2063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2064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2065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95">
        <f t="shared" ca="1" si="8"/>
        <v>4</v>
      </c>
      <c r="V74" s="195">
        <f t="shared" ca="1" si="9"/>
        <v>0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2066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5">
        <f t="shared" ca="1" si="8"/>
        <v>4</v>
      </c>
      <c r="V75" s="195">
        <f t="shared" ca="1" si="9"/>
        <v>0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2067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2072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2073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2074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2075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2076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2077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2078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2079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2081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2082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2083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2080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2084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2085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2086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95">
        <f t="shared" ca="1" si="12"/>
        <v>4</v>
      </c>
      <c r="V92" s="195">
        <f t="shared" ca="1" si="13"/>
        <v>0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2087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5">
        <f t="shared" ca="1" si="12"/>
        <v>4</v>
      </c>
      <c r="V93" s="195">
        <f t="shared" ca="1" si="13"/>
        <v>0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2088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2089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2090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2091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2093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2094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2095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2092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2096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2097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2098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2099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2100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2101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2102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2103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2104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2105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2106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2107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5">
        <f t="shared" ca="1" si="16"/>
        <v>4</v>
      </c>
      <c r="V114" s="195">
        <f t="shared" ca="1" si="17"/>
        <v>0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2108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5">
        <f t="shared" ca="1" si="16"/>
        <v>4</v>
      </c>
      <c r="V115" s="195">
        <f t="shared" ca="1" si="17"/>
        <v>0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2109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2114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2115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2116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2117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2118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2119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2120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2121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2122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2123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2124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2126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2130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5">
        <f t="shared" ca="1" si="20"/>
        <v>4</v>
      </c>
      <c r="V130" s="195">
        <f t="shared" ca="1" si="21"/>
        <v>0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2131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5">
        <f t="shared" ca="1" si="20"/>
        <v>4</v>
      </c>
      <c r="V131" s="195">
        <f t="shared" ca="1" si="21"/>
        <v>0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2132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1972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2110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282"/>
      <c r="AI1" s="282"/>
      <c r="AJ1" s="282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283"/>
      <c r="AI2" s="283"/>
      <c r="AJ2" s="283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283"/>
      <c r="AI3" s="283"/>
      <c r="AJ3" s="283"/>
      <c r="AK3" s="267"/>
      <c r="AL3" s="268"/>
      <c r="AM3" s="268"/>
      <c r="AN3" s="268"/>
      <c r="AO3" s="268"/>
      <c r="AP3" s="268"/>
      <c r="AQ3" s="268"/>
      <c r="AR3" s="268"/>
      <c r="AS3" s="268"/>
      <c r="AT3" s="268"/>
      <c r="AU3" s="115"/>
      <c r="AV3" s="267"/>
      <c r="AW3" s="268"/>
      <c r="AX3" s="268"/>
      <c r="AY3" s="268"/>
      <c r="AZ3" s="268"/>
      <c r="BA3" s="268"/>
      <c r="BB3" s="115"/>
      <c r="BC3" s="267"/>
      <c r="BD3" s="268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2389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268"/>
      <c r="AL4" s="268"/>
      <c r="AM4" s="268"/>
      <c r="AN4" s="268"/>
      <c r="AO4" s="268"/>
      <c r="AP4" s="268"/>
      <c r="AQ4" s="268"/>
      <c r="AR4" s="268"/>
      <c r="AS4" s="268"/>
      <c r="AT4" s="268"/>
      <c r="AU4" s="115"/>
      <c r="AV4" s="268"/>
      <c r="AW4" s="268"/>
      <c r="AX4" s="268"/>
      <c r="AY4" s="268"/>
      <c r="AZ4" s="268"/>
      <c r="BA4" s="268"/>
      <c r="BB4" s="115"/>
      <c r="BC4" s="268"/>
      <c r="BD4" s="268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269"/>
      <c r="AL5" s="269"/>
      <c r="AM5" s="269"/>
      <c r="AN5" s="269"/>
      <c r="AO5" s="269"/>
      <c r="AP5" s="269"/>
      <c r="AQ5" s="269"/>
      <c r="AR5" s="269"/>
      <c r="AS5" s="269"/>
      <c r="AT5" s="269"/>
      <c r="AU5" s="119"/>
      <c r="AV5" s="269"/>
      <c r="AW5" s="269"/>
      <c r="AX5" s="269"/>
      <c r="AY5" s="269"/>
      <c r="AZ5" s="269"/>
      <c r="BA5" s="269"/>
      <c r="BB5" s="119"/>
      <c r="BC5" s="269"/>
      <c r="BD5" s="269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270" t="s">
        <v>583</v>
      </c>
      <c r="AL6" s="270"/>
      <c r="AM6" s="270"/>
      <c r="AN6" s="270"/>
      <c r="AO6" s="270"/>
      <c r="AP6" s="270"/>
      <c r="AQ6" s="270"/>
      <c r="AR6" s="270"/>
      <c r="AS6" s="270"/>
      <c r="AT6" s="270"/>
      <c r="AU6" s="271" t="s">
        <v>584</v>
      </c>
      <c r="AV6" s="270"/>
      <c r="AW6" s="270"/>
      <c r="AX6" s="270"/>
      <c r="AY6" s="270"/>
      <c r="AZ6" s="270"/>
      <c r="BA6" s="272"/>
      <c r="BB6" s="129" t="s">
        <v>585</v>
      </c>
      <c r="BC6" s="271" t="s">
        <v>586</v>
      </c>
      <c r="BD6" s="270"/>
      <c r="BE6" s="270"/>
      <c r="BF6" s="270"/>
      <c r="BG6" s="270"/>
      <c r="BH6" s="270"/>
      <c r="BI6" s="270"/>
      <c r="BJ6" s="270"/>
      <c r="BK6" s="270"/>
      <c r="BL6" s="270"/>
      <c r="BM6" s="270"/>
      <c r="BN6" s="270"/>
      <c r="BO6" s="270"/>
      <c r="BP6" s="270"/>
      <c r="BQ6" s="270"/>
      <c r="BR6" s="270"/>
      <c r="BS6" s="270"/>
      <c r="BT6" s="270"/>
      <c r="BU6" s="270"/>
      <c r="BV6" s="270"/>
      <c r="BW6" s="270"/>
      <c r="BX6" s="270"/>
      <c r="BY6" s="270"/>
      <c r="BZ6" s="270"/>
      <c r="CA6" s="270"/>
      <c r="CB6" s="270"/>
      <c r="CC6" s="270"/>
      <c r="CD6" s="270"/>
      <c r="CE6" s="270"/>
      <c r="CF6" s="270"/>
      <c r="CG6" s="270"/>
      <c r="CH6" s="270"/>
      <c r="CI6" s="270"/>
      <c r="CJ6" s="273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277" t="s">
        <v>587</v>
      </c>
      <c r="BD7" s="278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279" t="s">
        <v>599</v>
      </c>
      <c r="F8" s="281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2949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2580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2583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2586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8">
        <f t="shared" ca="1" si="0"/>
        <v>1</v>
      </c>
      <c r="V15" s="218">
        <f t="shared" ca="1" si="1"/>
        <v>0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2588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2592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8">
        <f t="shared" ca="1" si="0"/>
        <v>36</v>
      </c>
      <c r="V17" s="218">
        <f t="shared" ca="1" si="1"/>
        <v>0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2597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2600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2594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2602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8">
        <f t="shared" ref="U22:U32" ca="1" si="4">+L22-T22</f>
        <v>1</v>
      </c>
      <c r="V22" s="218">
        <f t="shared" ref="V22:V32" ca="1" si="5">ROUNDDOWN(T22/J22,0)</f>
        <v>0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2603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2604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2605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2606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8">
        <f t="shared" ca="1" si="4"/>
        <v>36</v>
      </c>
      <c r="V26" s="218">
        <f t="shared" ca="1" si="5"/>
        <v>0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2607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8">
        <f t="shared" ca="1" si="4"/>
        <v>1</v>
      </c>
      <c r="V27" s="218">
        <f t="shared" ca="1" si="5"/>
        <v>0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2611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2615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2617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2618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2610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0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2619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2620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2621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2622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2623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8">
        <f t="shared" ca="1" si="8"/>
        <v>1</v>
      </c>
      <c r="V38" s="218">
        <f t="shared" ca="1" si="9"/>
        <v>0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2629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2625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2626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2627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2631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2632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2633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2634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2638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2640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2635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2636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2642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2643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2644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8">
        <f t="shared" ca="1" si="16"/>
        <v>4</v>
      </c>
      <c r="V55" s="218">
        <f t="shared" ca="1" si="17"/>
        <v>0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2647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2645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2649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2650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2651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2652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2659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2653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2654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2656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2658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0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2660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2661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2662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2663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2664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8">
        <f t="shared" ca="1" si="22"/>
        <v>1</v>
      </c>
      <c r="V73" s="218">
        <f t="shared" ca="1" si="23"/>
        <v>0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2667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2669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2665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2666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2668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2670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2672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2674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2676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2678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2680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2682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2683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2685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2686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2687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2688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2690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2691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2692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2693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2694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2695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2696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2697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2698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2699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2700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2701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2702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2704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2703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2705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2706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8">
        <f t="shared" ca="1" si="42"/>
        <v>1</v>
      </c>
      <c r="V112" s="218">
        <f t="shared" ca="1" si="43"/>
        <v>0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2708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2710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2711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2712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2707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2714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2715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2716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2717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2719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2720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2722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2724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2726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2725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2727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2728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8">
        <f t="shared" ca="1" si="50"/>
        <v>2</v>
      </c>
      <c r="V131" s="218">
        <f t="shared" ca="1" si="51"/>
        <v>0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2730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8">
        <f t="shared" ca="1" si="50"/>
        <v>2</v>
      </c>
      <c r="V132" s="218">
        <f t="shared" ca="1" si="51"/>
        <v>0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2732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8">
        <f t="shared" ca="1" si="50"/>
        <v>4</v>
      </c>
      <c r="V133" s="218">
        <f t="shared" ca="1" si="51"/>
        <v>0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2733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2735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2737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2739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2740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2741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2742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2743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2744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2745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2747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2746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2748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2749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8">
        <f t="shared" ca="1" si="58"/>
        <v>1</v>
      </c>
      <c r="V149" s="218">
        <f t="shared" ca="1" si="59"/>
        <v>0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2751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2752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2753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2754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2755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2750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2756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2757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2758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2760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2769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2770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2771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2773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2776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2775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2777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8">
        <f t="shared" ca="1" si="66"/>
        <v>1</v>
      </c>
      <c r="V169" s="218">
        <f t="shared" ca="1" si="67"/>
        <v>0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2778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2779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2781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2784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2783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2785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2786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2791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8">
        <f t="shared" ca="1" si="70"/>
        <v>4</v>
      </c>
      <c r="V178" s="218">
        <f t="shared" ca="1" si="71"/>
        <v>0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2787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8">
        <f t="shared" ca="1" si="70"/>
        <v>3</v>
      </c>
      <c r="V179" s="218">
        <f t="shared" ca="1" si="71"/>
        <v>0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2789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8">
        <f t="shared" ca="1" si="70"/>
        <v>1</v>
      </c>
      <c r="V180" s="218">
        <f t="shared" ca="1" si="71"/>
        <v>0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2790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8">
        <f t="shared" ca="1" si="70"/>
        <v>3</v>
      </c>
      <c r="V181" s="218">
        <f t="shared" ca="1" si="71"/>
        <v>0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2793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2794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2795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2796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2797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2798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2800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2802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2803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2804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2805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2808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2807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2809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8">
        <f t="shared" ca="1" si="78"/>
        <v>2</v>
      </c>
      <c r="V198" s="218">
        <f t="shared" ca="1" si="79"/>
        <v>0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2810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8">
        <f t="shared" ca="1" si="78"/>
        <v>1</v>
      </c>
      <c r="V199" s="218">
        <f t="shared" ca="1" si="79"/>
        <v>0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2811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2812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2813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2814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2815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2816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8">
        <f t="shared" ca="1" si="82"/>
        <v>2</v>
      </c>
      <c r="V206" s="218">
        <f t="shared" ca="1" si="83"/>
        <v>0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2817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8">
        <f t="shared" ca="1" si="82"/>
        <v>1</v>
      </c>
      <c r="V207" s="218">
        <f t="shared" ca="1" si="83"/>
        <v>0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2818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2819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2820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2821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2822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2823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2824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2762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2763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2765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2767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2826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2825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2827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2828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2832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2833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8">
        <f t="shared" ca="1" si="90"/>
        <v>1</v>
      </c>
      <c r="V227" s="218">
        <f t="shared" ca="1" si="91"/>
        <v>0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2834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8">
        <f t="shared" ca="1" si="90"/>
        <v>1</v>
      </c>
      <c r="V228" s="218">
        <f t="shared" ca="1" si="91"/>
        <v>0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2836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2848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2851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2837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2840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2842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2845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2846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2847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2855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2856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2858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2859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2861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2835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8">
        <f t="shared" ca="1" si="90"/>
        <v>4</v>
      </c>
      <c r="V243" s="218">
        <f t="shared" ca="1" si="91"/>
        <v>0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2854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2864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2863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2865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2866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2871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8">
        <f t="shared" ca="1" si="96"/>
        <v>1</v>
      </c>
      <c r="V250" s="218">
        <f t="shared" ca="1" si="97"/>
        <v>0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2867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8">
        <f t="shared" ca="1" si="96"/>
        <v>1</v>
      </c>
      <c r="V251" s="218">
        <f t="shared" ca="1" si="97"/>
        <v>0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2869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8">
        <f t="shared" ca="1" si="96"/>
        <v>1</v>
      </c>
      <c r="V252" s="218">
        <f t="shared" ca="1" si="97"/>
        <v>0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2870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8">
        <f t="shared" ca="1" si="96"/>
        <v>1</v>
      </c>
      <c r="V253" s="218">
        <f t="shared" ca="1" si="97"/>
        <v>0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2872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2878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2879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2875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2876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2877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2880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8">
        <f t="shared" ca="1" si="96"/>
        <v>6</v>
      </c>
      <c r="V260" s="218">
        <f t="shared" ca="1" si="97"/>
        <v>0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2883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2884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2886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2888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2889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2891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2894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2893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2895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2896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2897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8">
        <f t="shared" ca="1" si="102"/>
        <v>2</v>
      </c>
      <c r="V272" s="218">
        <f t="shared" ca="1" si="103"/>
        <v>0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2898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8">
        <f t="shared" ca="1" si="102"/>
        <v>2</v>
      </c>
      <c r="V273" s="218">
        <f t="shared" ca="1" si="103"/>
        <v>0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2902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2903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2899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2900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2901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2904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2905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2906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2907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2909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2912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2911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2913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2914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2915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8">
        <f t="shared" ca="1" si="106"/>
        <v>2</v>
      </c>
      <c r="V289" s="218">
        <f t="shared" ca="1" si="107"/>
        <v>0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2916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8">
        <f t="shared" ca="1" si="106"/>
        <v>2</v>
      </c>
      <c r="V290" s="218">
        <f t="shared" ca="1" si="107"/>
        <v>0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2920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2921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2917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2918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2919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2922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2923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2924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2925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2926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2928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2927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2929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2930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2931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2932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8">
        <f t="shared" ca="1" si="110"/>
        <v>1</v>
      </c>
      <c r="V307" s="218">
        <f t="shared" ca="1" si="111"/>
        <v>0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2933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8">
        <f t="shared" ca="1" si="110"/>
        <v>1</v>
      </c>
      <c r="V308" s="218">
        <f t="shared" ca="1" si="111"/>
        <v>0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2934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2935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2936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2937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2938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2939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2940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2942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2943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2944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2945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2946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2948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2941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0</v>
      </c>
      <c r="X323" s="215">
        <f ca="1">SUMIFS(T:T,C:C,C323,AE:AE,"")/SUMIFS(L:L,C:C,C323,AE:AE,"",AB:AB,"")</f>
        <v>0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2400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8">
        <f t="shared" ref="U324:U325" ca="1" si="116">+L324-T324</f>
        <v>3</v>
      </c>
      <c r="V324" s="218">
        <f t="shared" ref="V324:V325" ca="1" si="117">ROUNDDOWN(T324/J324,0)</f>
        <v>0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2404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8">
        <f t="shared" ca="1" si="116"/>
        <v>6</v>
      </c>
      <c r="V325" s="218">
        <f t="shared" ca="1" si="117"/>
        <v>0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2408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8">
        <f t="shared" ref="U327:U329" ca="1" si="118">+L327-T327</f>
        <v>1</v>
      </c>
      <c r="V327" s="218">
        <f t="shared" ref="V327:V329" ca="1" si="119">ROUNDDOWN(T327/J327,0)</f>
        <v>0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2413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8">
        <f t="shared" ca="1" si="118"/>
        <v>1</v>
      </c>
      <c r="V328" s="218">
        <f t="shared" ca="1" si="119"/>
        <v>0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2414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2418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8">
        <f t="shared" ref="U331:U332" ca="1" si="120">+L331-T331</f>
        <v>1</v>
      </c>
      <c r="V331" s="218">
        <f t="shared" ref="V331:V332" ca="1" si="121">ROUNDDOWN(T331/J331,0)</f>
        <v>0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2419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2422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2441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2458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2467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2468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2469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2470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2471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2473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2426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2427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2429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2431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2433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2434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2435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2436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2438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2439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2442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2444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2446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2448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2450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2452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2453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2454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2455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2456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2459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2461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2462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2463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2464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2465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2466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2474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2477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8">
        <f t="shared" ca="1" si="122"/>
        <v>1</v>
      </c>
      <c r="V407" s="218">
        <f t="shared" ca="1" si="123"/>
        <v>0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2481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2482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8">
        <f t="shared" ca="1" si="124"/>
        <v>1</v>
      </c>
      <c r="V410" s="218">
        <f t="shared" ca="1" si="125"/>
        <v>0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2483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2510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2522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2529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2530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2532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2533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2534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2535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2486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2490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2493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2494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2495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2496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2500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8">
        <f t="shared" ca="1" si="126"/>
        <v>1</v>
      </c>
      <c r="V441" s="218">
        <f t="shared" ca="1" si="127"/>
        <v>0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2503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2505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8">
        <f t="shared" ca="1" si="128"/>
        <v>1</v>
      </c>
      <c r="V444" s="218">
        <f t="shared" ca="1" si="129"/>
        <v>0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2507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2508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2509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2511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2512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2514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2515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2516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2517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2518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2519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2520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2521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2523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2524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2525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2526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2527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2528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2536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8">
        <f ca="1">+L484-T484</f>
        <v>357</v>
      </c>
      <c r="V484" s="218">
        <f ca="1">ROUNDDOWN(T484/J484,0)</f>
        <v>0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0</v>
      </c>
      <c r="X485" s="215">
        <f ca="1">SUMIFS(T:T,C:C,C485,AE:AE,"")/SUMIFS(L:L,C:C,C485,AE:AE,"",AB:AB,"")</f>
        <v>0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2552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8">
        <f t="shared" ref="U486:U487" ca="1" si="130">+L486-T486</f>
        <v>4</v>
      </c>
      <c r="V486" s="218">
        <f t="shared" ref="V486:V487" ca="1" si="131">ROUNDDOWN(T486/J486,0)</f>
        <v>0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2554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8">
        <f t="shared" ca="1" si="130"/>
        <v>8</v>
      </c>
      <c r="V487" s="218">
        <f t="shared" ca="1" si="131"/>
        <v>0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0</v>
      </c>
      <c r="X488" s="215">
        <f ca="1">SUMIFS(T:T,C:C,C488,AE:AE,"")/SUMIFS(L:L,C:C,C488,AE:AE,"",AB:AB,"")</f>
        <v>0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2556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8">
        <f t="shared" ref="U489:U492" ca="1" si="132">+L489-T489</f>
        <v>2</v>
      </c>
      <c r="V489" s="218">
        <f t="shared" ref="V489:V492" ca="1" si="133">ROUNDDOWN(T489/J489,0)</f>
        <v>0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2558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8">
        <f t="shared" ca="1" si="132"/>
        <v>2</v>
      </c>
      <c r="V490" s="218">
        <f t="shared" ca="1" si="133"/>
        <v>0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2560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8">
        <f t="shared" ca="1" si="132"/>
        <v>2</v>
      </c>
      <c r="V491" s="218">
        <f t="shared" ca="1" si="133"/>
        <v>0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2562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8">
        <f t="shared" ca="1" si="132"/>
        <v>2</v>
      </c>
      <c r="V492" s="218">
        <f t="shared" ca="1" si="133"/>
        <v>0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0</v>
      </c>
      <c r="X493" s="215">
        <f ca="1">SUMIFS(T:T,C:C,C493,AE:AE,"")/SUMIFS(L:L,C:C,C493,AE:AE,"",AB:AB,"")</f>
        <v>0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2563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8">
        <f t="shared" ref="U494:U497" ca="1" si="134">+L494-T494</f>
        <v>2</v>
      </c>
      <c r="V494" s="218">
        <f t="shared" ref="V494:V497" ca="1" si="135">ROUNDDOWN(T494/J494,0)</f>
        <v>0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2564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8">
        <f t="shared" ca="1" si="134"/>
        <v>2</v>
      </c>
      <c r="V495" s="218">
        <f t="shared" ca="1" si="135"/>
        <v>0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2565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8">
        <f t="shared" ca="1" si="134"/>
        <v>2</v>
      </c>
      <c r="V496" s="218">
        <f t="shared" ca="1" si="135"/>
        <v>0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2566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8">
        <f t="shared" ca="1" si="134"/>
        <v>2</v>
      </c>
      <c r="V497" s="218">
        <f t="shared" ca="1" si="135"/>
        <v>0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0</v>
      </c>
      <c r="X498" s="215">
        <f ca="1">SUMIFS(T:T,C:C,C498,AE:AE,"")/SUMIFS(L:L,C:C,C498,AE:AE,"",AB:AB,"")</f>
        <v>0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2567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8">
        <f t="shared" ref="U499:U500" ca="1" si="136">+L499-T499</f>
        <v>4</v>
      </c>
      <c r="V499" s="218">
        <f t="shared" ref="V499:V500" ca="1" si="137">ROUNDDOWN(T499/J499,0)</f>
        <v>0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2568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8">
        <f t="shared" ca="1" si="136"/>
        <v>8</v>
      </c>
      <c r="V500" s="218">
        <f t="shared" ca="1" si="137"/>
        <v>0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0</v>
      </c>
      <c r="X501" s="215">
        <f ca="1">SUMIFS(T:T,C:C,C501,AE:AE,"")/SUMIFS(L:L,C:C,C501,AE:AE,"",AB:AB,"")</f>
        <v>0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2569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8">
        <f t="shared" ref="U502:U503" ca="1" si="138">+L502-T502</f>
        <v>4</v>
      </c>
      <c r="V502" s="218">
        <f t="shared" ref="V502:V503" ca="1" si="139">ROUNDDOWN(T502/J502,0)</f>
        <v>0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2570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8">
        <f t="shared" ca="1" si="138"/>
        <v>8</v>
      </c>
      <c r="V503" s="218">
        <f t="shared" ca="1" si="139"/>
        <v>0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0</v>
      </c>
      <c r="X504" s="215">
        <f ca="1">SUMIFS(T:T,C:C,C504,AE:AE,"")/SUMIFS(L:L,C:C,C504,AE:AE,"",AB:AB,"")</f>
        <v>0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2571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8">
        <f t="shared" ref="U505:U507" ca="1" si="140">+L505-T505</f>
        <v>2</v>
      </c>
      <c r="V505" s="218">
        <f t="shared" ref="V505:V507" ca="1" si="141">ROUNDDOWN(T505/J505,0)</f>
        <v>0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2573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8">
        <f t="shared" ca="1" si="140"/>
        <v>4</v>
      </c>
      <c r="V506" s="218">
        <f t="shared" ca="1" si="141"/>
        <v>0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2574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8">
        <f t="shared" ca="1" si="140"/>
        <v>2</v>
      </c>
      <c r="V507" s="218">
        <f t="shared" ca="1" si="141"/>
        <v>0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0</v>
      </c>
      <c r="X508" s="215">
        <f ca="1">SUMIFS(T:T,C:C,C508,AE:AE,"")/SUMIFS(L:L,C:C,C508,AE:AE,"",AB:AB,"")</f>
        <v>0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2575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8">
        <f t="shared" ref="U509:U511" ca="1" si="142">+L509-T509</f>
        <v>2</v>
      </c>
      <c r="V509" s="218">
        <f t="shared" ref="V509:V511" ca="1" si="143">ROUNDDOWN(T509/J509,0)</f>
        <v>0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2576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8">
        <f t="shared" ca="1" si="142"/>
        <v>4</v>
      </c>
      <c r="V510" s="218">
        <f t="shared" ca="1" si="143"/>
        <v>0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2577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8">
        <f t="shared" ca="1" si="142"/>
        <v>2</v>
      </c>
      <c r="V511" s="218">
        <f t="shared" ca="1" si="143"/>
        <v>0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0</v>
      </c>
      <c r="X512" s="215">
        <f ca="1">SUMIFS(T:T,C:C,C512,AE:AE,"")/SUMIFS(L:L,C:C,C512,AE:AE,"",AB:AB,"")</f>
        <v>0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2578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8">
        <f t="shared" ref="U513:U514" ca="1" si="144">+L513-T513</f>
        <v>4</v>
      </c>
      <c r="V513" s="218">
        <f t="shared" ref="V513:V514" ca="1" si="145">ROUNDDOWN(T513/J513,0)</f>
        <v>0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2579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8">
        <f t="shared" ca="1" si="144"/>
        <v>8</v>
      </c>
      <c r="V514" s="218">
        <f t="shared" ca="1" si="145"/>
        <v>0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0</v>
      </c>
      <c r="X515" s="215">
        <f ca="1">SUMIFS(T:T,C:C,C515,AE:AE,"")/SUMIFS(L:L,C:C,C515,AE:AE,"",AB:AB,"")</f>
        <v>0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2538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8">
        <f t="shared" ref="U516:U517" ca="1" si="146">+L516-T516</f>
        <v>4</v>
      </c>
      <c r="V516" s="218">
        <f t="shared" ref="V516:V517" ca="1" si="147">ROUNDDOWN(T516/J516,0)</f>
        <v>0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2541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8">
        <f t="shared" ca="1" si="146"/>
        <v>8</v>
      </c>
      <c r="V517" s="218">
        <f t="shared" ca="1" si="147"/>
        <v>0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0</v>
      </c>
      <c r="X518" s="215">
        <f ca="1">SUMIFS(T:T,C:C,C518,AE:AE,"")/SUMIFS(L:L,C:C,C518,AE:AE,"",AB:AB,"")</f>
        <v>0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2543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8">
        <f t="shared" ref="U519:U521" ca="1" si="148">+L519-T519</f>
        <v>1</v>
      </c>
      <c r="V519" s="218">
        <f t="shared" ref="V519:V521" ca="1" si="149">ROUNDDOWN(T519/J519,0)</f>
        <v>0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2545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8">
        <f t="shared" ca="1" si="148"/>
        <v>2</v>
      </c>
      <c r="V520" s="218">
        <f t="shared" ca="1" si="149"/>
        <v>0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2547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8">
        <f t="shared" ca="1" si="148"/>
        <v>1</v>
      </c>
      <c r="V521" s="218">
        <f t="shared" ca="1" si="149"/>
        <v>0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0</v>
      </c>
      <c r="X522" s="215">
        <f ca="1">SUMIFS(T:T,C:C,C522,AE:AE,"")/SUMIFS(L:L,C:C,C522,AE:AE,"",AB:AB,"")</f>
        <v>0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2549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8">
        <f t="shared" ref="U523:U525" ca="1" si="150">+L523-T523</f>
        <v>1</v>
      </c>
      <c r="V523" s="218">
        <f t="shared" ref="V523:V525" ca="1" si="151">ROUNDDOWN(T523/J523,0)</f>
        <v>0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2550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8">
        <f t="shared" ca="1" si="150"/>
        <v>2</v>
      </c>
      <c r="V524" s="218">
        <f t="shared" ca="1" si="151"/>
        <v>0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2551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8">
        <f t="shared" ca="1" si="150"/>
        <v>1</v>
      </c>
      <c r="V525" s="218">
        <f t="shared" ca="1" si="151"/>
        <v>0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2952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2953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2954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2957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8">
        <f t="shared" ca="1" si="152"/>
        <v>1</v>
      </c>
      <c r="V530" s="218">
        <f t="shared" ca="1" si="153"/>
        <v>0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2959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8">
        <f t="shared" ca="1" si="152"/>
        <v>2</v>
      </c>
      <c r="V531" s="218">
        <f t="shared" ca="1" si="153"/>
        <v>0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2961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2963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8">
        <f t="shared" ca="1" si="152"/>
        <v>2</v>
      </c>
      <c r="V533" s="218">
        <f t="shared" ca="1" si="153"/>
        <v>0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2965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2966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2967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2968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8">
        <f t="shared" ca="1" si="156"/>
        <v>1</v>
      </c>
      <c r="V538" s="218">
        <f t="shared" ca="1" si="157"/>
        <v>0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2969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8">
        <f t="shared" ca="1" si="156"/>
        <v>2</v>
      </c>
      <c r="V539" s="218">
        <f t="shared" ca="1" si="157"/>
        <v>0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2970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2971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8">
        <f t="shared" ca="1" si="156"/>
        <v>2</v>
      </c>
      <c r="V541" s="218">
        <f t="shared" ca="1" si="157"/>
        <v>0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2406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2390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2393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8">
        <f t="shared" ca="1" si="160"/>
        <v>2</v>
      </c>
      <c r="V546" s="218">
        <f t="shared" ca="1" si="161"/>
        <v>0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2396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2397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8">
        <f t="shared" ca="1" si="162"/>
        <v>2</v>
      </c>
      <c r="V549" s="218">
        <f t="shared" ca="1" si="163"/>
        <v>0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2398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2399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8">
        <f t="shared" ca="1" si="164"/>
        <v>2</v>
      </c>
      <c r="V552" s="218">
        <f t="shared" ca="1" si="165"/>
        <v>0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2472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Z5" sqref="Z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2972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6</v>
      </c>
      <c r="H5" s="26" cm="1">
        <f t="array" ref="H5">SUMPRODUCT(--($C$30:$C$454=$D5),$L$30:$L$454,$J$30:$J$454)</f>
        <v>298.89999999999998</v>
      </c>
      <c r="I5" s="26" cm="1">
        <f t="array" ref="I5">SUMPRODUCT(--($C$30:$C$454=$D5),$M$30:$M$454)</f>
        <v>425</v>
      </c>
      <c r="J5" s="27" cm="1">
        <f t="array" ref="J5">SUMPRODUCT(--($C$30:$C$454=$D5),$M$30:$M$454,$J$30:$J$454)</f>
        <v>31840.700000000012</v>
      </c>
      <c r="L5" s="28" t="s">
        <v>12</v>
      </c>
      <c r="M5" s="29">
        <f>G8</f>
        <v>540</v>
      </c>
      <c r="N5" s="30">
        <f>H8</f>
        <v>3883.099999999999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534</v>
      </c>
      <c r="H6" s="26" cm="1">
        <f t="array" ref="H6">SUMPRODUCT(--($C$30:$C$454=$D6),$L$30:$L$454,$J$30:$J$454)</f>
        <v>3584.1999999999989</v>
      </c>
      <c r="I6" s="26" cm="1">
        <f t="array" ref="I6">SUMPRODUCT(--($C$30:$C$454=$D6),$M$30:$M$454)</f>
        <v>256</v>
      </c>
      <c r="J6" s="27" cm="1">
        <f t="array" ref="J6">SUMPRODUCT(--($C$30:$C$454=$D6),$M$30:$M$454,$J$30:$J$454)</f>
        <v>83191.700000000012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540</v>
      </c>
      <c r="H8" s="41">
        <f t="shared" si="0"/>
        <v>3883.099999999999</v>
      </c>
      <c r="I8" s="41">
        <f t="shared" si="0"/>
        <v>1071</v>
      </c>
      <c r="J8" s="42">
        <f>J5+J6+J7</f>
        <v>115244.60000000002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0</v>
      </c>
      <c r="U27" s="73" cm="1">
        <f t="array" ref="U27">SUMPRODUCT($J$30:$J$454,U30:U454,--(U30:U454&lt;&gt;""))</f>
        <v>0</v>
      </c>
      <c r="V27" s="73" cm="1">
        <f t="array" ref="V27">SUMPRODUCT($J$30:$J$454,V30:V454,--(V30:V454&lt;&gt;""))</f>
        <v>0</v>
      </c>
      <c r="W27" s="73" cm="1">
        <f t="array" ref="W27">SUMPRODUCT($J$30:$J$454,W30:W454,--(W30:W454&lt;&gt;""))</f>
        <v>0</v>
      </c>
      <c r="X27" s="73" cm="1">
        <f t="array" ref="X27">SUMPRODUCT($J$30:$J$454,X30:X454,--(X30:X454&lt;&gt;""))</f>
        <v>0</v>
      </c>
      <c r="Y27" s="73" cm="1">
        <f t="array" ref="Y27">SUMPRODUCT($J$30:$J$454,Y30:Y454,--(Y30:Y454&lt;&gt;""))</f>
        <v>0</v>
      </c>
      <c r="Z27" s="73" t="e" cm="1">
        <f t="array" ref="Z27">SUMPRODUCT($J$30:$J$454,Z30:Z454,--(Z30:Z454&lt;&gt;""))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Z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2973</v>
      </c>
      <c r="E30" s="82" t="s">
        <v>2391</v>
      </c>
      <c r="F30" s="82" t="s">
        <v>2391</v>
      </c>
      <c r="G30" s="82">
        <v>6758</v>
      </c>
      <c r="H30" s="82" t="s">
        <v>2392</v>
      </c>
      <c r="I30" s="82">
        <v>1</v>
      </c>
      <c r="J30" s="82">
        <v>284.7</v>
      </c>
      <c r="K30" s="82">
        <v>284.7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2974</v>
      </c>
      <c r="E31" s="82" t="s">
        <v>2394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2"/>
        <v>2</v>
      </c>
      <c r="M31" s="26">
        <f t="shared" si="3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>PL12</v>
      </c>
      <c r="AC31" s="53" t="str">
        <f t="shared" si="5"/>
        <v/>
      </c>
      <c r="AD31" s="53" t="s">
        <v>703</v>
      </c>
      <c r="AE31" s="53"/>
      <c r="AF31" s="53"/>
      <c r="AG31" s="53" t="s">
        <v>2975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2976</v>
      </c>
      <c r="E32" s="82" t="s">
        <v>2391</v>
      </c>
      <c r="F32" s="82" t="s">
        <v>2391</v>
      </c>
      <c r="G32" s="82">
        <v>6762</v>
      </c>
      <c r="H32" s="82" t="s">
        <v>2392</v>
      </c>
      <c r="I32" s="82">
        <v>1</v>
      </c>
      <c r="J32" s="82">
        <v>284.8</v>
      </c>
      <c r="K32" s="82">
        <v>284.8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2977</v>
      </c>
      <c r="E33" s="82" t="s">
        <v>2394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2"/>
        <v>2</v>
      </c>
      <c r="M33" s="26">
        <f t="shared" si="3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PL12</v>
      </c>
      <c r="AC33" s="53" t="str">
        <f t="shared" si="5"/>
        <v/>
      </c>
      <c r="AD33" s="53" t="s">
        <v>703</v>
      </c>
      <c r="AE33" s="53"/>
      <c r="AF33" s="53"/>
      <c r="AG33" s="53" t="s">
        <v>2975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2978</v>
      </c>
      <c r="E34" s="82" t="s">
        <v>2391</v>
      </c>
      <c r="F34" s="82" t="s">
        <v>2391</v>
      </c>
      <c r="G34" s="82">
        <v>6750</v>
      </c>
      <c r="H34" s="82" t="s">
        <v>2392</v>
      </c>
      <c r="I34" s="82">
        <v>1</v>
      </c>
      <c r="J34" s="82">
        <v>284.3</v>
      </c>
      <c r="K34" s="82">
        <v>284.3</v>
      </c>
      <c r="L34" s="26">
        <f t="shared" si="2"/>
        <v>0</v>
      </c>
      <c r="M34" s="26">
        <f t="shared" si="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2979</v>
      </c>
      <c r="E35" s="82" t="s">
        <v>2394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2"/>
        <v>2</v>
      </c>
      <c r="M35" s="26">
        <f t="shared" si="3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>PL12</v>
      </c>
      <c r="AC35" s="53" t="str">
        <f t="shared" si="5"/>
        <v/>
      </c>
      <c r="AD35" s="53" t="s">
        <v>703</v>
      </c>
      <c r="AE35" s="53"/>
      <c r="AF35" s="53"/>
      <c r="AG35" s="53" t="s">
        <v>2975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2980</v>
      </c>
      <c r="E36" s="82" t="s">
        <v>2401</v>
      </c>
      <c r="F36" s="82" t="s">
        <v>2402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2"/>
        <v>3</v>
      </c>
      <c r="M36" s="26">
        <f t="shared" si="3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53"/>
      <c r="AF36" s="53"/>
      <c r="AG36" s="53" t="s">
        <v>2981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2982</v>
      </c>
      <c r="E37" s="82" t="s">
        <v>2405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2"/>
        <v>6</v>
      </c>
      <c r="M37" s="26">
        <f t="shared" si="3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PL12</v>
      </c>
      <c r="AC37" s="53" t="str">
        <f t="shared" si="5"/>
        <v/>
      </c>
      <c r="AD37" s="53" t="s">
        <v>703</v>
      </c>
      <c r="AE37" s="53"/>
      <c r="AF37" s="53"/>
      <c r="AG37" s="53" t="s">
        <v>2975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2983</v>
      </c>
      <c r="E38" s="82" t="s">
        <v>2407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PL8</v>
      </c>
      <c r="AC38" s="53" t="str">
        <f t="shared" si="5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2984</v>
      </c>
      <c r="E39" s="82" t="s">
        <v>2409</v>
      </c>
      <c r="F39" s="82" t="s">
        <v>2410</v>
      </c>
      <c r="G39" s="82">
        <v>3401</v>
      </c>
      <c r="H39" s="82" t="s">
        <v>2411</v>
      </c>
      <c r="I39" s="82">
        <v>1</v>
      </c>
      <c r="J39" s="82">
        <v>37.9</v>
      </c>
      <c r="K39" s="82">
        <v>37.9</v>
      </c>
      <c r="L39" s="26">
        <f t="shared" si="2"/>
        <v>1</v>
      </c>
      <c r="M39" s="26">
        <f t="shared" si="3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53"/>
      <c r="AF39" s="53"/>
      <c r="AG39" s="53" t="s">
        <v>2985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2986</v>
      </c>
      <c r="E40" s="82" t="s">
        <v>2409</v>
      </c>
      <c r="F40" s="82" t="s">
        <v>2410</v>
      </c>
      <c r="G40" s="82">
        <v>222</v>
      </c>
      <c r="H40" s="82" t="s">
        <v>2411</v>
      </c>
      <c r="I40" s="82">
        <v>1</v>
      </c>
      <c r="J40" s="82">
        <v>2.5</v>
      </c>
      <c r="K40" s="82">
        <v>2.5</v>
      </c>
      <c r="L40" s="26">
        <f t="shared" si="2"/>
        <v>1</v>
      </c>
      <c r="M40" s="26">
        <f t="shared" si="3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53"/>
      <c r="AF40" s="53"/>
      <c r="AG40" s="53" t="s">
        <v>2985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2987</v>
      </c>
      <c r="E41" s="82" t="s">
        <v>2415</v>
      </c>
      <c r="F41" s="82" t="s">
        <v>2416</v>
      </c>
      <c r="G41" s="82">
        <v>191</v>
      </c>
      <c r="H41" s="82" t="s">
        <v>2417</v>
      </c>
      <c r="I41" s="82">
        <v>1</v>
      </c>
      <c r="J41" s="82">
        <v>4.7</v>
      </c>
      <c r="K41" s="82">
        <v>4.7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/>
      </c>
      <c r="AC41" s="53" t="str">
        <f t="shared" si="5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2988</v>
      </c>
      <c r="E42" s="82" t="s">
        <v>2409</v>
      </c>
      <c r="F42" s="82" t="s">
        <v>2410</v>
      </c>
      <c r="G42" s="82">
        <v>3811</v>
      </c>
      <c r="H42" s="82" t="s">
        <v>2411</v>
      </c>
      <c r="I42" s="82">
        <v>1</v>
      </c>
      <c r="J42" s="82">
        <v>42.5</v>
      </c>
      <c r="K42" s="82">
        <v>42.5</v>
      </c>
      <c r="L42" s="26">
        <f t="shared" si="2"/>
        <v>1</v>
      </c>
      <c r="M42" s="26">
        <f t="shared" si="3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2985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2989</v>
      </c>
      <c r="E43" s="82" t="s">
        <v>2409</v>
      </c>
      <c r="F43" s="82" t="s">
        <v>2420</v>
      </c>
      <c r="G43" s="82">
        <v>121</v>
      </c>
      <c r="H43" s="82" t="s">
        <v>2421</v>
      </c>
      <c r="I43" s="82">
        <v>1</v>
      </c>
      <c r="J43" s="82">
        <v>2.1</v>
      </c>
      <c r="K43" s="82">
        <v>2.1</v>
      </c>
      <c r="L43" s="26">
        <f t="shared" si="2"/>
        <v>0</v>
      </c>
      <c r="M43" s="26">
        <f t="shared" si="3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2990</v>
      </c>
      <c r="E44" s="82" t="s">
        <v>2423</v>
      </c>
      <c r="F44" s="82" t="s">
        <v>2424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2"/>
        <v>0</v>
      </c>
      <c r="M44" s="26">
        <f t="shared" si="3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786</v>
      </c>
      <c r="AE44" s="53"/>
      <c r="AF44" s="53"/>
      <c r="AG44" s="53" t="s">
        <v>2991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2992</v>
      </c>
      <c r="E45" s="82" t="s">
        <v>2423</v>
      </c>
      <c r="F45" s="82" t="s">
        <v>2424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2"/>
        <v>0</v>
      </c>
      <c r="M45" s="26">
        <f t="shared" si="3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786</v>
      </c>
      <c r="AE45" s="53"/>
      <c r="AF45" s="53"/>
      <c r="AG45" s="53" t="s">
        <v>2991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2993</v>
      </c>
      <c r="E46" s="82" t="s">
        <v>2428</v>
      </c>
      <c r="F46" s="82" t="s">
        <v>2424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2994</v>
      </c>
      <c r="E47" s="82" t="s">
        <v>2430</v>
      </c>
      <c r="F47" s="82" t="s">
        <v>2424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/>
      </c>
      <c r="AC47" s="53" t="str">
        <f t="shared" si="5"/>
        <v/>
      </c>
      <c r="AD47" s="53" t="s">
        <v>786</v>
      </c>
      <c r="AE47" s="53"/>
      <c r="AF47" s="53"/>
      <c r="AG47" s="53" t="s">
        <v>2991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2995</v>
      </c>
      <c r="E48" s="82" t="s">
        <v>2432</v>
      </c>
      <c r="F48" s="82" t="s">
        <v>2424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2"/>
        <v>0</v>
      </c>
      <c r="M48" s="26">
        <f t="shared" si="3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/>
      </c>
      <c r="AC48" s="53" t="str">
        <f t="shared" si="5"/>
        <v/>
      </c>
      <c r="AD48" s="53" t="s">
        <v>786</v>
      </c>
      <c r="AE48" s="53"/>
      <c r="AF48" s="53"/>
      <c r="AG48" s="53" t="s">
        <v>2991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2996</v>
      </c>
      <c r="E49" s="82" t="s">
        <v>2432</v>
      </c>
      <c r="F49" s="82" t="s">
        <v>2424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2"/>
        <v>0</v>
      </c>
      <c r="M49" s="26">
        <f t="shared" si="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/>
      </c>
      <c r="AC49" s="53" t="str">
        <f t="shared" si="5"/>
        <v/>
      </c>
      <c r="AD49" s="53" t="s">
        <v>786</v>
      </c>
      <c r="AE49" s="53"/>
      <c r="AF49" s="53"/>
      <c r="AG49" s="53" t="s">
        <v>2991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2997</v>
      </c>
      <c r="E50" s="82" t="s">
        <v>2423</v>
      </c>
      <c r="F50" s="82" t="s">
        <v>2424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/>
      </c>
      <c r="AC50" s="53" t="str">
        <f t="shared" si="5"/>
        <v/>
      </c>
      <c r="AD50" s="53" t="s">
        <v>786</v>
      </c>
      <c r="AE50" s="53"/>
      <c r="AF50" s="53"/>
      <c r="AG50" s="53" t="s">
        <v>2991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2998</v>
      </c>
      <c r="E51" s="82" t="s">
        <v>2432</v>
      </c>
      <c r="F51" s="82" t="s">
        <v>2424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2"/>
        <v>0</v>
      </c>
      <c r="M51" s="26">
        <f t="shared" si="3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53"/>
      <c r="AF51" s="53"/>
      <c r="AG51" s="53" t="s">
        <v>2991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2999</v>
      </c>
      <c r="E52" s="82" t="s">
        <v>2437</v>
      </c>
      <c r="F52" s="82" t="s">
        <v>2424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/>
      </c>
      <c r="AC52" s="53" t="str">
        <f t="shared" si="5"/>
        <v/>
      </c>
      <c r="AD52" s="53" t="s">
        <v>786</v>
      </c>
      <c r="AE52" s="53"/>
      <c r="AF52" s="53"/>
      <c r="AG52" s="53" t="s">
        <v>2991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3000</v>
      </c>
      <c r="E53" s="82" t="s">
        <v>2437</v>
      </c>
      <c r="F53" s="82" t="s">
        <v>2424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/>
      </c>
      <c r="AC53" s="53" t="str">
        <f t="shared" si="5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3001</v>
      </c>
      <c r="E54" s="82" t="s">
        <v>2440</v>
      </c>
      <c r="F54" s="82" t="s">
        <v>2424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53"/>
      <c r="AF54" s="53"/>
      <c r="AG54" s="53" t="s">
        <v>2991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3002</v>
      </c>
      <c r="E55" s="82" t="s">
        <v>2432</v>
      </c>
      <c r="F55" s="82" t="s">
        <v>2424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/>
      </c>
      <c r="AC55" s="53" t="str">
        <f t="shared" si="5"/>
        <v/>
      </c>
      <c r="AD55" s="53" t="s">
        <v>786</v>
      </c>
      <c r="AE55" s="53"/>
      <c r="AF55" s="53"/>
      <c r="AG55" s="53" t="s">
        <v>2991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3003</v>
      </c>
      <c r="E56" s="82" t="s">
        <v>2443</v>
      </c>
      <c r="F56" s="82" t="s">
        <v>2424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786</v>
      </c>
      <c r="AE56" s="53"/>
      <c r="AF56" s="53"/>
      <c r="AG56" s="53" t="s">
        <v>2991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3004</v>
      </c>
      <c r="E57" s="82" t="s">
        <v>2445</v>
      </c>
      <c r="F57" s="82" t="s">
        <v>2424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2"/>
        <v>0</v>
      </c>
      <c r="M57" s="26">
        <f t="shared" si="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786</v>
      </c>
      <c r="AE57" s="53"/>
      <c r="AF57" s="53"/>
      <c r="AG57" s="53" t="s">
        <v>2991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3005</v>
      </c>
      <c r="E58" s="82" t="s">
        <v>2447</v>
      </c>
      <c r="F58" s="82" t="s">
        <v>2424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2"/>
        <v>0</v>
      </c>
      <c r="M58" s="26">
        <f t="shared" si="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786</v>
      </c>
      <c r="AE58" s="53"/>
      <c r="AF58" s="53"/>
      <c r="AG58" s="53" t="s">
        <v>2991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3006</v>
      </c>
      <c r="E59" s="82" t="s">
        <v>2449</v>
      </c>
      <c r="F59" s="82" t="s">
        <v>2424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786</v>
      </c>
      <c r="AE59" s="53"/>
      <c r="AF59" s="53"/>
      <c r="AG59" s="53" t="s">
        <v>2991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3007</v>
      </c>
      <c r="E60" s="82" t="s">
        <v>2451</v>
      </c>
      <c r="F60" s="82" t="s">
        <v>2424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786</v>
      </c>
      <c r="AE60" s="53"/>
      <c r="AF60" s="53"/>
      <c r="AG60" s="53" t="s">
        <v>2991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3008</v>
      </c>
      <c r="E61" s="82" t="s">
        <v>2437</v>
      </c>
      <c r="F61" s="82" t="s">
        <v>2424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786</v>
      </c>
      <c r="AE61" s="53"/>
      <c r="AF61" s="53"/>
      <c r="AG61" s="53" t="s">
        <v>2991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3009</v>
      </c>
      <c r="E62" s="82" t="s">
        <v>2451</v>
      </c>
      <c r="F62" s="82" t="s">
        <v>2424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786</v>
      </c>
      <c r="AE62" s="53"/>
      <c r="AF62" s="53"/>
      <c r="AG62" s="53" t="s">
        <v>2991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3010</v>
      </c>
      <c r="E63" s="82" t="s">
        <v>2449</v>
      </c>
      <c r="F63" s="82" t="s">
        <v>2424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786</v>
      </c>
      <c r="AE63" s="53"/>
      <c r="AF63" s="53"/>
      <c r="AG63" s="53" t="s">
        <v>2991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3011</v>
      </c>
      <c r="E64" s="82" t="s">
        <v>2437</v>
      </c>
      <c r="F64" s="82" t="s">
        <v>2424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2"/>
        <v>0</v>
      </c>
      <c r="M64" s="26">
        <f t="shared" si="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786</v>
      </c>
      <c r="AE64" s="53"/>
      <c r="AF64" s="53"/>
      <c r="AG64" s="53" t="s">
        <v>2991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3012</v>
      </c>
      <c r="E65" s="82" t="s">
        <v>2457</v>
      </c>
      <c r="F65" s="82" t="s">
        <v>2424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2"/>
        <v>0</v>
      </c>
      <c r="M65" s="26">
        <f t="shared" si="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786</v>
      </c>
      <c r="AE65" s="53"/>
      <c r="AF65" s="53"/>
      <c r="AG65" s="53" t="s">
        <v>2991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3013</v>
      </c>
      <c r="E66" s="82" t="s">
        <v>2432</v>
      </c>
      <c r="F66" s="82" t="s">
        <v>2424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2"/>
        <v>0</v>
      </c>
      <c r="M66" s="26">
        <f t="shared" si="3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786</v>
      </c>
      <c r="AE66" s="53"/>
      <c r="AF66" s="53"/>
      <c r="AG66" s="53" t="s">
        <v>2991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3014</v>
      </c>
      <c r="E67" s="82" t="s">
        <v>2460</v>
      </c>
      <c r="F67" s="82" t="s">
        <v>2424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786</v>
      </c>
      <c r="AE67" s="53"/>
      <c r="AF67" s="53"/>
      <c r="AG67" s="53" t="s">
        <v>2991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3015</v>
      </c>
      <c r="E68" s="82" t="s">
        <v>2449</v>
      </c>
      <c r="F68" s="82" t="s">
        <v>2424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786</v>
      </c>
      <c r="AE68" s="53"/>
      <c r="AF68" s="53"/>
      <c r="AG68" s="53" t="s">
        <v>2991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3016</v>
      </c>
      <c r="E69" s="82" t="s">
        <v>2451</v>
      </c>
      <c r="F69" s="82" t="s">
        <v>2424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786</v>
      </c>
      <c r="AE69" s="53"/>
      <c r="AF69" s="53"/>
      <c r="AG69" s="53" t="s">
        <v>2991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3017</v>
      </c>
      <c r="E70" s="82" t="s">
        <v>2432</v>
      </c>
      <c r="F70" s="82" t="s">
        <v>2424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786</v>
      </c>
      <c r="AE70" s="53"/>
      <c r="AF70" s="53"/>
      <c r="AG70" s="53" t="s">
        <v>2991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3018</v>
      </c>
      <c r="E71" s="82" t="s">
        <v>2432</v>
      </c>
      <c r="F71" s="82" t="s">
        <v>2424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786</v>
      </c>
      <c r="AE71" s="53"/>
      <c r="AF71" s="53"/>
      <c r="AG71" s="53" t="s">
        <v>2991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3019</v>
      </c>
      <c r="E72" s="82" t="s">
        <v>2423</v>
      </c>
      <c r="F72" s="82" t="s">
        <v>2424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/>
      </c>
      <c r="AC72" s="53" t="str">
        <f t="shared" si="5"/>
        <v/>
      </c>
      <c r="AD72" s="53" t="s">
        <v>786</v>
      </c>
      <c r="AE72" s="53"/>
      <c r="AF72" s="53"/>
      <c r="AG72" s="53" t="s">
        <v>2991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3020</v>
      </c>
      <c r="E73" s="82" t="s">
        <v>2423</v>
      </c>
      <c r="F73" s="82" t="s">
        <v>2424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/>
      </c>
      <c r="AC73" s="53" t="str">
        <f t="shared" si="5"/>
        <v/>
      </c>
      <c r="AD73" s="53" t="s">
        <v>786</v>
      </c>
      <c r="AE73" s="53"/>
      <c r="AF73" s="53"/>
      <c r="AG73" s="53" t="s">
        <v>2991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3021</v>
      </c>
      <c r="E74" s="82" t="s">
        <v>2432</v>
      </c>
      <c r="F74" s="82" t="s">
        <v>2424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2"/>
        <v>0</v>
      </c>
      <c r="M74" s="26">
        <f t="shared" si="3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786</v>
      </c>
      <c r="AE74" s="53"/>
      <c r="AF74" s="53"/>
      <c r="AG74" s="53" t="s">
        <v>2991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3022</v>
      </c>
      <c r="E75" s="82" t="s">
        <v>2432</v>
      </c>
      <c r="F75" s="82" t="s">
        <v>2424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2"/>
        <v>0</v>
      </c>
      <c r="M75" s="26">
        <f t="shared" si="3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786</v>
      </c>
      <c r="AE75" s="53"/>
      <c r="AF75" s="53"/>
      <c r="AG75" s="53" t="s">
        <v>2991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3023</v>
      </c>
      <c r="E76" s="82" t="s">
        <v>2432</v>
      </c>
      <c r="F76" s="82" t="s">
        <v>2424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2"/>
        <v>0</v>
      </c>
      <c r="M76" s="26">
        <f t="shared" si="3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786</v>
      </c>
      <c r="AE76" s="53"/>
      <c r="AF76" s="53"/>
      <c r="AG76" s="53" t="s">
        <v>2991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3024</v>
      </c>
      <c r="E77" s="82" t="s">
        <v>2432</v>
      </c>
      <c r="F77" s="82" t="s">
        <v>2424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2"/>
        <v>0</v>
      </c>
      <c r="M77" s="26">
        <f t="shared" si="3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786</v>
      </c>
      <c r="AE77" s="53"/>
      <c r="AF77" s="53"/>
      <c r="AG77" s="53" t="s">
        <v>2991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3025</v>
      </c>
      <c r="E78" s="82" t="s">
        <v>2445</v>
      </c>
      <c r="F78" s="82" t="s">
        <v>2424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2"/>
        <v>0</v>
      </c>
      <c r="M78" s="26">
        <f t="shared" si="3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786</v>
      </c>
      <c r="AE78" s="53"/>
      <c r="AF78" s="53"/>
      <c r="AG78" s="53" t="s">
        <v>2991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3026</v>
      </c>
      <c r="E79" s="82" t="s">
        <v>2447</v>
      </c>
      <c r="F79" s="82" t="s">
        <v>2424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3027</v>
      </c>
      <c r="E80" s="82" t="s">
        <v>2447</v>
      </c>
      <c r="F80" s="82" t="s">
        <v>2424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786</v>
      </c>
      <c r="AE80" s="53"/>
      <c r="AF80" s="53"/>
      <c r="AG80" s="53" t="s">
        <v>2991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3028</v>
      </c>
      <c r="E81" s="82" t="s">
        <v>887</v>
      </c>
      <c r="F81" s="82" t="s">
        <v>2475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/>
      <c r="AF81" s="53"/>
      <c r="AG81" s="53" t="s">
        <v>3029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3030</v>
      </c>
      <c r="E82" s="82" t="s">
        <v>2478</v>
      </c>
      <c r="F82" s="82" t="s">
        <v>2479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2"/>
        <v>1</v>
      </c>
      <c r="M82" s="26">
        <f t="shared" si="3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>PL6</v>
      </c>
      <c r="AC82" s="53" t="str">
        <f t="shared" si="5"/>
        <v/>
      </c>
      <c r="AD82" s="53" t="s">
        <v>703</v>
      </c>
      <c r="AE82" s="53"/>
      <c r="AF82" s="53"/>
      <c r="AG82" s="53" t="s">
        <v>3031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3032</v>
      </c>
      <c r="E83" s="82" t="s">
        <v>887</v>
      </c>
      <c r="F83" s="82" t="s">
        <v>2475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/>
      <c r="AF83" s="53"/>
      <c r="AG83" s="53" t="s">
        <v>3029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3033</v>
      </c>
      <c r="E84" s="82" t="s">
        <v>2478</v>
      </c>
      <c r="F84" s="82" t="s">
        <v>2479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2"/>
        <v>1</v>
      </c>
      <c r="M84" s="26">
        <f t="shared" si="3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PL6</v>
      </c>
      <c r="AC84" s="53" t="str">
        <f t="shared" si="5"/>
        <v/>
      </c>
      <c r="AD84" s="53" t="s">
        <v>703</v>
      </c>
      <c r="AE84" s="53"/>
      <c r="AF84" s="53"/>
      <c r="AG84" s="53" t="s">
        <v>3031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3034</v>
      </c>
      <c r="E85" s="82" t="s">
        <v>2484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2"/>
        <v>0</v>
      </c>
      <c r="M85" s="26">
        <f t="shared" si="3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/>
      <c r="AF85" s="53"/>
      <c r="AG85" s="53" t="s">
        <v>3035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3036</v>
      </c>
      <c r="E86" s="82" t="s">
        <v>2487</v>
      </c>
      <c r="F86" s="82" t="s">
        <v>2488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2"/>
        <v>0</v>
      </c>
      <c r="M86" s="26">
        <f t="shared" si="3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786</v>
      </c>
      <c r="AE86" s="53"/>
      <c r="AF86" s="53"/>
      <c r="AG86" s="53" t="s">
        <v>3037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3038</v>
      </c>
      <c r="E87" s="82" t="s">
        <v>2491</v>
      </c>
      <c r="F87" s="82" t="s">
        <v>2488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2"/>
        <v>0</v>
      </c>
      <c r="M87" s="26">
        <f t="shared" si="3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786</v>
      </c>
      <c r="AE87" s="53"/>
      <c r="AF87" s="53"/>
      <c r="AG87" s="53" t="s">
        <v>3039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3040</v>
      </c>
      <c r="E88" s="82" t="s">
        <v>2484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/>
      <c r="AF88" s="53"/>
      <c r="AG88" s="53" t="s">
        <v>3035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3041</v>
      </c>
      <c r="E89" s="82" t="s">
        <v>2484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/>
      <c r="AF89" s="53"/>
      <c r="AG89" s="53" t="s">
        <v>3035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3042</v>
      </c>
      <c r="E90" s="82" t="s">
        <v>2484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3035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3043</v>
      </c>
      <c r="E91" s="82" t="s">
        <v>2497</v>
      </c>
      <c r="F91" s="82" t="s">
        <v>2498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2"/>
        <v>0</v>
      </c>
      <c r="M91" s="26">
        <f t="shared" si="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786</v>
      </c>
      <c r="AE91" s="53"/>
      <c r="AF91" s="53"/>
      <c r="AG91" s="53" t="s">
        <v>3044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3045</v>
      </c>
      <c r="E92" s="82" t="s">
        <v>2501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3046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3047</v>
      </c>
      <c r="E93" s="82" t="s">
        <v>732</v>
      </c>
      <c r="F93" s="82" t="s">
        <v>2498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786</v>
      </c>
      <c r="AE93" s="53"/>
      <c r="AF93" s="53"/>
      <c r="AG93" s="53" t="s">
        <v>3048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3049</v>
      </c>
      <c r="E94" s="82" t="s">
        <v>2506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6">MIN(SUM(N94:Y94),I94)</f>
        <v>1</v>
      </c>
      <c r="M94" s="26">
        <f t="shared" ref="M94:M157" si="7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3046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3050</v>
      </c>
      <c r="E95" s="82" t="s">
        <v>2484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6"/>
        <v>0</v>
      </c>
      <c r="M95" s="26">
        <f t="shared" si="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3035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3051</v>
      </c>
      <c r="E96" s="82" t="s">
        <v>2484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6"/>
        <v>0</v>
      </c>
      <c r="M96" s="26">
        <f t="shared" si="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53"/>
      <c r="AF96" s="53"/>
      <c r="AG96" s="53" t="s">
        <v>3035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3052</v>
      </c>
      <c r="E97" s="82" t="s">
        <v>2484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6"/>
        <v>0</v>
      </c>
      <c r="M97" s="26">
        <f t="shared" si="7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53"/>
      <c r="AF97" s="53"/>
      <c r="AG97" s="53" t="s">
        <v>3035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3053</v>
      </c>
      <c r="E98" s="82" t="s">
        <v>2484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53"/>
      <c r="AF98" s="53"/>
      <c r="AG98" s="53" t="s">
        <v>3035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3054</v>
      </c>
      <c r="E99" s="82" t="s">
        <v>2497</v>
      </c>
      <c r="F99" s="82" t="s">
        <v>2498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6"/>
        <v>0</v>
      </c>
      <c r="M99" s="26">
        <f t="shared" si="7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/>
      </c>
      <c r="AC99" s="53" t="str">
        <f t="shared" si="9"/>
        <v/>
      </c>
      <c r="AD99" s="53" t="s">
        <v>786</v>
      </c>
      <c r="AE99" s="53"/>
      <c r="AF99" s="53"/>
      <c r="AG99" s="53" t="s">
        <v>3044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3055</v>
      </c>
      <c r="E100" s="82" t="s">
        <v>732</v>
      </c>
      <c r="F100" s="82" t="s">
        <v>2513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6"/>
        <v>0</v>
      </c>
      <c r="M100" s="26">
        <f t="shared" si="7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/>
      </c>
      <c r="AC100" s="53" t="str">
        <f t="shared" si="9"/>
        <v/>
      </c>
      <c r="AD100" s="53" t="s">
        <v>786</v>
      </c>
      <c r="AE100" s="53"/>
      <c r="AF100" s="53"/>
      <c r="AG100" s="53" t="s">
        <v>3048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3056</v>
      </c>
      <c r="E101" s="82" t="s">
        <v>2484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/>
      </c>
      <c r="AC101" s="53" t="str">
        <f t="shared" si="9"/>
        <v/>
      </c>
      <c r="AD101" s="53" t="s">
        <v>703</v>
      </c>
      <c r="AE101" s="53"/>
      <c r="AF101" s="53"/>
      <c r="AG101" s="53" t="s">
        <v>3035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3057</v>
      </c>
      <c r="E102" s="82" t="s">
        <v>2484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6"/>
        <v>0</v>
      </c>
      <c r="M102" s="26">
        <f t="shared" si="7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/>
      </c>
      <c r="AC102" s="53" t="str">
        <f t="shared" si="9"/>
        <v/>
      </c>
      <c r="AD102" s="53" t="s">
        <v>703</v>
      </c>
      <c r="AE102" s="53"/>
      <c r="AF102" s="53"/>
      <c r="AG102" s="53" t="s">
        <v>3035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3058</v>
      </c>
      <c r="E103" s="82" t="s">
        <v>2484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6"/>
        <v>0</v>
      </c>
      <c r="M103" s="26">
        <f t="shared" si="7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8"/>
        <v/>
      </c>
      <c r="AC103" s="53" t="str">
        <f t="shared" si="9"/>
        <v/>
      </c>
      <c r="AD103" s="53" t="s">
        <v>703</v>
      </c>
      <c r="AE103" s="53"/>
      <c r="AF103" s="53"/>
      <c r="AG103" s="53" t="s">
        <v>3035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3059</v>
      </c>
      <c r="E104" s="82" t="s">
        <v>2484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/>
      <c r="AF104" s="53"/>
      <c r="AG104" s="53" t="s">
        <v>3035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3060</v>
      </c>
      <c r="E105" s="82" t="s">
        <v>2484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/>
      <c r="AF105" s="53"/>
      <c r="AG105" s="53" t="s">
        <v>3035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3061</v>
      </c>
      <c r="E106" s="82" t="s">
        <v>2484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/>
      <c r="AF106" s="53"/>
      <c r="AG106" s="53" t="s">
        <v>3035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3062</v>
      </c>
      <c r="E107" s="82" t="s">
        <v>2484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6"/>
        <v>0</v>
      </c>
      <c r="M107" s="26">
        <f t="shared" si="7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/>
      <c r="AF107" s="53"/>
      <c r="AG107" s="53" t="s">
        <v>3035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3063</v>
      </c>
      <c r="E108" s="82" t="s">
        <v>2484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6"/>
        <v>0</v>
      </c>
      <c r="M108" s="26">
        <f t="shared" si="7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3035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3064</v>
      </c>
      <c r="E109" s="82" t="s">
        <v>2484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6"/>
        <v>0</v>
      </c>
      <c r="M109" s="26">
        <f t="shared" si="7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/>
      <c r="AF109" s="53"/>
      <c r="AG109" s="53" t="s">
        <v>3035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3065</v>
      </c>
      <c r="E110" s="82" t="s">
        <v>2484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6"/>
        <v>0</v>
      </c>
      <c r="M110" s="26">
        <f t="shared" si="7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/>
      <c r="AF110" s="53"/>
      <c r="AG110" s="53" t="s">
        <v>3035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3066</v>
      </c>
      <c r="E111" s="82" t="s">
        <v>2484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53"/>
      <c r="AF111" s="53"/>
      <c r="AG111" s="53" t="s">
        <v>3035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3067</v>
      </c>
      <c r="E112" s="82" t="s">
        <v>2484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6"/>
        <v>0</v>
      </c>
      <c r="M112" s="26">
        <f t="shared" si="7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53"/>
      <c r="AF112" s="53"/>
      <c r="AG112" s="53" t="s">
        <v>3035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3068</v>
      </c>
      <c r="E113" s="82" t="s">
        <v>2484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6"/>
        <v>0</v>
      </c>
      <c r="M113" s="26">
        <f t="shared" si="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53"/>
      <c r="AF113" s="53"/>
      <c r="AG113" s="53" t="s">
        <v>3035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3069</v>
      </c>
      <c r="E114" s="82" t="s">
        <v>2484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6"/>
        <v>0</v>
      </c>
      <c r="M114" s="26">
        <f t="shared" si="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53"/>
      <c r="AF114" s="53"/>
      <c r="AG114" s="53" t="s">
        <v>3035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3070</v>
      </c>
      <c r="E115" s="82" t="s">
        <v>2484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3035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3071</v>
      </c>
      <c r="E116" s="82" t="s">
        <v>2484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6"/>
        <v>0</v>
      </c>
      <c r="M116" s="26">
        <f t="shared" si="7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53"/>
      <c r="AF116" s="53"/>
      <c r="AG116" s="53" t="s">
        <v>3035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3072</v>
      </c>
      <c r="E117" s="82" t="s">
        <v>2487</v>
      </c>
      <c r="F117" s="82" t="s">
        <v>2531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6"/>
        <v>0</v>
      </c>
      <c r="M117" s="26">
        <f t="shared" si="7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/>
      </c>
      <c r="AC117" s="53" t="str">
        <f t="shared" si="9"/>
        <v/>
      </c>
      <c r="AD117" s="53" t="s">
        <v>786</v>
      </c>
      <c r="AE117" s="53"/>
      <c r="AF117" s="53"/>
      <c r="AG117" s="53" t="s">
        <v>3037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3073</v>
      </c>
      <c r="E118" s="82" t="s">
        <v>2484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6"/>
        <v>0</v>
      </c>
      <c r="M118" s="26">
        <f t="shared" si="7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53"/>
      <c r="AF118" s="53"/>
      <c r="AG118" s="53" t="s">
        <v>3035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3074</v>
      </c>
      <c r="E119" s="82" t="s">
        <v>2484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6"/>
        <v>0</v>
      </c>
      <c r="M119" s="26">
        <f t="shared" si="7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53"/>
      <c r="AF119" s="53"/>
      <c r="AG119" s="53" t="s">
        <v>3035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3075</v>
      </c>
      <c r="E120" s="82" t="s">
        <v>2484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6"/>
        <v>0</v>
      </c>
      <c r="M120" s="26">
        <f t="shared" si="7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/>
      </c>
      <c r="AC120" s="53" t="str">
        <f t="shared" si="9"/>
        <v/>
      </c>
      <c r="AD120" s="53" t="s">
        <v>703</v>
      </c>
      <c r="AE120" s="53"/>
      <c r="AF120" s="53"/>
      <c r="AG120" s="53" t="s">
        <v>3035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3076</v>
      </c>
      <c r="E121" s="82" t="s">
        <v>2484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6"/>
        <v>0</v>
      </c>
      <c r="M121" s="26">
        <f t="shared" si="7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/>
      </c>
      <c r="AC121" s="53" t="str">
        <f t="shared" si="9"/>
        <v/>
      </c>
      <c r="AD121" s="53" t="s">
        <v>703</v>
      </c>
      <c r="AE121" s="53"/>
      <c r="AF121" s="53"/>
      <c r="AG121" s="53" t="s">
        <v>3035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3077</v>
      </c>
      <c r="E122" s="82" t="s">
        <v>2537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6"/>
        <v>273</v>
      </c>
      <c r="M122" s="26">
        <f t="shared" si="7"/>
        <v>84</v>
      </c>
      <c r="N122" s="26"/>
      <c r="O122" s="26"/>
      <c r="P122" s="26"/>
      <c r="Q122" s="26"/>
      <c r="R122" s="26">
        <v>273</v>
      </c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PL6</v>
      </c>
      <c r="AC122" s="53" t="str">
        <f t="shared" si="9"/>
        <v/>
      </c>
      <c r="AD122" s="53" t="s">
        <v>703</v>
      </c>
      <c r="AE122" s="53"/>
      <c r="AF122" s="53"/>
      <c r="AG122" s="53" t="s">
        <v>3031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3078</v>
      </c>
      <c r="E123" s="82" t="s">
        <v>2539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6"/>
        <v>4</v>
      </c>
      <c r="M123" s="26">
        <f t="shared" si="7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PL8</v>
      </c>
      <c r="AC123" s="53" t="str">
        <f t="shared" si="9"/>
        <v/>
      </c>
      <c r="AD123" s="53" t="s">
        <v>703</v>
      </c>
      <c r="AE123" s="53"/>
      <c r="AF123" s="53"/>
      <c r="AG123" s="53" t="s">
        <v>3079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3080</v>
      </c>
      <c r="E124" s="82" t="s">
        <v>2542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6"/>
        <v>8</v>
      </c>
      <c r="M124" s="26">
        <f t="shared" si="7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8"/>
        <v>PL8</v>
      </c>
      <c r="AC124" s="53" t="str">
        <f t="shared" si="9"/>
        <v/>
      </c>
      <c r="AD124" s="53" t="s">
        <v>703</v>
      </c>
      <c r="AE124" s="53"/>
      <c r="AF124" s="53"/>
      <c r="AG124" s="53" t="s">
        <v>3079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3081</v>
      </c>
      <c r="E125" s="82" t="s">
        <v>2544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6"/>
        <v>1</v>
      </c>
      <c r="M125" s="26">
        <f t="shared" si="7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>PL8</v>
      </c>
      <c r="AC125" s="53" t="str">
        <f t="shared" si="9"/>
        <v/>
      </c>
      <c r="AD125" s="53" t="s">
        <v>703</v>
      </c>
      <c r="AE125" s="53"/>
      <c r="AF125" s="53"/>
      <c r="AG125" s="53" t="s">
        <v>3079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3082</v>
      </c>
      <c r="E126" s="82" t="s">
        <v>2546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6"/>
        <v>2</v>
      </c>
      <c r="M126" s="26">
        <f t="shared" si="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>PL8</v>
      </c>
      <c r="AC126" s="53" t="str">
        <f t="shared" si="9"/>
        <v/>
      </c>
      <c r="AD126" s="53" t="s">
        <v>703</v>
      </c>
      <c r="AE126" s="53"/>
      <c r="AF126" s="53"/>
      <c r="AG126" s="53" t="s">
        <v>3079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3083</v>
      </c>
      <c r="E127" s="82" t="s">
        <v>2548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6"/>
        <v>1</v>
      </c>
      <c r="M127" s="26">
        <f t="shared" si="7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>PL8</v>
      </c>
      <c r="AC127" s="53" t="str">
        <f t="shared" si="9"/>
        <v/>
      </c>
      <c r="AD127" s="53" t="s">
        <v>703</v>
      </c>
      <c r="AE127" s="53"/>
      <c r="AF127" s="53"/>
      <c r="AG127" s="53" t="s">
        <v>3079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3084</v>
      </c>
      <c r="E128" s="82" t="s">
        <v>2544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6"/>
        <v>1</v>
      </c>
      <c r="M128" s="26">
        <f t="shared" si="7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>PL8</v>
      </c>
      <c r="AC128" s="53" t="str">
        <f t="shared" si="9"/>
        <v/>
      </c>
      <c r="AD128" s="53" t="s">
        <v>703</v>
      </c>
      <c r="AE128" s="53"/>
      <c r="AF128" s="53"/>
      <c r="AG128" s="53" t="s">
        <v>3079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3085</v>
      </c>
      <c r="E129" s="82" t="s">
        <v>2546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6"/>
        <v>2</v>
      </c>
      <c r="M129" s="26">
        <f t="shared" si="7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>PL8</v>
      </c>
      <c r="AC129" s="53" t="str">
        <f t="shared" si="9"/>
        <v/>
      </c>
      <c r="AD129" s="53" t="s">
        <v>703</v>
      </c>
      <c r="AE129" s="53"/>
      <c r="AF129" s="53"/>
      <c r="AG129" s="53" t="s">
        <v>3079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3086</v>
      </c>
      <c r="E130" s="82" t="s">
        <v>2548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6"/>
        <v>1</v>
      </c>
      <c r="M130" s="26">
        <f t="shared" si="7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PL8</v>
      </c>
      <c r="AC130" s="53" t="str">
        <f t="shared" si="9"/>
        <v/>
      </c>
      <c r="AD130" s="53" t="s">
        <v>703</v>
      </c>
      <c r="AE130" s="53"/>
      <c r="AF130" s="53"/>
      <c r="AG130" s="53" t="s">
        <v>3079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3087</v>
      </c>
      <c r="E131" s="82" t="s">
        <v>2553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6"/>
        <v>4</v>
      </c>
      <c r="M131" s="26">
        <f t="shared" si="7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>PL8</v>
      </c>
      <c r="AC131" s="53" t="str">
        <f t="shared" si="9"/>
        <v/>
      </c>
      <c r="AD131" s="53" t="s">
        <v>703</v>
      </c>
      <c r="AE131" s="53"/>
      <c r="AF131" s="53"/>
      <c r="AG131" s="53" t="s">
        <v>3079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3088</v>
      </c>
      <c r="E132" s="82" t="s">
        <v>2555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6"/>
        <v>8</v>
      </c>
      <c r="M132" s="26">
        <f t="shared" si="7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PL8</v>
      </c>
      <c r="AC132" s="53" t="str">
        <f t="shared" si="9"/>
        <v/>
      </c>
      <c r="AD132" s="53" t="s">
        <v>703</v>
      </c>
      <c r="AE132" s="53"/>
      <c r="AF132" s="53"/>
      <c r="AG132" s="53" t="s">
        <v>3079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3089</v>
      </c>
      <c r="E133" s="82" t="s">
        <v>2557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6"/>
        <v>2</v>
      </c>
      <c r="M133" s="26">
        <f t="shared" si="7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PL8</v>
      </c>
      <c r="AC133" s="53" t="str">
        <f t="shared" si="9"/>
        <v/>
      </c>
      <c r="AD133" s="53" t="s">
        <v>703</v>
      </c>
      <c r="AE133" s="53"/>
      <c r="AF133" s="53"/>
      <c r="AG133" s="53" t="s">
        <v>3079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3090</v>
      </c>
      <c r="E134" s="82" t="s">
        <v>2559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6"/>
        <v>2</v>
      </c>
      <c r="M134" s="26">
        <f t="shared" si="7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PL8</v>
      </c>
      <c r="AC134" s="53" t="str">
        <f t="shared" si="9"/>
        <v/>
      </c>
      <c r="AD134" s="53" t="s">
        <v>703</v>
      </c>
      <c r="AE134" s="53"/>
      <c r="AF134" s="53"/>
      <c r="AG134" s="53" t="s">
        <v>3079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3091</v>
      </c>
      <c r="E135" s="82" t="s">
        <v>2561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6"/>
        <v>2</v>
      </c>
      <c r="M135" s="26">
        <f t="shared" si="7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>PL8</v>
      </c>
      <c r="AC135" s="53" t="str">
        <f t="shared" si="9"/>
        <v/>
      </c>
      <c r="AD135" s="53" t="s">
        <v>703</v>
      </c>
      <c r="AE135" s="53"/>
      <c r="AF135" s="53"/>
      <c r="AG135" s="53" t="s">
        <v>3079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3092</v>
      </c>
      <c r="E136" s="82" t="s">
        <v>2548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6"/>
        <v>2</v>
      </c>
      <c r="M136" s="26">
        <f t="shared" si="7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>PL8</v>
      </c>
      <c r="AC136" s="53" t="str">
        <f t="shared" si="9"/>
        <v/>
      </c>
      <c r="AD136" s="53" t="s">
        <v>703</v>
      </c>
      <c r="AE136" s="53"/>
      <c r="AF136" s="53"/>
      <c r="AG136" s="53" t="s">
        <v>3079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3093</v>
      </c>
      <c r="E137" s="82" t="s">
        <v>2557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6"/>
        <v>2</v>
      </c>
      <c r="M137" s="26">
        <f t="shared" si="7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>PL8</v>
      </c>
      <c r="AC137" s="53" t="str">
        <f t="shared" si="9"/>
        <v/>
      </c>
      <c r="AD137" s="53" t="s">
        <v>703</v>
      </c>
      <c r="AE137" s="53"/>
      <c r="AF137" s="53"/>
      <c r="AG137" s="53" t="s">
        <v>3079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3094</v>
      </c>
      <c r="E138" s="82" t="s">
        <v>2559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6"/>
        <v>2</v>
      </c>
      <c r="M138" s="26">
        <f t="shared" si="7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PL8</v>
      </c>
      <c r="AC138" s="53" t="str">
        <f t="shared" si="9"/>
        <v/>
      </c>
      <c r="AD138" s="53" t="s">
        <v>703</v>
      </c>
      <c r="AE138" s="53"/>
      <c r="AF138" s="53"/>
      <c r="AG138" s="53" t="s">
        <v>3079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3095</v>
      </c>
      <c r="E139" s="82" t="s">
        <v>2561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6"/>
        <v>2</v>
      </c>
      <c r="M139" s="26">
        <f t="shared" si="7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PL8</v>
      </c>
      <c r="AC139" s="53" t="str">
        <f t="shared" si="9"/>
        <v/>
      </c>
      <c r="AD139" s="53" t="s">
        <v>703</v>
      </c>
      <c r="AE139" s="53"/>
      <c r="AF139" s="53"/>
      <c r="AG139" s="53" t="s">
        <v>3079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3096</v>
      </c>
      <c r="E140" s="82" t="s">
        <v>2548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6"/>
        <v>2</v>
      </c>
      <c r="M140" s="26">
        <f t="shared" si="7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PL8</v>
      </c>
      <c r="AC140" s="53" t="str">
        <f t="shared" si="9"/>
        <v/>
      </c>
      <c r="AD140" s="53" t="s">
        <v>703</v>
      </c>
      <c r="AE140" s="53"/>
      <c r="AF140" s="53"/>
      <c r="AG140" s="53" t="s">
        <v>3079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3097</v>
      </c>
      <c r="E141" s="82" t="s">
        <v>2539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6"/>
        <v>4</v>
      </c>
      <c r="M141" s="26">
        <f t="shared" si="7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PL8</v>
      </c>
      <c r="AC141" s="53" t="str">
        <f t="shared" si="9"/>
        <v/>
      </c>
      <c r="AD141" s="53" t="s">
        <v>703</v>
      </c>
      <c r="AE141" s="53"/>
      <c r="AF141" s="53"/>
      <c r="AG141" s="53" t="s">
        <v>3079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3098</v>
      </c>
      <c r="E142" s="82" t="s">
        <v>2542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6"/>
        <v>8</v>
      </c>
      <c r="M142" s="26">
        <f t="shared" si="7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>PL8</v>
      </c>
      <c r="AC142" s="53" t="str">
        <f t="shared" si="9"/>
        <v/>
      </c>
      <c r="AD142" s="53" t="s">
        <v>703</v>
      </c>
      <c r="AE142" s="53"/>
      <c r="AF142" s="53"/>
      <c r="AG142" s="53" t="s">
        <v>3079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3099</v>
      </c>
      <c r="E143" s="82" t="s">
        <v>2539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6"/>
        <v>4</v>
      </c>
      <c r="M143" s="26">
        <f t="shared" si="7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>PL8</v>
      </c>
      <c r="AC143" s="53" t="str">
        <f t="shared" si="9"/>
        <v/>
      </c>
      <c r="AD143" s="53" t="s">
        <v>703</v>
      </c>
      <c r="AE143" s="53"/>
      <c r="AF143" s="53"/>
      <c r="AG143" s="53" t="s">
        <v>3079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3100</v>
      </c>
      <c r="E144" s="82" t="s">
        <v>2542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6"/>
        <v>8</v>
      </c>
      <c r="M144" s="26">
        <f t="shared" si="7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>PL8</v>
      </c>
      <c r="AC144" s="53" t="str">
        <f t="shared" si="9"/>
        <v/>
      </c>
      <c r="AD144" s="53" t="s">
        <v>703</v>
      </c>
      <c r="AE144" s="53"/>
      <c r="AF144" s="53"/>
      <c r="AG144" s="53" t="s">
        <v>3079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3101</v>
      </c>
      <c r="E145" s="82" t="s">
        <v>2572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6"/>
        <v>2</v>
      </c>
      <c r="M145" s="26">
        <f t="shared" si="7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>PL8</v>
      </c>
      <c r="AC145" s="53" t="str">
        <f t="shared" si="9"/>
        <v/>
      </c>
      <c r="AD145" s="53" t="s">
        <v>703</v>
      </c>
      <c r="AE145" s="53"/>
      <c r="AF145" s="53"/>
      <c r="AG145" s="53" t="s">
        <v>3079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3102</v>
      </c>
      <c r="E146" s="82" t="s">
        <v>2546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6"/>
        <v>4</v>
      </c>
      <c r="M146" s="26">
        <f t="shared" si="7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>PL8</v>
      </c>
      <c r="AC146" s="53" t="str">
        <f t="shared" si="9"/>
        <v/>
      </c>
      <c r="AD146" s="53" t="s">
        <v>703</v>
      </c>
      <c r="AE146" s="53"/>
      <c r="AF146" s="53"/>
      <c r="AG146" s="53" t="s">
        <v>3079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3103</v>
      </c>
      <c r="E147" s="82" t="s">
        <v>2548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6"/>
        <v>2</v>
      </c>
      <c r="M147" s="26">
        <f t="shared" si="7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>PL8</v>
      </c>
      <c r="AC147" s="53" t="str">
        <f t="shared" si="9"/>
        <v/>
      </c>
      <c r="AD147" s="53" t="s">
        <v>703</v>
      </c>
      <c r="AE147" s="53"/>
      <c r="AF147" s="53"/>
      <c r="AG147" s="53" t="s">
        <v>3079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3104</v>
      </c>
      <c r="E148" s="82" t="s">
        <v>2572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6"/>
        <v>2</v>
      </c>
      <c r="M148" s="26">
        <f t="shared" si="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>PL8</v>
      </c>
      <c r="AC148" s="53" t="str">
        <f t="shared" si="9"/>
        <v/>
      </c>
      <c r="AD148" s="53" t="s">
        <v>703</v>
      </c>
      <c r="AE148" s="53"/>
      <c r="AF148" s="53"/>
      <c r="AG148" s="53" t="s">
        <v>3079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3105</v>
      </c>
      <c r="E149" s="82" t="s">
        <v>2546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6"/>
        <v>4</v>
      </c>
      <c r="M149" s="26">
        <f t="shared" si="7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>PL8</v>
      </c>
      <c r="AC149" s="53" t="str">
        <f t="shared" si="9"/>
        <v/>
      </c>
      <c r="AD149" s="53" t="s">
        <v>703</v>
      </c>
      <c r="AE149" s="53"/>
      <c r="AF149" s="53"/>
      <c r="AG149" s="53" t="s">
        <v>3079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3106</v>
      </c>
      <c r="E150" s="82" t="s">
        <v>2548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2</v>
      </c>
      <c r="M150" s="26">
        <f t="shared" si="7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>PL8</v>
      </c>
      <c r="AC150" s="53" t="str">
        <f t="shared" si="9"/>
        <v/>
      </c>
      <c r="AD150" s="53" t="s">
        <v>703</v>
      </c>
      <c r="AE150" s="53"/>
      <c r="AF150" s="53"/>
      <c r="AG150" s="53" t="s">
        <v>3079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3107</v>
      </c>
      <c r="E151" s="82" t="s">
        <v>2539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6"/>
        <v>4</v>
      </c>
      <c r="M151" s="26">
        <f t="shared" si="7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PL8</v>
      </c>
      <c r="AC151" s="53" t="str">
        <f t="shared" si="9"/>
        <v/>
      </c>
      <c r="AD151" s="53" t="s">
        <v>703</v>
      </c>
      <c r="AE151" s="53"/>
      <c r="AF151" s="53"/>
      <c r="AG151" s="53" t="s">
        <v>3079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3108</v>
      </c>
      <c r="E152" s="82" t="s">
        <v>2542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6"/>
        <v>8</v>
      </c>
      <c r="M152" s="26">
        <f t="shared" si="7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>PL8</v>
      </c>
      <c r="AC152" s="53" t="str">
        <f t="shared" si="9"/>
        <v/>
      </c>
      <c r="AD152" s="53" t="s">
        <v>703</v>
      </c>
      <c r="AE152" s="53"/>
      <c r="AF152" s="53"/>
      <c r="AG152" s="53" t="s">
        <v>3079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3109</v>
      </c>
      <c r="E153" s="82" t="s">
        <v>2581</v>
      </c>
      <c r="F153" s="82" t="s">
        <v>2582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6"/>
        <v>0</v>
      </c>
      <c r="M153" s="26">
        <f t="shared" si="7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PL50</v>
      </c>
      <c r="AC153" s="53" t="str">
        <f t="shared" si="9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3110</v>
      </c>
      <c r="E154" s="82" t="s">
        <v>2584</v>
      </c>
      <c r="F154" s="82" t="s">
        <v>2585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6"/>
        <v>0</v>
      </c>
      <c r="M154" s="26">
        <f t="shared" si="7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PL50</v>
      </c>
      <c r="AC154" s="53" t="str">
        <f t="shared" si="9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3111</v>
      </c>
      <c r="E155" s="82" t="s">
        <v>860</v>
      </c>
      <c r="F155" s="82" t="s">
        <v>2587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PL10</v>
      </c>
      <c r="AC155" s="53" t="str">
        <f t="shared" si="9"/>
        <v/>
      </c>
      <c r="AD155" s="53" t="s">
        <v>703</v>
      </c>
      <c r="AE155" s="53"/>
      <c r="AF155" s="53"/>
      <c r="AG155" s="53" t="s">
        <v>3046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3112</v>
      </c>
      <c r="E156" s="82" t="s">
        <v>2589</v>
      </c>
      <c r="F156" s="82" t="s">
        <v>2590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>PL50</v>
      </c>
      <c r="AC156" s="53" t="str">
        <f t="shared" si="9"/>
        <v/>
      </c>
      <c r="AD156" s="53" t="s">
        <v>786</v>
      </c>
      <c r="AE156" s="53"/>
      <c r="AF156" s="53"/>
      <c r="AG156" s="53" t="s">
        <v>3113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3114</v>
      </c>
      <c r="E157" s="82" t="s">
        <v>2593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6"/>
        <v>36</v>
      </c>
      <c r="M157" s="26">
        <f t="shared" si="7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>PL8</v>
      </c>
      <c r="AC157" s="53" t="str">
        <f t="shared" si="9"/>
        <v/>
      </c>
      <c r="AD157" s="53" t="s">
        <v>703</v>
      </c>
      <c r="AE157" s="53"/>
      <c r="AF157" s="53"/>
      <c r="AG157" s="53" t="s">
        <v>3079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3115</v>
      </c>
      <c r="E158" s="82" t="s">
        <v>2595</v>
      </c>
      <c r="F158" s="82" t="s">
        <v>2590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0">MIN(SUM(N158:Y158),I158)</f>
        <v>0</v>
      </c>
      <c r="M158" s="26">
        <f t="shared" ref="M158:M221" si="11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2">IFERROR(IF(C158="Plate",LEFT(E158,FIND("*",E158,1)-1),""),IF(C158="Plate",LEFT(E158,FIND("x",E158,1)-1),""))</f>
        <v>PL25</v>
      </c>
      <c r="AC158" s="53" t="str">
        <f t="shared" ref="AC158:AC221" si="13">IF(ROUND(SUM(N158:Y158)-I158,0)&gt;0,"Thừa "&amp;SUM(N158:Y158)-I158,"")</f>
        <v/>
      </c>
      <c r="AD158" s="53" t="s">
        <v>786</v>
      </c>
      <c r="AE158" s="53"/>
      <c r="AF158" s="53"/>
      <c r="AG158" s="53" t="s">
        <v>3116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3117</v>
      </c>
      <c r="E159" s="82" t="s">
        <v>2598</v>
      </c>
      <c r="F159" s="82" t="s">
        <v>2599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0"/>
        <v>0</v>
      </c>
      <c r="M159" s="26">
        <f t="shared" si="11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2"/>
        <v>PL12</v>
      </c>
      <c r="AC159" s="53" t="str">
        <f t="shared" si="13"/>
        <v/>
      </c>
      <c r="AD159" s="53" t="s">
        <v>786</v>
      </c>
      <c r="AE159" s="53"/>
      <c r="AF159" s="53"/>
      <c r="AG159" s="53" t="s">
        <v>2975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3118</v>
      </c>
      <c r="E160" s="82" t="s">
        <v>2601</v>
      </c>
      <c r="F160" s="82" t="s">
        <v>2599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0"/>
        <v>0</v>
      </c>
      <c r="M160" s="26">
        <f t="shared" si="11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2"/>
        <v>PL12</v>
      </c>
      <c r="AC160" s="53" t="str">
        <f t="shared" si="13"/>
        <v/>
      </c>
      <c r="AD160" s="53" t="s">
        <v>786</v>
      </c>
      <c r="AE160" s="53"/>
      <c r="AF160" s="53"/>
      <c r="AG160" s="53" t="s">
        <v>2975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3119</v>
      </c>
      <c r="E161" s="82" t="s">
        <v>860</v>
      </c>
      <c r="F161" s="82" t="s">
        <v>2587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0"/>
        <v>1</v>
      </c>
      <c r="M161" s="26">
        <f t="shared" si="11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2"/>
        <v>PL10</v>
      </c>
      <c r="AC161" s="53" t="str">
        <f t="shared" si="13"/>
        <v/>
      </c>
      <c r="AD161" s="53" t="s">
        <v>703</v>
      </c>
      <c r="AE161" s="53"/>
      <c r="AF161" s="53"/>
      <c r="AG161" s="53" t="s">
        <v>3046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3120</v>
      </c>
      <c r="E162" s="82" t="s">
        <v>2581</v>
      </c>
      <c r="F162" s="82" t="s">
        <v>2582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0"/>
        <v>0</v>
      </c>
      <c r="M162" s="26">
        <f t="shared" si="11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2"/>
        <v>PL50</v>
      </c>
      <c r="AC162" s="53" t="str">
        <f t="shared" si="13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3121</v>
      </c>
      <c r="E163" s="82" t="s">
        <v>2584</v>
      </c>
      <c r="F163" s="82" t="s">
        <v>2585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0"/>
        <v>0</v>
      </c>
      <c r="M163" s="26">
        <f t="shared" si="11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2"/>
        <v>PL50</v>
      </c>
      <c r="AC163" s="53" t="str">
        <f t="shared" si="13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3122</v>
      </c>
      <c r="E164" s="82" t="s">
        <v>2589</v>
      </c>
      <c r="F164" s="82" t="s">
        <v>2590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2"/>
        <v>PL50</v>
      </c>
      <c r="AC164" s="53" t="str">
        <f t="shared" si="13"/>
        <v/>
      </c>
      <c r="AD164" s="53" t="s">
        <v>786</v>
      </c>
      <c r="AE164" s="53"/>
      <c r="AF164" s="53"/>
      <c r="AG164" s="53" t="s">
        <v>3113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3123</v>
      </c>
      <c r="E165" s="82" t="s">
        <v>2593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0"/>
        <v>36</v>
      </c>
      <c r="M165" s="26">
        <f t="shared" si="11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2"/>
        <v>PL8</v>
      </c>
      <c r="AC165" s="53" t="str">
        <f t="shared" si="13"/>
        <v/>
      </c>
      <c r="AD165" s="53" t="s">
        <v>703</v>
      </c>
      <c r="AE165" s="53"/>
      <c r="AF165" s="53"/>
      <c r="AG165" s="53" t="s">
        <v>3079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3124</v>
      </c>
      <c r="E166" s="82" t="s">
        <v>2608</v>
      </c>
      <c r="F166" s="82" t="s">
        <v>2609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0"/>
        <v>1</v>
      </c>
      <c r="M166" s="26">
        <f t="shared" si="11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2"/>
        <v>PL12</v>
      </c>
      <c r="AC166" s="53" t="str">
        <f t="shared" si="13"/>
        <v/>
      </c>
      <c r="AD166" s="53" t="s">
        <v>786</v>
      </c>
      <c r="AE166" s="53"/>
      <c r="AF166" s="53"/>
      <c r="AG166" s="53" t="s">
        <v>2975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3125</v>
      </c>
      <c r="E167" s="82" t="s">
        <v>2595</v>
      </c>
      <c r="F167" s="82" t="s">
        <v>2590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0"/>
        <v>0</v>
      </c>
      <c r="M167" s="26">
        <f t="shared" si="11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2"/>
        <v>PL25</v>
      </c>
      <c r="AC167" s="53" t="str">
        <f t="shared" si="13"/>
        <v/>
      </c>
      <c r="AD167" s="53" t="s">
        <v>786</v>
      </c>
      <c r="AE167" s="53"/>
      <c r="AF167" s="53"/>
      <c r="AG167" s="53" t="s">
        <v>3116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3126</v>
      </c>
      <c r="E168" s="82" t="s">
        <v>2612</v>
      </c>
      <c r="F168" s="82" t="s">
        <v>2613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0"/>
        <v>0</v>
      </c>
      <c r="M168" s="26">
        <f t="shared" si="11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2"/>
        <v>PL19</v>
      </c>
      <c r="AC168" s="53" t="str">
        <f t="shared" si="13"/>
        <v/>
      </c>
      <c r="AD168" s="53" t="s">
        <v>786</v>
      </c>
      <c r="AE168" s="53"/>
      <c r="AF168" s="53"/>
      <c r="AG168" s="53" t="s">
        <v>3127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3128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2"/>
        <v/>
      </c>
      <c r="AC169" s="53" t="str">
        <f t="shared" si="13"/>
        <v/>
      </c>
      <c r="AD169" s="53" t="s">
        <v>786</v>
      </c>
      <c r="AE169" s="53"/>
      <c r="AF169" s="53"/>
      <c r="AG169" s="53" t="s">
        <v>3129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3130</v>
      </c>
      <c r="E170" s="82" t="s">
        <v>2601</v>
      </c>
      <c r="F170" s="82" t="s">
        <v>2599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0"/>
        <v>0</v>
      </c>
      <c r="M170" s="26">
        <f t="shared" si="11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2"/>
        <v>PL12</v>
      </c>
      <c r="AC170" s="53" t="str">
        <f t="shared" si="13"/>
        <v/>
      </c>
      <c r="AD170" s="53" t="s">
        <v>786</v>
      </c>
      <c r="AE170" s="53"/>
      <c r="AF170" s="53"/>
      <c r="AG170" s="53" t="s">
        <v>2975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3131</v>
      </c>
      <c r="E171" s="82" t="s">
        <v>2598</v>
      </c>
      <c r="F171" s="82" t="s">
        <v>2599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0"/>
        <v>0</v>
      </c>
      <c r="M171" s="26">
        <f t="shared" si="11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2"/>
        <v>PL12</v>
      </c>
      <c r="AC171" s="53" t="str">
        <f t="shared" si="13"/>
        <v/>
      </c>
      <c r="AD171" s="53" t="s">
        <v>786</v>
      </c>
      <c r="AE171" s="53"/>
      <c r="AF171" s="53"/>
      <c r="AG171" s="53" t="s">
        <v>2975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3132</v>
      </c>
      <c r="E172" s="82" t="s">
        <v>2487</v>
      </c>
      <c r="F172" s="82" t="s">
        <v>2488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0"/>
        <v>0</v>
      </c>
      <c r="M172" s="26">
        <f t="shared" si="1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2"/>
        <v/>
      </c>
      <c r="AC172" s="53" t="str">
        <f t="shared" si="13"/>
        <v/>
      </c>
      <c r="AD172" s="53" t="s">
        <v>786</v>
      </c>
      <c r="AE172" s="53"/>
      <c r="AF172" s="53"/>
      <c r="AG172" s="53" t="s">
        <v>3037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3133</v>
      </c>
      <c r="E173" s="82" t="s">
        <v>2487</v>
      </c>
      <c r="F173" s="82" t="s">
        <v>2488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0"/>
        <v>0</v>
      </c>
      <c r="M173" s="26">
        <f t="shared" si="11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2"/>
        <v/>
      </c>
      <c r="AC173" s="53" t="str">
        <f t="shared" si="13"/>
        <v/>
      </c>
      <c r="AD173" s="53" t="s">
        <v>786</v>
      </c>
      <c r="AE173" s="53"/>
      <c r="AF173" s="53"/>
      <c r="AG173" s="53" t="s">
        <v>3037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3134</v>
      </c>
      <c r="E174" s="82" t="s">
        <v>2491</v>
      </c>
      <c r="F174" s="82" t="s">
        <v>2488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0"/>
        <v>0</v>
      </c>
      <c r="M174" s="26">
        <f t="shared" si="11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2"/>
        <v/>
      </c>
      <c r="AC174" s="53" t="str">
        <f t="shared" si="13"/>
        <v/>
      </c>
      <c r="AD174" s="53" t="s">
        <v>786</v>
      </c>
      <c r="AE174" s="53"/>
      <c r="AF174" s="53"/>
      <c r="AG174" s="53" t="s">
        <v>3039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3135</v>
      </c>
      <c r="E175" s="82" t="s">
        <v>2487</v>
      </c>
      <c r="F175" s="82" t="s">
        <v>2488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2"/>
        <v/>
      </c>
      <c r="AC175" s="53" t="str">
        <f t="shared" si="13"/>
        <v/>
      </c>
      <c r="AD175" s="53" t="s">
        <v>786</v>
      </c>
      <c r="AE175" s="53"/>
      <c r="AF175" s="53"/>
      <c r="AG175" s="53" t="s">
        <v>3037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3136</v>
      </c>
      <c r="E176" s="82" t="s">
        <v>2624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0"/>
        <v>1</v>
      </c>
      <c r="M176" s="26">
        <f t="shared" si="11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2"/>
        <v>PL8</v>
      </c>
      <c r="AC176" s="53" t="str">
        <f t="shared" si="13"/>
        <v/>
      </c>
      <c r="AD176" s="53" t="s">
        <v>703</v>
      </c>
      <c r="AE176" s="53"/>
      <c r="AF176" s="53"/>
      <c r="AG176" s="53" t="s">
        <v>3079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3137</v>
      </c>
      <c r="E177" s="82" t="s">
        <v>2601</v>
      </c>
      <c r="F177" s="82" t="s">
        <v>2599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0"/>
        <v>0</v>
      </c>
      <c r="M177" s="26">
        <f t="shared" si="11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2"/>
        <v>PL12</v>
      </c>
      <c r="AC177" s="53" t="str">
        <f t="shared" si="13"/>
        <v/>
      </c>
      <c r="AD177" s="53" t="s">
        <v>786</v>
      </c>
      <c r="AE177" s="53"/>
      <c r="AF177" s="53"/>
      <c r="AG177" s="53" t="s">
        <v>2975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3138</v>
      </c>
      <c r="E178" s="82" t="s">
        <v>2601</v>
      </c>
      <c r="F178" s="82" t="s">
        <v>2599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0"/>
        <v>0</v>
      </c>
      <c r="M178" s="26">
        <f t="shared" si="11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2"/>
        <v>PL12</v>
      </c>
      <c r="AC178" s="53" t="str">
        <f t="shared" si="13"/>
        <v/>
      </c>
      <c r="AD178" s="53" t="s">
        <v>786</v>
      </c>
      <c r="AE178" s="53"/>
      <c r="AF178" s="53"/>
      <c r="AG178" s="53" t="s">
        <v>2975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3139</v>
      </c>
      <c r="E179" s="82" t="s">
        <v>2628</v>
      </c>
      <c r="F179" s="82" t="s">
        <v>2599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0"/>
        <v>0</v>
      </c>
      <c r="M179" s="26">
        <f t="shared" si="11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2"/>
        <v>PL12</v>
      </c>
      <c r="AC179" s="53" t="str">
        <f t="shared" si="13"/>
        <v/>
      </c>
      <c r="AD179" s="53" t="s">
        <v>786</v>
      </c>
      <c r="AE179" s="53"/>
      <c r="AF179" s="53"/>
      <c r="AG179" s="53" t="s">
        <v>2975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3140</v>
      </c>
      <c r="E180" s="82" t="s">
        <v>2630</v>
      </c>
      <c r="F180" s="82" t="s">
        <v>2599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0"/>
        <v>0</v>
      </c>
      <c r="M180" s="26">
        <f t="shared" si="11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2"/>
        <v>PL12</v>
      </c>
      <c r="AC180" s="53" t="str">
        <f t="shared" si="13"/>
        <v/>
      </c>
      <c r="AD180" s="53" t="s">
        <v>786</v>
      </c>
      <c r="AE180" s="53"/>
      <c r="AF180" s="53"/>
      <c r="AG180" s="53" t="s">
        <v>2975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3141</v>
      </c>
      <c r="E181" s="82" t="s">
        <v>2487</v>
      </c>
      <c r="F181" s="82" t="s">
        <v>2488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0"/>
        <v>0</v>
      </c>
      <c r="M181" s="26">
        <f t="shared" si="1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2"/>
        <v/>
      </c>
      <c r="AC181" s="53" t="str">
        <f t="shared" si="13"/>
        <v/>
      </c>
      <c r="AD181" s="53" t="s">
        <v>786</v>
      </c>
      <c r="AE181" s="53"/>
      <c r="AF181" s="53"/>
      <c r="AG181" s="53" t="s">
        <v>3037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3142</v>
      </c>
      <c r="E182" s="82" t="s">
        <v>2487</v>
      </c>
      <c r="F182" s="82" t="s">
        <v>2488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0"/>
        <v>0</v>
      </c>
      <c r="M182" s="26">
        <f t="shared" si="1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2"/>
        <v/>
      </c>
      <c r="AC182" s="53" t="str">
        <f t="shared" si="13"/>
        <v/>
      </c>
      <c r="AD182" s="53" t="s">
        <v>786</v>
      </c>
      <c r="AE182" s="53"/>
      <c r="AF182" s="53"/>
      <c r="AG182" s="53" t="s">
        <v>3037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3143</v>
      </c>
      <c r="E183" s="82" t="s">
        <v>2491</v>
      </c>
      <c r="F183" s="82" t="s">
        <v>2488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0"/>
        <v>0</v>
      </c>
      <c r="M183" s="26">
        <f t="shared" si="11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2"/>
        <v/>
      </c>
      <c r="AC183" s="53" t="str">
        <f t="shared" si="13"/>
        <v/>
      </c>
      <c r="AD183" s="53" t="s">
        <v>786</v>
      </c>
      <c r="AE183" s="53"/>
      <c r="AF183" s="53"/>
      <c r="AG183" s="53" t="s">
        <v>3039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3144</v>
      </c>
      <c r="E184" s="82" t="s">
        <v>2487</v>
      </c>
      <c r="F184" s="82" t="s">
        <v>2488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0"/>
        <v>0</v>
      </c>
      <c r="M184" s="26">
        <f t="shared" si="11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2"/>
        <v/>
      </c>
      <c r="AC184" s="53" t="str">
        <f t="shared" si="13"/>
        <v/>
      </c>
      <c r="AD184" s="53" t="s">
        <v>786</v>
      </c>
      <c r="AE184" s="53"/>
      <c r="AF184" s="53"/>
      <c r="AG184" s="53" t="s">
        <v>3037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3145</v>
      </c>
      <c r="E185" s="82" t="s">
        <v>2601</v>
      </c>
      <c r="F185" s="82" t="s">
        <v>2599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0"/>
        <v>0</v>
      </c>
      <c r="M185" s="26">
        <f t="shared" si="11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2"/>
        <v>PL12</v>
      </c>
      <c r="AC185" s="53" t="str">
        <f t="shared" si="13"/>
        <v/>
      </c>
      <c r="AD185" s="53" t="s">
        <v>786</v>
      </c>
      <c r="AE185" s="53"/>
      <c r="AF185" s="53"/>
      <c r="AG185" s="53" t="s">
        <v>2975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3146</v>
      </c>
      <c r="E186" s="82" t="s">
        <v>2637</v>
      </c>
      <c r="F186" s="82" t="s">
        <v>2599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0"/>
        <v>0</v>
      </c>
      <c r="M186" s="26">
        <f t="shared" si="11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2"/>
        <v>PL12</v>
      </c>
      <c r="AC186" s="53" t="str">
        <f t="shared" si="13"/>
        <v/>
      </c>
      <c r="AD186" s="53" t="s">
        <v>786</v>
      </c>
      <c r="AE186" s="53"/>
      <c r="AF186" s="53"/>
      <c r="AG186" s="53" t="s">
        <v>2975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3147</v>
      </c>
      <c r="E187" s="82" t="s">
        <v>2639</v>
      </c>
      <c r="F187" s="82" t="s">
        <v>2599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0"/>
        <v>0</v>
      </c>
      <c r="M187" s="26">
        <f t="shared" si="1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2"/>
        <v>PL12</v>
      </c>
      <c r="AC187" s="53" t="str">
        <f t="shared" si="13"/>
        <v/>
      </c>
      <c r="AD187" s="53" t="s">
        <v>786</v>
      </c>
      <c r="AE187" s="53"/>
      <c r="AF187" s="53"/>
      <c r="AG187" s="53" t="s">
        <v>2975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3148</v>
      </c>
      <c r="E188" s="82" t="s">
        <v>2641</v>
      </c>
      <c r="F188" s="82" t="s">
        <v>2599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0"/>
        <v>0</v>
      </c>
      <c r="M188" s="26">
        <f t="shared" si="11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2"/>
        <v>PL12</v>
      </c>
      <c r="AC188" s="53" t="str">
        <f t="shared" si="13"/>
        <v/>
      </c>
      <c r="AD188" s="53" t="s">
        <v>786</v>
      </c>
      <c r="AE188" s="53"/>
      <c r="AF188" s="53"/>
      <c r="AG188" s="53" t="s">
        <v>2975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3149</v>
      </c>
      <c r="E189" s="82" t="s">
        <v>2487</v>
      </c>
      <c r="F189" s="82" t="s">
        <v>2488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0"/>
        <v>0</v>
      </c>
      <c r="M189" s="26">
        <f t="shared" si="11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2"/>
        <v/>
      </c>
      <c r="AC189" s="53" t="str">
        <f t="shared" si="13"/>
        <v/>
      </c>
      <c r="AD189" s="53" t="s">
        <v>786</v>
      </c>
      <c r="AE189" s="53"/>
      <c r="AF189" s="53"/>
      <c r="AG189" s="53" t="s">
        <v>3037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3150</v>
      </c>
      <c r="E190" s="82" t="s">
        <v>2487</v>
      </c>
      <c r="F190" s="82" t="s">
        <v>2488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0"/>
        <v>0</v>
      </c>
      <c r="M190" s="26">
        <f t="shared" si="11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2"/>
        <v/>
      </c>
      <c r="AC190" s="53" t="str">
        <f t="shared" si="13"/>
        <v/>
      </c>
      <c r="AD190" s="53" t="s">
        <v>786</v>
      </c>
      <c r="AE190" s="53"/>
      <c r="AF190" s="53"/>
      <c r="AG190" s="53" t="s">
        <v>3037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3151</v>
      </c>
      <c r="E191" s="82" t="s">
        <v>2624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0"/>
        <v>4</v>
      </c>
      <c r="M191" s="26">
        <f t="shared" si="11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2"/>
        <v>PL8</v>
      </c>
      <c r="AC191" s="53" t="str">
        <f t="shared" si="13"/>
        <v/>
      </c>
      <c r="AD191" s="53" t="s">
        <v>703</v>
      </c>
      <c r="AE191" s="53"/>
      <c r="AF191" s="53"/>
      <c r="AG191" s="53" t="s">
        <v>3079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3152</v>
      </c>
      <c r="E192" s="82" t="s">
        <v>2646</v>
      </c>
      <c r="F192" s="82" t="s">
        <v>2599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0"/>
        <v>0</v>
      </c>
      <c r="M192" s="26">
        <f t="shared" si="11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2"/>
        <v>PL12</v>
      </c>
      <c r="AC192" s="53" t="str">
        <f t="shared" si="13"/>
        <v/>
      </c>
      <c r="AD192" s="53" t="s">
        <v>786</v>
      </c>
      <c r="AE192" s="53"/>
      <c r="AF192" s="53"/>
      <c r="AG192" s="53" t="s">
        <v>2975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3153</v>
      </c>
      <c r="E193" s="82" t="s">
        <v>2648</v>
      </c>
      <c r="F193" s="82" t="s">
        <v>2599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0"/>
        <v>0</v>
      </c>
      <c r="M193" s="26">
        <f t="shared" si="11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2"/>
        <v>PL12</v>
      </c>
      <c r="AC193" s="53" t="str">
        <f t="shared" si="13"/>
        <v/>
      </c>
      <c r="AD193" s="53" t="s">
        <v>786</v>
      </c>
      <c r="AE193" s="53"/>
      <c r="AF193" s="53"/>
      <c r="AG193" s="53" t="s">
        <v>2975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3154</v>
      </c>
      <c r="E194" s="82" t="s">
        <v>2487</v>
      </c>
      <c r="F194" s="82" t="s">
        <v>2488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0"/>
        <v>0</v>
      </c>
      <c r="M194" s="26">
        <f t="shared" si="11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2"/>
        <v/>
      </c>
      <c r="AC194" s="53" t="str">
        <f t="shared" si="13"/>
        <v/>
      </c>
      <c r="AD194" s="53" t="s">
        <v>786</v>
      </c>
      <c r="AE194" s="53"/>
      <c r="AF194" s="53"/>
      <c r="AG194" s="53" t="s">
        <v>3037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3155</v>
      </c>
      <c r="E195" s="82" t="s">
        <v>2487</v>
      </c>
      <c r="F195" s="82" t="s">
        <v>2488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0"/>
        <v>0</v>
      </c>
      <c r="M195" s="26">
        <f t="shared" si="11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2"/>
        <v/>
      </c>
      <c r="AC195" s="53" t="str">
        <f t="shared" si="13"/>
        <v/>
      </c>
      <c r="AD195" s="53" t="s">
        <v>786</v>
      </c>
      <c r="AE195" s="53"/>
      <c r="AF195" s="53"/>
      <c r="AG195" s="53" t="s">
        <v>3037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3156</v>
      </c>
      <c r="E196" s="82" t="s">
        <v>2491</v>
      </c>
      <c r="F196" s="82" t="s">
        <v>2488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2"/>
        <v/>
      </c>
      <c r="AC196" s="53" t="str">
        <f t="shared" si="13"/>
        <v/>
      </c>
      <c r="AD196" s="53" t="s">
        <v>786</v>
      </c>
      <c r="AE196" s="53"/>
      <c r="AF196" s="53"/>
      <c r="AG196" s="53" t="s">
        <v>3039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3157</v>
      </c>
      <c r="E197" s="82" t="s">
        <v>2487</v>
      </c>
      <c r="F197" s="82" t="s">
        <v>2488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0"/>
        <v>0</v>
      </c>
      <c r="M197" s="26">
        <f t="shared" si="11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2"/>
        <v/>
      </c>
      <c r="AC197" s="53" t="str">
        <f t="shared" si="13"/>
        <v/>
      </c>
      <c r="AD197" s="53" t="s">
        <v>786</v>
      </c>
      <c r="AE197" s="53"/>
      <c r="AF197" s="53"/>
      <c r="AG197" s="53" t="s">
        <v>3037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3158</v>
      </c>
      <c r="E198" s="82" t="s">
        <v>2601</v>
      </c>
      <c r="F198" s="82" t="s">
        <v>2599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0"/>
        <v>0</v>
      </c>
      <c r="M198" s="26">
        <f t="shared" si="11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2"/>
        <v>PL12</v>
      </c>
      <c r="AC198" s="53" t="str">
        <f t="shared" si="13"/>
        <v/>
      </c>
      <c r="AD198" s="53" t="s">
        <v>786</v>
      </c>
      <c r="AE198" s="53"/>
      <c r="AF198" s="53"/>
      <c r="AG198" s="53" t="s">
        <v>2975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3159</v>
      </c>
      <c r="E199" s="82" t="s">
        <v>2655</v>
      </c>
      <c r="F199" s="82" t="s">
        <v>2599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2"/>
        <v>PL12</v>
      </c>
      <c r="AC199" s="53" t="str">
        <f t="shared" si="13"/>
        <v/>
      </c>
      <c r="AD199" s="53" t="s">
        <v>786</v>
      </c>
      <c r="AE199" s="53"/>
      <c r="AF199" s="53"/>
      <c r="AG199" s="53" t="s">
        <v>2975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3160</v>
      </c>
      <c r="E200" s="82" t="s">
        <v>2657</v>
      </c>
      <c r="F200" s="82" t="s">
        <v>2599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2"/>
        <v>PL12</v>
      </c>
      <c r="AC200" s="53" t="str">
        <f t="shared" si="13"/>
        <v/>
      </c>
      <c r="AD200" s="53" t="s">
        <v>786</v>
      </c>
      <c r="AE200" s="53"/>
      <c r="AF200" s="53"/>
      <c r="AG200" s="53" t="s">
        <v>2975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3161</v>
      </c>
      <c r="E201" s="82" t="s">
        <v>2628</v>
      </c>
      <c r="F201" s="82" t="s">
        <v>2599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2"/>
        <v>PL12</v>
      </c>
      <c r="AC201" s="53" t="str">
        <f t="shared" si="13"/>
        <v/>
      </c>
      <c r="AD201" s="53" t="s">
        <v>786</v>
      </c>
      <c r="AE201" s="53"/>
      <c r="AF201" s="53"/>
      <c r="AG201" s="53" t="s">
        <v>2975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3162</v>
      </c>
      <c r="E202" s="82" t="s">
        <v>2648</v>
      </c>
      <c r="F202" s="82" t="s">
        <v>2599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2"/>
        <v>PL12</v>
      </c>
      <c r="AC202" s="53" t="str">
        <f t="shared" si="13"/>
        <v/>
      </c>
      <c r="AD202" s="53" t="s">
        <v>786</v>
      </c>
      <c r="AE202" s="53"/>
      <c r="AF202" s="53"/>
      <c r="AG202" s="53" t="s">
        <v>2975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3163</v>
      </c>
      <c r="E203" s="82" t="s">
        <v>2487</v>
      </c>
      <c r="F203" s="82" t="s">
        <v>2488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2"/>
        <v/>
      </c>
      <c r="AC203" s="53" t="str">
        <f t="shared" si="13"/>
        <v/>
      </c>
      <c r="AD203" s="53" t="s">
        <v>786</v>
      </c>
      <c r="AE203" s="53"/>
      <c r="AF203" s="53"/>
      <c r="AG203" s="53" t="s">
        <v>3037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3164</v>
      </c>
      <c r="E204" s="82" t="s">
        <v>2487</v>
      </c>
      <c r="F204" s="82" t="s">
        <v>2488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2"/>
        <v/>
      </c>
      <c r="AC204" s="53" t="str">
        <f t="shared" si="13"/>
        <v/>
      </c>
      <c r="AD204" s="53" t="s">
        <v>786</v>
      </c>
      <c r="AE204" s="53"/>
      <c r="AF204" s="53"/>
      <c r="AG204" s="53" t="s">
        <v>3037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3165</v>
      </c>
      <c r="E205" s="82" t="s">
        <v>2491</v>
      </c>
      <c r="F205" s="82" t="s">
        <v>2488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2"/>
        <v/>
      </c>
      <c r="AC205" s="53" t="str">
        <f t="shared" si="13"/>
        <v/>
      </c>
      <c r="AD205" s="53" t="s">
        <v>786</v>
      </c>
      <c r="AE205" s="53"/>
      <c r="AF205" s="53"/>
      <c r="AG205" s="53" t="s">
        <v>3039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3166</v>
      </c>
      <c r="E206" s="82" t="s">
        <v>2487</v>
      </c>
      <c r="F206" s="82" t="s">
        <v>2488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0"/>
        <v>0</v>
      </c>
      <c r="M206" s="26">
        <f t="shared" si="11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2"/>
        <v/>
      </c>
      <c r="AC206" s="53" t="str">
        <f t="shared" si="13"/>
        <v/>
      </c>
      <c r="AD206" s="53" t="s">
        <v>786</v>
      </c>
      <c r="AE206" s="53"/>
      <c r="AF206" s="53"/>
      <c r="AG206" s="53" t="s">
        <v>3037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3167</v>
      </c>
      <c r="E207" s="82" t="s">
        <v>2624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0"/>
        <v>1</v>
      </c>
      <c r="M207" s="26">
        <f t="shared" si="11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2"/>
        <v>PL8</v>
      </c>
      <c r="AC207" s="53" t="str">
        <f t="shared" si="13"/>
        <v/>
      </c>
      <c r="AD207" s="53" t="s">
        <v>703</v>
      </c>
      <c r="AE207" s="53"/>
      <c r="AF207" s="53"/>
      <c r="AG207" s="53" t="s">
        <v>3079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3168</v>
      </c>
      <c r="E208" s="82" t="s">
        <v>2601</v>
      </c>
      <c r="F208" s="82" t="s">
        <v>2599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0"/>
        <v>0</v>
      </c>
      <c r="M208" s="26">
        <f t="shared" si="11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2"/>
        <v>PL12</v>
      </c>
      <c r="AC208" s="53" t="str">
        <f t="shared" si="13"/>
        <v/>
      </c>
      <c r="AD208" s="53" t="s">
        <v>786</v>
      </c>
      <c r="AE208" s="53"/>
      <c r="AF208" s="53"/>
      <c r="AG208" s="53" t="s">
        <v>2975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3169</v>
      </c>
      <c r="E209" s="82" t="s">
        <v>2637</v>
      </c>
      <c r="F209" s="82" t="s">
        <v>2599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2"/>
        <v>PL12</v>
      </c>
      <c r="AC209" s="53" t="str">
        <f t="shared" si="13"/>
        <v/>
      </c>
      <c r="AD209" s="53" t="s">
        <v>786</v>
      </c>
      <c r="AE209" s="53"/>
      <c r="AF209" s="53"/>
      <c r="AG209" s="53" t="s">
        <v>2975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3170</v>
      </c>
      <c r="E210" s="82" t="s">
        <v>2639</v>
      </c>
      <c r="F210" s="82" t="s">
        <v>2599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2"/>
        <v>PL12</v>
      </c>
      <c r="AC210" s="53" t="str">
        <f t="shared" si="13"/>
        <v/>
      </c>
      <c r="AD210" s="53" t="s">
        <v>786</v>
      </c>
      <c r="AE210" s="53"/>
      <c r="AF210" s="53"/>
      <c r="AG210" s="53" t="s">
        <v>2975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3171</v>
      </c>
      <c r="E211" s="82" t="s">
        <v>2601</v>
      </c>
      <c r="F211" s="82" t="s">
        <v>2599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2"/>
        <v>PL12</v>
      </c>
      <c r="AC211" s="53" t="str">
        <f t="shared" si="13"/>
        <v/>
      </c>
      <c r="AD211" s="53" t="s">
        <v>786</v>
      </c>
      <c r="AE211" s="53"/>
      <c r="AF211" s="53"/>
      <c r="AG211" s="53" t="s">
        <v>2975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3172</v>
      </c>
      <c r="E212" s="82" t="s">
        <v>2641</v>
      </c>
      <c r="F212" s="82" t="s">
        <v>2599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2"/>
        <v>PL12</v>
      </c>
      <c r="AC212" s="53" t="str">
        <f t="shared" si="13"/>
        <v/>
      </c>
      <c r="AD212" s="53" t="s">
        <v>786</v>
      </c>
      <c r="AE212" s="53"/>
      <c r="AF212" s="53"/>
      <c r="AG212" s="53" t="s">
        <v>2975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3173</v>
      </c>
      <c r="E213" s="82" t="s">
        <v>2487</v>
      </c>
      <c r="F213" s="82" t="s">
        <v>2671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0"/>
        <v>0</v>
      </c>
      <c r="M213" s="26">
        <f t="shared" si="11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2"/>
        <v/>
      </c>
      <c r="AC213" s="53" t="str">
        <f t="shared" si="13"/>
        <v/>
      </c>
      <c r="AD213" s="53" t="s">
        <v>786</v>
      </c>
      <c r="AE213" s="53"/>
      <c r="AF213" s="53"/>
      <c r="AG213" s="53" t="s">
        <v>3037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3174</v>
      </c>
      <c r="E214" s="82" t="s">
        <v>2673</v>
      </c>
      <c r="F214" s="82" t="s">
        <v>2599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0"/>
        <v>0</v>
      </c>
      <c r="M214" s="26">
        <f t="shared" si="11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2"/>
        <v>PL10</v>
      </c>
      <c r="AC214" s="53" t="str">
        <f t="shared" si="13"/>
        <v/>
      </c>
      <c r="AD214" s="53" t="s">
        <v>786</v>
      </c>
      <c r="AE214" s="53"/>
      <c r="AF214" s="53"/>
      <c r="AG214" s="53" t="s">
        <v>3046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3175</v>
      </c>
      <c r="E215" s="82" t="s">
        <v>2675</v>
      </c>
      <c r="F215" s="82" t="s">
        <v>2599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0"/>
        <v>0</v>
      </c>
      <c r="M215" s="26">
        <f t="shared" si="11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2"/>
        <v>PL10</v>
      </c>
      <c r="AC215" s="53" t="str">
        <f t="shared" si="13"/>
        <v/>
      </c>
      <c r="AD215" s="53" t="s">
        <v>786</v>
      </c>
      <c r="AE215" s="53"/>
      <c r="AF215" s="53"/>
      <c r="AG215" s="53" t="s">
        <v>3046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3176</v>
      </c>
      <c r="E216" s="82" t="s">
        <v>2677</v>
      </c>
      <c r="F216" s="82" t="s">
        <v>2599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0"/>
        <v>0</v>
      </c>
      <c r="M216" s="26">
        <f t="shared" si="11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2"/>
        <v>PL10</v>
      </c>
      <c r="AC216" s="53" t="str">
        <f t="shared" si="13"/>
        <v/>
      </c>
      <c r="AD216" s="53" t="s">
        <v>786</v>
      </c>
      <c r="AE216" s="53"/>
      <c r="AF216" s="53"/>
      <c r="AG216" s="53" t="s">
        <v>3046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3177</v>
      </c>
      <c r="E217" s="82" t="s">
        <v>2679</v>
      </c>
      <c r="F217" s="82" t="s">
        <v>2599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0"/>
        <v>0</v>
      </c>
      <c r="M217" s="26">
        <f t="shared" si="11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2"/>
        <v>PL10</v>
      </c>
      <c r="AC217" s="53" t="str">
        <f t="shared" si="13"/>
        <v/>
      </c>
      <c r="AD217" s="53" t="s">
        <v>786</v>
      </c>
      <c r="AE217" s="53"/>
      <c r="AF217" s="53"/>
      <c r="AG217" s="53" t="s">
        <v>3046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3178</v>
      </c>
      <c r="E218" s="82" t="s">
        <v>2681</v>
      </c>
      <c r="F218" s="82" t="s">
        <v>2599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2"/>
        <v>PL10</v>
      </c>
      <c r="AC218" s="53" t="str">
        <f t="shared" si="13"/>
        <v/>
      </c>
      <c r="AD218" s="53" t="s">
        <v>786</v>
      </c>
      <c r="AE218" s="53"/>
      <c r="AF218" s="53"/>
      <c r="AG218" s="53" t="s">
        <v>3046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3179</v>
      </c>
      <c r="E219" s="82" t="s">
        <v>2487</v>
      </c>
      <c r="F219" s="82" t="s">
        <v>2671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0"/>
        <v>0</v>
      </c>
      <c r="M219" s="26">
        <f t="shared" si="11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2"/>
        <v/>
      </c>
      <c r="AC219" s="53" t="str">
        <f t="shared" si="13"/>
        <v/>
      </c>
      <c r="AD219" s="53" t="s">
        <v>786</v>
      </c>
      <c r="AE219" s="53"/>
      <c r="AF219" s="53"/>
      <c r="AG219" s="53" t="s">
        <v>3037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3180</v>
      </c>
      <c r="E220" s="82" t="s">
        <v>2684</v>
      </c>
      <c r="F220" s="82" t="s">
        <v>2599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0"/>
        <v>0</v>
      </c>
      <c r="M220" s="26">
        <f t="shared" si="1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2"/>
        <v>PL10</v>
      </c>
      <c r="AC220" s="53" t="str">
        <f t="shared" si="13"/>
        <v/>
      </c>
      <c r="AD220" s="53" t="s">
        <v>786</v>
      </c>
      <c r="AE220" s="53"/>
      <c r="AF220" s="53"/>
      <c r="AG220" s="53" t="s">
        <v>3046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3181</v>
      </c>
      <c r="E221" s="82" t="s">
        <v>2675</v>
      </c>
      <c r="F221" s="82" t="s">
        <v>2599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0"/>
        <v>0</v>
      </c>
      <c r="M221" s="26">
        <f t="shared" si="11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2"/>
        <v>PL10</v>
      </c>
      <c r="AC221" s="53" t="str">
        <f t="shared" si="13"/>
        <v/>
      </c>
      <c r="AD221" s="53" t="s">
        <v>786</v>
      </c>
      <c r="AE221" s="53"/>
      <c r="AF221" s="53"/>
      <c r="AG221" s="53" t="s">
        <v>3046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3182</v>
      </c>
      <c r="E222" s="82" t="s">
        <v>2677</v>
      </c>
      <c r="F222" s="82" t="s">
        <v>2599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4">MIN(SUM(N222:Y222),I222)</f>
        <v>0</v>
      </c>
      <c r="M222" s="26">
        <f t="shared" ref="M222:M285" si="15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6">IFERROR(IF(C222="Plate",LEFT(E222,FIND("*",E222,1)-1),""),IF(C222="Plate",LEFT(E222,FIND("x",E222,1)-1),""))</f>
        <v>PL10</v>
      </c>
      <c r="AC222" s="53" t="str">
        <f t="shared" ref="AC222:AC285" si="17">IF(ROUND(SUM(N222:Y222)-I222,0)&gt;0,"Thừa "&amp;SUM(N222:Y222)-I222,"")</f>
        <v/>
      </c>
      <c r="AD222" s="53" t="s">
        <v>786</v>
      </c>
      <c r="AE222" s="53"/>
      <c r="AF222" s="53"/>
      <c r="AG222" s="53" t="s">
        <v>3046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3183</v>
      </c>
      <c r="E223" s="82" t="s">
        <v>2679</v>
      </c>
      <c r="F223" s="82" t="s">
        <v>2599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6"/>
        <v>PL10</v>
      </c>
      <c r="AC223" s="53" t="str">
        <f t="shared" si="17"/>
        <v/>
      </c>
      <c r="AD223" s="53" t="s">
        <v>786</v>
      </c>
      <c r="AE223" s="53"/>
      <c r="AF223" s="53"/>
      <c r="AG223" s="53" t="s">
        <v>3046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3184</v>
      </c>
      <c r="E224" s="82" t="s">
        <v>2689</v>
      </c>
      <c r="F224" s="82" t="s">
        <v>2599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6"/>
        <v>PL10</v>
      </c>
      <c r="AC224" s="53" t="str">
        <f t="shared" si="17"/>
        <v/>
      </c>
      <c r="AD224" s="53" t="s">
        <v>786</v>
      </c>
      <c r="AE224" s="53"/>
      <c r="AF224" s="53"/>
      <c r="AG224" s="53" t="s">
        <v>3046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3185</v>
      </c>
      <c r="E225" s="82" t="s">
        <v>2487</v>
      </c>
      <c r="F225" s="82" t="s">
        <v>2671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4"/>
        <v>0</v>
      </c>
      <c r="M225" s="26">
        <f t="shared" si="15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6"/>
        <v/>
      </c>
      <c r="AC225" s="53" t="str">
        <f t="shared" si="17"/>
        <v/>
      </c>
      <c r="AD225" s="53" t="s">
        <v>786</v>
      </c>
      <c r="AE225" s="53"/>
      <c r="AF225" s="53"/>
      <c r="AG225" s="53" t="s">
        <v>3037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3186</v>
      </c>
      <c r="E226" s="82" t="s">
        <v>2684</v>
      </c>
      <c r="F226" s="82" t="s">
        <v>2599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6"/>
        <v>PL10</v>
      </c>
      <c r="AC226" s="53" t="str">
        <f t="shared" si="17"/>
        <v/>
      </c>
      <c r="AD226" s="53" t="s">
        <v>786</v>
      </c>
      <c r="AE226" s="53"/>
      <c r="AF226" s="53"/>
      <c r="AG226" s="53" t="s">
        <v>3046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3187</v>
      </c>
      <c r="E227" s="82" t="s">
        <v>2675</v>
      </c>
      <c r="F227" s="82" t="s">
        <v>2599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6"/>
        <v>PL10</v>
      </c>
      <c r="AC227" s="53" t="str">
        <f t="shared" si="17"/>
        <v/>
      </c>
      <c r="AD227" s="53" t="s">
        <v>786</v>
      </c>
      <c r="AE227" s="53"/>
      <c r="AF227" s="53"/>
      <c r="AG227" s="53" t="s">
        <v>3046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3188</v>
      </c>
      <c r="E228" s="82" t="s">
        <v>2677</v>
      </c>
      <c r="F228" s="82" t="s">
        <v>2599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4"/>
        <v>0</v>
      </c>
      <c r="M228" s="26">
        <f t="shared" si="15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6"/>
        <v>PL10</v>
      </c>
      <c r="AC228" s="53" t="str">
        <f t="shared" si="17"/>
        <v/>
      </c>
      <c r="AD228" s="53" t="s">
        <v>786</v>
      </c>
      <c r="AE228" s="53"/>
      <c r="AF228" s="53"/>
      <c r="AG228" s="53" t="s">
        <v>3046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3189</v>
      </c>
      <c r="E229" s="82" t="s">
        <v>2679</v>
      </c>
      <c r="F229" s="82" t="s">
        <v>2599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4"/>
        <v>0</v>
      </c>
      <c r="M229" s="26">
        <f t="shared" si="15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6"/>
        <v>PL10</v>
      </c>
      <c r="AC229" s="53" t="str">
        <f t="shared" si="17"/>
        <v/>
      </c>
      <c r="AD229" s="53" t="s">
        <v>786</v>
      </c>
      <c r="AE229" s="53"/>
      <c r="AF229" s="53"/>
      <c r="AG229" s="53" t="s">
        <v>3046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3190</v>
      </c>
      <c r="E230" s="82" t="s">
        <v>2689</v>
      </c>
      <c r="F230" s="82" t="s">
        <v>2599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6"/>
        <v>PL10</v>
      </c>
      <c r="AC230" s="53" t="str">
        <f t="shared" si="17"/>
        <v/>
      </c>
      <c r="AD230" s="53" t="s">
        <v>786</v>
      </c>
      <c r="AE230" s="53"/>
      <c r="AF230" s="53"/>
      <c r="AG230" s="53" t="s">
        <v>3046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3191</v>
      </c>
      <c r="E231" s="82" t="s">
        <v>2487</v>
      </c>
      <c r="F231" s="82" t="s">
        <v>2671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4"/>
        <v>0</v>
      </c>
      <c r="M231" s="26">
        <f t="shared" si="15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6"/>
        <v/>
      </c>
      <c r="AC231" s="53" t="str">
        <f t="shared" si="17"/>
        <v/>
      </c>
      <c r="AD231" s="53" t="s">
        <v>786</v>
      </c>
      <c r="AE231" s="53"/>
      <c r="AF231" s="53"/>
      <c r="AG231" s="53" t="s">
        <v>3037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3192</v>
      </c>
      <c r="E232" s="82" t="s">
        <v>2684</v>
      </c>
      <c r="F232" s="82" t="s">
        <v>2599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6"/>
        <v>PL10</v>
      </c>
      <c r="AC232" s="53" t="str">
        <f t="shared" si="17"/>
        <v/>
      </c>
      <c r="AD232" s="53" t="s">
        <v>786</v>
      </c>
      <c r="AE232" s="53"/>
      <c r="AF232" s="53"/>
      <c r="AG232" s="53" t="s">
        <v>3046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3193</v>
      </c>
      <c r="E233" s="82" t="s">
        <v>2675</v>
      </c>
      <c r="F233" s="82" t="s">
        <v>2599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6"/>
        <v>PL10</v>
      </c>
      <c r="AC233" s="53" t="str">
        <f t="shared" si="17"/>
        <v/>
      </c>
      <c r="AD233" s="53" t="s">
        <v>786</v>
      </c>
      <c r="AE233" s="53"/>
      <c r="AF233" s="53"/>
      <c r="AG233" s="53" t="s">
        <v>3046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3194</v>
      </c>
      <c r="E234" s="82" t="s">
        <v>2677</v>
      </c>
      <c r="F234" s="82" t="s">
        <v>2599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4"/>
        <v>0</v>
      </c>
      <c r="M234" s="26">
        <f t="shared" si="15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6"/>
        <v>PL10</v>
      </c>
      <c r="AC234" s="53" t="str">
        <f t="shared" si="17"/>
        <v/>
      </c>
      <c r="AD234" s="53" t="s">
        <v>786</v>
      </c>
      <c r="AE234" s="53"/>
      <c r="AF234" s="53"/>
      <c r="AG234" s="53" t="s">
        <v>3046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3195</v>
      </c>
      <c r="E235" s="82" t="s">
        <v>2679</v>
      </c>
      <c r="F235" s="82" t="s">
        <v>2599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4"/>
        <v>0</v>
      </c>
      <c r="M235" s="26">
        <f t="shared" si="15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6"/>
        <v>PL10</v>
      </c>
      <c r="AC235" s="53" t="str">
        <f t="shared" si="17"/>
        <v/>
      </c>
      <c r="AD235" s="53" t="s">
        <v>786</v>
      </c>
      <c r="AE235" s="53"/>
      <c r="AF235" s="53"/>
      <c r="AG235" s="53" t="s">
        <v>3046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3196</v>
      </c>
      <c r="E236" s="82" t="s">
        <v>2689</v>
      </c>
      <c r="F236" s="82" t="s">
        <v>2599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4"/>
        <v>0</v>
      </c>
      <c r="M236" s="26">
        <f t="shared" si="15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6"/>
        <v>PL10</v>
      </c>
      <c r="AC236" s="53" t="str">
        <f t="shared" si="17"/>
        <v/>
      </c>
      <c r="AD236" s="53" t="s">
        <v>786</v>
      </c>
      <c r="AE236" s="53"/>
      <c r="AF236" s="53"/>
      <c r="AG236" s="53" t="s">
        <v>3046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3197</v>
      </c>
      <c r="E237" s="82" t="s">
        <v>2487</v>
      </c>
      <c r="F237" s="82" t="s">
        <v>2488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4"/>
        <v>0</v>
      </c>
      <c r="M237" s="26">
        <f t="shared" si="15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6"/>
        <v/>
      </c>
      <c r="AC237" s="53" t="str">
        <f t="shared" si="17"/>
        <v/>
      </c>
      <c r="AD237" s="53" t="s">
        <v>786</v>
      </c>
      <c r="AE237" s="53"/>
      <c r="AF237" s="53"/>
      <c r="AG237" s="53" t="s">
        <v>3037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3198</v>
      </c>
      <c r="E238" s="82" t="s">
        <v>2487</v>
      </c>
      <c r="F238" s="82" t="s">
        <v>2531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4"/>
        <v>0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6"/>
        <v/>
      </c>
      <c r="AC238" s="53" t="str">
        <f t="shared" si="17"/>
        <v/>
      </c>
      <c r="AD238" s="53" t="s">
        <v>786</v>
      </c>
      <c r="AE238" s="53"/>
      <c r="AF238" s="53"/>
      <c r="AG238" s="53" t="s">
        <v>3037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3199</v>
      </c>
      <c r="E239" s="82" t="s">
        <v>2487</v>
      </c>
      <c r="F239" s="82" t="s">
        <v>2488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4"/>
        <v>0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6"/>
        <v/>
      </c>
      <c r="AC239" s="53" t="str">
        <f t="shared" si="17"/>
        <v/>
      </c>
      <c r="AD239" s="53" t="s">
        <v>786</v>
      </c>
      <c r="AE239" s="53"/>
      <c r="AF239" s="53"/>
      <c r="AG239" s="53" t="s">
        <v>3037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3200</v>
      </c>
      <c r="E240" s="82" t="s">
        <v>2589</v>
      </c>
      <c r="F240" s="82" t="s">
        <v>2590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4"/>
        <v>0</v>
      </c>
      <c r="M240" s="26">
        <f t="shared" si="15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6"/>
        <v>PL50</v>
      </c>
      <c r="AC240" s="53" t="str">
        <f t="shared" si="17"/>
        <v/>
      </c>
      <c r="AD240" s="53" t="s">
        <v>786</v>
      </c>
      <c r="AE240" s="53"/>
      <c r="AF240" s="53"/>
      <c r="AG240" s="53" t="s">
        <v>3113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3201</v>
      </c>
      <c r="E241" s="82" t="s">
        <v>2624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4"/>
        <v>1</v>
      </c>
      <c r="M241" s="26">
        <f t="shared" si="15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6"/>
        <v>PL8</v>
      </c>
      <c r="AC241" s="53" t="str">
        <f t="shared" si="17"/>
        <v/>
      </c>
      <c r="AD241" s="53" t="s">
        <v>703</v>
      </c>
      <c r="AE241" s="53"/>
      <c r="AF241" s="53"/>
      <c r="AG241" s="53" t="s">
        <v>3079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3202</v>
      </c>
      <c r="E242" s="82" t="s">
        <v>2595</v>
      </c>
      <c r="F242" s="82" t="s">
        <v>2590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4"/>
        <v>0</v>
      </c>
      <c r="M242" s="26">
        <f t="shared" si="15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6"/>
        <v>PL25</v>
      </c>
      <c r="AC242" s="53" t="str">
        <f t="shared" si="17"/>
        <v/>
      </c>
      <c r="AD242" s="53" t="s">
        <v>786</v>
      </c>
      <c r="AE242" s="53"/>
      <c r="AF242" s="53"/>
      <c r="AG242" s="53" t="s">
        <v>3116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3203</v>
      </c>
      <c r="E243" s="82" t="s">
        <v>2709</v>
      </c>
      <c r="F243" s="82" t="s">
        <v>2599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4"/>
        <v>0</v>
      </c>
      <c r="M243" s="26">
        <f t="shared" si="15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6"/>
        <v>PL8</v>
      </c>
      <c r="AC243" s="53" t="str">
        <f t="shared" si="17"/>
        <v/>
      </c>
      <c r="AD243" s="53" t="s">
        <v>786</v>
      </c>
      <c r="AE243" s="53"/>
      <c r="AF243" s="53"/>
      <c r="AG243" s="53" t="s">
        <v>3079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3204</v>
      </c>
      <c r="E244" s="82" t="s">
        <v>2709</v>
      </c>
      <c r="F244" s="82" t="s">
        <v>2599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6"/>
        <v>PL8</v>
      </c>
      <c r="AC244" s="53" t="str">
        <f t="shared" si="17"/>
        <v/>
      </c>
      <c r="AD244" s="53" t="s">
        <v>786</v>
      </c>
      <c r="AE244" s="53"/>
      <c r="AF244" s="53"/>
      <c r="AG244" s="53" t="s">
        <v>3079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3205</v>
      </c>
      <c r="E245" s="82" t="s">
        <v>2709</v>
      </c>
      <c r="F245" s="82" t="s">
        <v>2599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6"/>
        <v>PL8</v>
      </c>
      <c r="AC245" s="53" t="str">
        <f t="shared" si="17"/>
        <v/>
      </c>
      <c r="AD245" s="53" t="s">
        <v>786</v>
      </c>
      <c r="AE245" s="53"/>
      <c r="AF245" s="53"/>
      <c r="AG245" s="53" t="s">
        <v>3079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3206</v>
      </c>
      <c r="E246" s="82" t="s">
        <v>2713</v>
      </c>
      <c r="F246" s="82" t="s">
        <v>2599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6"/>
        <v>PL8</v>
      </c>
      <c r="AC246" s="53" t="str">
        <f t="shared" si="17"/>
        <v/>
      </c>
      <c r="AD246" s="53" t="s">
        <v>786</v>
      </c>
      <c r="AE246" s="53"/>
      <c r="AF246" s="53"/>
      <c r="AG246" s="53" t="s">
        <v>3079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3207</v>
      </c>
      <c r="E247" s="82" t="s">
        <v>2487</v>
      </c>
      <c r="F247" s="82" t="s">
        <v>2488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6"/>
        <v/>
      </c>
      <c r="AC247" s="53" t="str">
        <f t="shared" si="17"/>
        <v/>
      </c>
      <c r="AD247" s="53" t="s">
        <v>786</v>
      </c>
      <c r="AE247" s="53"/>
      <c r="AF247" s="53"/>
      <c r="AG247" s="53" t="s">
        <v>3037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3208</v>
      </c>
      <c r="E248" s="82" t="s">
        <v>2487</v>
      </c>
      <c r="F248" s="82" t="s">
        <v>2488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4"/>
        <v>0</v>
      </c>
      <c r="M248" s="26">
        <f t="shared" si="15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6"/>
        <v/>
      </c>
      <c r="AC248" s="53" t="str">
        <f t="shared" si="17"/>
        <v/>
      </c>
      <c r="AD248" s="53" t="s">
        <v>786</v>
      </c>
      <c r="AE248" s="53"/>
      <c r="AF248" s="53"/>
      <c r="AG248" s="53" t="s">
        <v>3037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3209</v>
      </c>
      <c r="E249" s="82" t="s">
        <v>2487</v>
      </c>
      <c r="F249" s="82" t="s">
        <v>2531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4"/>
        <v>0</v>
      </c>
      <c r="M249" s="26">
        <f t="shared" si="15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6"/>
        <v/>
      </c>
      <c r="AC249" s="53" t="str">
        <f t="shared" si="17"/>
        <v/>
      </c>
      <c r="AD249" s="53" t="s">
        <v>786</v>
      </c>
      <c r="AE249" s="53"/>
      <c r="AF249" s="53"/>
      <c r="AG249" s="53" t="s">
        <v>3037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3210</v>
      </c>
      <c r="E250" s="82" t="s">
        <v>2718</v>
      </c>
      <c r="F250" s="82" t="s">
        <v>2599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4"/>
        <v>0</v>
      </c>
      <c r="M250" s="26">
        <f t="shared" si="1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6"/>
        <v>PL8</v>
      </c>
      <c r="AC250" s="53" t="str">
        <f t="shared" si="17"/>
        <v/>
      </c>
      <c r="AD250" s="53" t="s">
        <v>786</v>
      </c>
      <c r="AE250" s="53"/>
      <c r="AF250" s="53"/>
      <c r="AG250" s="53" t="s">
        <v>3079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3211</v>
      </c>
      <c r="E251" s="82" t="s">
        <v>2709</v>
      </c>
      <c r="F251" s="82" t="s">
        <v>2599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4"/>
        <v>0</v>
      </c>
      <c r="M251" s="26">
        <f t="shared" si="15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6"/>
        <v>PL8</v>
      </c>
      <c r="AC251" s="53" t="str">
        <f t="shared" si="17"/>
        <v/>
      </c>
      <c r="AD251" s="53" t="s">
        <v>786</v>
      </c>
      <c r="AE251" s="53"/>
      <c r="AF251" s="53"/>
      <c r="AG251" s="53" t="s">
        <v>3079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3212</v>
      </c>
      <c r="E252" s="82" t="s">
        <v>2721</v>
      </c>
      <c r="F252" s="82" t="s">
        <v>2599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4"/>
        <v>0</v>
      </c>
      <c r="M252" s="26">
        <f t="shared" si="15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6"/>
        <v>PL8</v>
      </c>
      <c r="AC252" s="53" t="str">
        <f t="shared" si="17"/>
        <v/>
      </c>
      <c r="AD252" s="53" t="s">
        <v>786</v>
      </c>
      <c r="AE252" s="53"/>
      <c r="AF252" s="53"/>
      <c r="AG252" s="53" t="s">
        <v>3079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3213</v>
      </c>
      <c r="E253" s="82" t="s">
        <v>2723</v>
      </c>
      <c r="F253" s="82" t="s">
        <v>2599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4"/>
        <v>0</v>
      </c>
      <c r="M253" s="26">
        <f t="shared" si="15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6"/>
        <v>PL8</v>
      </c>
      <c r="AC253" s="53" t="str">
        <f t="shared" si="17"/>
        <v/>
      </c>
      <c r="AD253" s="53" t="s">
        <v>786</v>
      </c>
      <c r="AE253" s="53"/>
      <c r="AF253" s="53"/>
      <c r="AG253" s="53" t="s">
        <v>3079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3214</v>
      </c>
      <c r="E254" s="82" t="s">
        <v>2487</v>
      </c>
      <c r="F254" s="82" t="s">
        <v>2488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4"/>
        <v>0</v>
      </c>
      <c r="M254" s="26">
        <f t="shared" si="15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6"/>
        <v/>
      </c>
      <c r="AC254" s="53" t="str">
        <f t="shared" si="17"/>
        <v/>
      </c>
      <c r="AD254" s="53" t="s">
        <v>786</v>
      </c>
      <c r="AE254" s="53"/>
      <c r="AF254" s="53"/>
      <c r="AG254" s="53" t="s">
        <v>3037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3215</v>
      </c>
      <c r="E255" s="82" t="s">
        <v>2497</v>
      </c>
      <c r="F255" s="82" t="s">
        <v>2488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4"/>
        <v>0</v>
      </c>
      <c r="M255" s="26">
        <f t="shared" si="15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6"/>
        <v/>
      </c>
      <c r="AC255" s="53" t="str">
        <f t="shared" si="17"/>
        <v/>
      </c>
      <c r="AD255" s="53" t="s">
        <v>786</v>
      </c>
      <c r="AE255" s="53"/>
      <c r="AF255" s="53"/>
      <c r="AG255" s="53" t="s">
        <v>3044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3216</v>
      </c>
      <c r="E256" s="82" t="s">
        <v>2487</v>
      </c>
      <c r="F256" s="82" t="s">
        <v>2488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4"/>
        <v>0</v>
      </c>
      <c r="M256" s="26">
        <f t="shared" si="15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6"/>
        <v/>
      </c>
      <c r="AC256" s="53" t="str">
        <f t="shared" si="17"/>
        <v/>
      </c>
      <c r="AD256" s="53" t="s">
        <v>786</v>
      </c>
      <c r="AE256" s="53"/>
      <c r="AF256" s="53"/>
      <c r="AG256" s="53" t="s">
        <v>3037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3217</v>
      </c>
      <c r="E257" s="82" t="s">
        <v>732</v>
      </c>
      <c r="F257" s="82" t="s">
        <v>2513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4"/>
        <v>0</v>
      </c>
      <c r="M257" s="26">
        <f t="shared" si="15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6"/>
        <v/>
      </c>
      <c r="AC257" s="53" t="str">
        <f t="shared" si="17"/>
        <v/>
      </c>
      <c r="AD257" s="53" t="s">
        <v>786</v>
      </c>
      <c r="AE257" s="53"/>
      <c r="AF257" s="53"/>
      <c r="AG257" s="53" t="s">
        <v>3048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3218</v>
      </c>
      <c r="E258" s="82" t="s">
        <v>2729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4"/>
        <v>2</v>
      </c>
      <c r="M258" s="26">
        <f t="shared" si="15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6"/>
        <v>PL10</v>
      </c>
      <c r="AC258" s="53" t="str">
        <f t="shared" si="17"/>
        <v/>
      </c>
      <c r="AD258" s="53" t="s">
        <v>703</v>
      </c>
      <c r="AE258" s="53"/>
      <c r="AF258" s="53"/>
      <c r="AG258" s="53" t="s">
        <v>3046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3219</v>
      </c>
      <c r="E259" s="82" t="s">
        <v>2731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4"/>
        <v>2</v>
      </c>
      <c r="M259" s="26">
        <f t="shared" si="15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6"/>
        <v>PL10</v>
      </c>
      <c r="AC259" s="53" t="str">
        <f t="shared" si="17"/>
        <v/>
      </c>
      <c r="AD259" s="53" t="s">
        <v>703</v>
      </c>
      <c r="AE259" s="53"/>
      <c r="AF259" s="53"/>
      <c r="AG259" s="53" t="s">
        <v>3046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3220</v>
      </c>
      <c r="E260" s="82" t="s">
        <v>2624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4"/>
        <v>4</v>
      </c>
      <c r="M260" s="26">
        <f t="shared" si="15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6"/>
        <v>PL8</v>
      </c>
      <c r="AC260" s="53" t="str">
        <f t="shared" si="17"/>
        <v/>
      </c>
      <c r="AD260" s="53" t="s">
        <v>703</v>
      </c>
      <c r="AE260" s="53"/>
      <c r="AF260" s="53"/>
      <c r="AG260" s="53" t="s">
        <v>3079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3221</v>
      </c>
      <c r="E261" s="82" t="s">
        <v>2734</v>
      </c>
      <c r="F261" s="82" t="s">
        <v>2599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4"/>
        <v>0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6"/>
        <v>PL8</v>
      </c>
      <c r="AC261" s="53" t="str">
        <f t="shared" si="17"/>
        <v/>
      </c>
      <c r="AD261" s="53" t="s">
        <v>786</v>
      </c>
      <c r="AE261" s="53"/>
      <c r="AF261" s="53"/>
      <c r="AG261" s="53" t="s">
        <v>3079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3222</v>
      </c>
      <c r="E262" s="82" t="s">
        <v>2736</v>
      </c>
      <c r="F262" s="82" t="s">
        <v>2599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4"/>
        <v>0</v>
      </c>
      <c r="M262" s="26">
        <f t="shared" si="15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6"/>
        <v>PL8</v>
      </c>
      <c r="AC262" s="53" t="str">
        <f t="shared" si="17"/>
        <v/>
      </c>
      <c r="AD262" s="53" t="s">
        <v>786</v>
      </c>
      <c r="AE262" s="53"/>
      <c r="AF262" s="53"/>
      <c r="AG262" s="53" t="s">
        <v>3079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3223</v>
      </c>
      <c r="E263" s="82" t="s">
        <v>2738</v>
      </c>
      <c r="F263" s="82" t="s">
        <v>2599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4"/>
        <v>0</v>
      </c>
      <c r="M263" s="26">
        <f t="shared" si="15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6"/>
        <v>PL8</v>
      </c>
      <c r="AC263" s="53" t="str">
        <f t="shared" si="17"/>
        <v/>
      </c>
      <c r="AD263" s="53" t="s">
        <v>786</v>
      </c>
      <c r="AE263" s="53"/>
      <c r="AF263" s="53"/>
      <c r="AG263" s="53" t="s">
        <v>3079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3224</v>
      </c>
      <c r="E264" s="82" t="s">
        <v>2487</v>
      </c>
      <c r="F264" s="82" t="s">
        <v>2488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4"/>
        <v>0</v>
      </c>
      <c r="M264" s="26">
        <f t="shared" si="15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6"/>
        <v/>
      </c>
      <c r="AC264" s="53" t="str">
        <f t="shared" si="17"/>
        <v/>
      </c>
      <c r="AD264" s="53" t="s">
        <v>786</v>
      </c>
      <c r="AE264" s="53"/>
      <c r="AF264" s="53"/>
      <c r="AG264" s="53" t="s">
        <v>3037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3225</v>
      </c>
      <c r="E265" s="82" t="s">
        <v>2487</v>
      </c>
      <c r="F265" s="82" t="s">
        <v>2488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4"/>
        <v>0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6"/>
        <v/>
      </c>
      <c r="AC265" s="53" t="str">
        <f t="shared" si="17"/>
        <v/>
      </c>
      <c r="AD265" s="53" t="s">
        <v>786</v>
      </c>
      <c r="AE265" s="53"/>
      <c r="AF265" s="53"/>
      <c r="AG265" s="53" t="s">
        <v>3037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3226</v>
      </c>
      <c r="E266" s="82" t="s">
        <v>2487</v>
      </c>
      <c r="F266" s="82" t="s">
        <v>2531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4"/>
        <v>0</v>
      </c>
      <c r="M266" s="26">
        <f t="shared" si="1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6"/>
        <v/>
      </c>
      <c r="AC266" s="53" t="str">
        <f t="shared" si="17"/>
        <v/>
      </c>
      <c r="AD266" s="53" t="s">
        <v>786</v>
      </c>
      <c r="AE266" s="53"/>
      <c r="AF266" s="53"/>
      <c r="AG266" s="53" t="s">
        <v>3037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3227</v>
      </c>
      <c r="E267" s="82" t="s">
        <v>2709</v>
      </c>
      <c r="F267" s="82" t="s">
        <v>2599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4"/>
        <v>0</v>
      </c>
      <c r="M267" s="26">
        <f t="shared" si="15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6"/>
        <v>PL8</v>
      </c>
      <c r="AC267" s="53" t="str">
        <f t="shared" si="17"/>
        <v/>
      </c>
      <c r="AD267" s="53" t="s">
        <v>786</v>
      </c>
      <c r="AE267" s="53"/>
      <c r="AF267" s="53"/>
      <c r="AG267" s="53" t="s">
        <v>3079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3228</v>
      </c>
      <c r="E268" s="82" t="s">
        <v>2709</v>
      </c>
      <c r="F268" s="82" t="s">
        <v>2599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4"/>
        <v>0</v>
      </c>
      <c r="M268" s="26">
        <f t="shared" si="15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6"/>
        <v>PL8</v>
      </c>
      <c r="AC268" s="53" t="str">
        <f t="shared" si="17"/>
        <v/>
      </c>
      <c r="AD268" s="53" t="s">
        <v>786</v>
      </c>
      <c r="AE268" s="53"/>
      <c r="AF268" s="53"/>
      <c r="AG268" s="53" t="s">
        <v>3079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3229</v>
      </c>
      <c r="E269" s="82" t="s">
        <v>2713</v>
      </c>
      <c r="F269" s="82" t="s">
        <v>2599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4"/>
        <v>0</v>
      </c>
      <c r="M269" s="26">
        <f t="shared" si="15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6"/>
        <v>PL8</v>
      </c>
      <c r="AC269" s="53" t="str">
        <f t="shared" si="17"/>
        <v/>
      </c>
      <c r="AD269" s="53" t="s">
        <v>786</v>
      </c>
      <c r="AE269" s="53"/>
      <c r="AF269" s="53"/>
      <c r="AG269" s="53" t="s">
        <v>3079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3230</v>
      </c>
      <c r="E270" s="82" t="s">
        <v>2487</v>
      </c>
      <c r="F270" s="82" t="s">
        <v>2488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4"/>
        <v>0</v>
      </c>
      <c r="M270" s="26">
        <f t="shared" si="15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6"/>
        <v/>
      </c>
      <c r="AC270" s="53" t="str">
        <f t="shared" si="17"/>
        <v/>
      </c>
      <c r="AD270" s="53" t="s">
        <v>786</v>
      </c>
      <c r="AE270" s="53"/>
      <c r="AF270" s="53"/>
      <c r="AG270" s="53" t="s">
        <v>3037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3231</v>
      </c>
      <c r="E271" s="82" t="s">
        <v>2487</v>
      </c>
      <c r="F271" s="82" t="s">
        <v>2531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4"/>
        <v>0</v>
      </c>
      <c r="M271" s="26">
        <f t="shared" si="15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6"/>
        <v/>
      </c>
      <c r="AC271" s="53" t="str">
        <f t="shared" si="17"/>
        <v/>
      </c>
      <c r="AD271" s="53" t="s">
        <v>786</v>
      </c>
      <c r="AE271" s="53"/>
      <c r="AF271" s="53"/>
      <c r="AG271" s="53" t="s">
        <v>3037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3232</v>
      </c>
      <c r="E272" s="82" t="s">
        <v>2487</v>
      </c>
      <c r="F272" s="82" t="s">
        <v>2488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4"/>
        <v>0</v>
      </c>
      <c r="M272" s="26">
        <f t="shared" si="15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6"/>
        <v/>
      </c>
      <c r="AC272" s="53" t="str">
        <f t="shared" si="17"/>
        <v/>
      </c>
      <c r="AD272" s="53" t="s">
        <v>786</v>
      </c>
      <c r="AE272" s="53"/>
      <c r="AF272" s="53"/>
      <c r="AG272" s="53" t="s">
        <v>3037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3233</v>
      </c>
      <c r="E273" s="82" t="s">
        <v>2589</v>
      </c>
      <c r="F273" s="82" t="s">
        <v>2590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4"/>
        <v>0</v>
      </c>
      <c r="M273" s="26">
        <f t="shared" si="15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6"/>
        <v>PL50</v>
      </c>
      <c r="AC273" s="53" t="str">
        <f t="shared" si="17"/>
        <v/>
      </c>
      <c r="AD273" s="53" t="s">
        <v>786</v>
      </c>
      <c r="AE273" s="53"/>
      <c r="AF273" s="53"/>
      <c r="AG273" s="53" t="s">
        <v>3113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3234</v>
      </c>
      <c r="E274" s="82" t="s">
        <v>2624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4"/>
        <v>1</v>
      </c>
      <c r="M274" s="26">
        <f t="shared" si="15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6"/>
        <v>PL8</v>
      </c>
      <c r="AC274" s="53" t="str">
        <f t="shared" si="17"/>
        <v/>
      </c>
      <c r="AD274" s="53" t="s">
        <v>703</v>
      </c>
      <c r="AE274" s="53"/>
      <c r="AF274" s="53"/>
      <c r="AG274" s="53" t="s">
        <v>3079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3235</v>
      </c>
      <c r="E275" s="82" t="s">
        <v>2595</v>
      </c>
      <c r="F275" s="82" t="s">
        <v>2590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4"/>
        <v>0</v>
      </c>
      <c r="M275" s="26">
        <f t="shared" si="15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6"/>
        <v>PL25</v>
      </c>
      <c r="AC275" s="53" t="str">
        <f t="shared" si="17"/>
        <v/>
      </c>
      <c r="AD275" s="53" t="s">
        <v>786</v>
      </c>
      <c r="AE275" s="53"/>
      <c r="AF275" s="53"/>
      <c r="AG275" s="53" t="s">
        <v>3116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3236</v>
      </c>
      <c r="E276" s="82" t="s">
        <v>2718</v>
      </c>
      <c r="F276" s="82" t="s">
        <v>2599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4"/>
        <v>0</v>
      </c>
      <c r="M276" s="26">
        <f t="shared" si="15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6"/>
        <v>PL8</v>
      </c>
      <c r="AC276" s="53" t="str">
        <f t="shared" si="17"/>
        <v/>
      </c>
      <c r="AD276" s="53" t="s">
        <v>786</v>
      </c>
      <c r="AE276" s="53"/>
      <c r="AF276" s="53"/>
      <c r="AG276" s="53" t="s">
        <v>3079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3237</v>
      </c>
      <c r="E277" s="82" t="s">
        <v>2709</v>
      </c>
      <c r="F277" s="82" t="s">
        <v>2599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4"/>
        <v>0</v>
      </c>
      <c r="M277" s="26">
        <f t="shared" si="15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6"/>
        <v>PL8</v>
      </c>
      <c r="AC277" s="53" t="str">
        <f t="shared" si="17"/>
        <v/>
      </c>
      <c r="AD277" s="53" t="s">
        <v>786</v>
      </c>
      <c r="AE277" s="53"/>
      <c r="AF277" s="53"/>
      <c r="AG277" s="53" t="s">
        <v>3079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3238</v>
      </c>
      <c r="E278" s="82" t="s">
        <v>2709</v>
      </c>
      <c r="F278" s="82" t="s">
        <v>2599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4"/>
        <v>0</v>
      </c>
      <c r="M278" s="26">
        <f t="shared" si="15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6"/>
        <v>PL8</v>
      </c>
      <c r="AC278" s="53" t="str">
        <f t="shared" si="17"/>
        <v/>
      </c>
      <c r="AD278" s="53" t="s">
        <v>786</v>
      </c>
      <c r="AE278" s="53"/>
      <c r="AF278" s="53"/>
      <c r="AG278" s="53" t="s">
        <v>3079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3239</v>
      </c>
      <c r="E279" s="82" t="s">
        <v>2721</v>
      </c>
      <c r="F279" s="82" t="s">
        <v>2599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4"/>
        <v>0</v>
      </c>
      <c r="M279" s="26">
        <f t="shared" si="15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6"/>
        <v>PL8</v>
      </c>
      <c r="AC279" s="53" t="str">
        <f t="shared" si="17"/>
        <v/>
      </c>
      <c r="AD279" s="53" t="s">
        <v>786</v>
      </c>
      <c r="AE279" s="53"/>
      <c r="AF279" s="53"/>
      <c r="AG279" s="53" t="s">
        <v>3079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3240</v>
      </c>
      <c r="E280" s="82" t="s">
        <v>2723</v>
      </c>
      <c r="F280" s="82" t="s">
        <v>2599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4"/>
        <v>0</v>
      </c>
      <c r="M280" s="26">
        <f t="shared" si="15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6"/>
        <v>PL8</v>
      </c>
      <c r="AC280" s="53" t="str">
        <f t="shared" si="17"/>
        <v/>
      </c>
      <c r="AD280" s="53" t="s">
        <v>786</v>
      </c>
      <c r="AE280" s="53"/>
      <c r="AF280" s="53"/>
      <c r="AG280" s="53" t="s">
        <v>3079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3241</v>
      </c>
      <c r="E281" s="82" t="s">
        <v>2487</v>
      </c>
      <c r="F281" s="82" t="s">
        <v>2513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4"/>
        <v>0</v>
      </c>
      <c r="M281" s="26">
        <f t="shared" si="15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6"/>
        <v/>
      </c>
      <c r="AC281" s="53" t="str">
        <f t="shared" si="17"/>
        <v/>
      </c>
      <c r="AD281" s="53" t="s">
        <v>786</v>
      </c>
      <c r="AE281" s="53"/>
      <c r="AF281" s="53"/>
      <c r="AG281" s="53" t="s">
        <v>3037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3242</v>
      </c>
      <c r="E282" s="82" t="s">
        <v>2709</v>
      </c>
      <c r="F282" s="82" t="s">
        <v>2599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4"/>
        <v>0</v>
      </c>
      <c r="M282" s="26">
        <f t="shared" si="15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6"/>
        <v>PL8</v>
      </c>
      <c r="AC282" s="53" t="str">
        <f t="shared" si="17"/>
        <v/>
      </c>
      <c r="AD282" s="53" t="s">
        <v>786</v>
      </c>
      <c r="AE282" s="53"/>
      <c r="AF282" s="53"/>
      <c r="AG282" s="53" t="s">
        <v>3079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3243</v>
      </c>
      <c r="E283" s="82" t="s">
        <v>2759</v>
      </c>
      <c r="F283" s="82" t="s">
        <v>2599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4"/>
        <v>0</v>
      </c>
      <c r="M283" s="26">
        <f t="shared" si="1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6"/>
        <v>PL8</v>
      </c>
      <c r="AC283" s="53" t="str">
        <f t="shared" si="17"/>
        <v/>
      </c>
      <c r="AD283" s="53" t="s">
        <v>786</v>
      </c>
      <c r="AE283" s="53"/>
      <c r="AF283" s="53"/>
      <c r="AG283" s="53" t="s">
        <v>3079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3244</v>
      </c>
      <c r="E284" s="82" t="s">
        <v>2761</v>
      </c>
      <c r="F284" s="82" t="s">
        <v>2599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4"/>
        <v>0</v>
      </c>
      <c r="M284" s="26">
        <f t="shared" si="1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6"/>
        <v>PL8</v>
      </c>
      <c r="AC284" s="53" t="str">
        <f t="shared" si="17"/>
        <v/>
      </c>
      <c r="AD284" s="53" t="s">
        <v>786</v>
      </c>
      <c r="AE284" s="53"/>
      <c r="AF284" s="53"/>
      <c r="AG284" s="53" t="s">
        <v>3079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3245</v>
      </c>
      <c r="E285" s="82" t="s">
        <v>2487</v>
      </c>
      <c r="F285" s="82" t="s">
        <v>2513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4"/>
        <v>0</v>
      </c>
      <c r="M285" s="26">
        <f t="shared" si="15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6"/>
        <v/>
      </c>
      <c r="AC285" s="53" t="str">
        <f t="shared" si="17"/>
        <v/>
      </c>
      <c r="AD285" s="53" t="s">
        <v>786</v>
      </c>
      <c r="AE285" s="53"/>
      <c r="AF285" s="53"/>
      <c r="AG285" s="53" t="s">
        <v>3037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3246</v>
      </c>
      <c r="E286" s="82" t="s">
        <v>2764</v>
      </c>
      <c r="F286" s="82" t="s">
        <v>2599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8">MIN(SUM(N286:Y286),I286)</f>
        <v>0</v>
      </c>
      <c r="M286" s="26">
        <f t="shared" ref="M286:M349" si="19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0">IFERROR(IF(C286="Plate",LEFT(E286,FIND("*",E286,1)-1),""),IF(C286="Plate",LEFT(E286,FIND("x",E286,1)-1),""))</f>
        <v>PL6</v>
      </c>
      <c r="AC286" s="53" t="str">
        <f t="shared" ref="AC286:AC349" si="21">IF(ROUND(SUM(N286:Y286)-I286,0)&gt;0,"Thừa "&amp;SUM(N286:Y286)-I286,"")</f>
        <v/>
      </c>
      <c r="AD286" s="53" t="s">
        <v>786</v>
      </c>
      <c r="AE286" s="53"/>
      <c r="AF286" s="53"/>
      <c r="AG286" s="53" t="s">
        <v>3031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3247</v>
      </c>
      <c r="E287" s="82" t="s">
        <v>2766</v>
      </c>
      <c r="F287" s="82" t="s">
        <v>2599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8"/>
        <v>0</v>
      </c>
      <c r="M287" s="26">
        <f t="shared" si="19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0"/>
        <v>PL6</v>
      </c>
      <c r="AC287" s="53" t="str">
        <f t="shared" si="21"/>
        <v/>
      </c>
      <c r="AD287" s="53" t="s">
        <v>786</v>
      </c>
      <c r="AE287" s="53"/>
      <c r="AF287" s="53"/>
      <c r="AG287" s="53" t="s">
        <v>3031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3248</v>
      </c>
      <c r="E288" s="82" t="s">
        <v>2768</v>
      </c>
      <c r="F288" s="82" t="s">
        <v>2599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8"/>
        <v>0</v>
      </c>
      <c r="M288" s="26">
        <f t="shared" si="19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0"/>
        <v>PL6</v>
      </c>
      <c r="AC288" s="53" t="str">
        <f t="shared" si="21"/>
        <v/>
      </c>
      <c r="AD288" s="53" t="s">
        <v>786</v>
      </c>
      <c r="AE288" s="53"/>
      <c r="AF288" s="53"/>
      <c r="AG288" s="53" t="s">
        <v>3031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3249</v>
      </c>
      <c r="E289" s="82" t="s">
        <v>2487</v>
      </c>
      <c r="F289" s="82" t="s">
        <v>2513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8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0"/>
        <v/>
      </c>
      <c r="AC289" s="53" t="str">
        <f t="shared" si="21"/>
        <v/>
      </c>
      <c r="AD289" s="53" t="s">
        <v>786</v>
      </c>
      <c r="AE289" s="53"/>
      <c r="AF289" s="53"/>
      <c r="AG289" s="53" t="s">
        <v>3037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3250</v>
      </c>
      <c r="E290" s="82" t="s">
        <v>2766</v>
      </c>
      <c r="F290" s="82" t="s">
        <v>2599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8"/>
        <v>0</v>
      </c>
      <c r="M290" s="26">
        <f t="shared" si="19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0"/>
        <v>PL6</v>
      </c>
      <c r="AC290" s="53" t="str">
        <f t="shared" si="21"/>
        <v/>
      </c>
      <c r="AD290" s="53" t="s">
        <v>786</v>
      </c>
      <c r="AE290" s="53"/>
      <c r="AF290" s="53"/>
      <c r="AG290" s="53" t="s">
        <v>3031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3251</v>
      </c>
      <c r="E291" s="82" t="s">
        <v>2772</v>
      </c>
      <c r="F291" s="82" t="s">
        <v>2599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8"/>
        <v>0</v>
      </c>
      <c r="M291" s="26">
        <f t="shared" si="19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0"/>
        <v>PL6</v>
      </c>
      <c r="AC291" s="53" t="str">
        <f t="shared" si="21"/>
        <v/>
      </c>
      <c r="AD291" s="53" t="s">
        <v>786</v>
      </c>
      <c r="AE291" s="53"/>
      <c r="AF291" s="53"/>
      <c r="AG291" s="53" t="s">
        <v>3031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3252</v>
      </c>
      <c r="E292" s="82" t="s">
        <v>2774</v>
      </c>
      <c r="F292" s="82" t="s">
        <v>2599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8"/>
        <v>0</v>
      </c>
      <c r="M292" s="26">
        <f t="shared" si="19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0"/>
        <v>PL6</v>
      </c>
      <c r="AC292" s="53" t="str">
        <f t="shared" si="21"/>
        <v/>
      </c>
      <c r="AD292" s="53" t="s">
        <v>786</v>
      </c>
      <c r="AE292" s="53"/>
      <c r="AF292" s="53"/>
      <c r="AG292" s="53" t="s">
        <v>3031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3253</v>
      </c>
      <c r="E293" s="82" t="s">
        <v>2497</v>
      </c>
      <c r="F293" s="82" t="s">
        <v>2488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8"/>
        <v>0</v>
      </c>
      <c r="M293" s="26">
        <f t="shared" si="19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0"/>
        <v/>
      </c>
      <c r="AC293" s="53" t="str">
        <f t="shared" si="21"/>
        <v/>
      </c>
      <c r="AD293" s="53" t="s">
        <v>786</v>
      </c>
      <c r="AE293" s="53"/>
      <c r="AF293" s="53"/>
      <c r="AG293" s="53" t="s">
        <v>3044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3254</v>
      </c>
      <c r="E294" s="82" t="s">
        <v>2487</v>
      </c>
      <c r="F294" s="82" t="s">
        <v>2513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8"/>
        <v>0</v>
      </c>
      <c r="M294" s="26">
        <f t="shared" si="19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0"/>
        <v/>
      </c>
      <c r="AC294" s="53" t="str">
        <f t="shared" si="21"/>
        <v/>
      </c>
      <c r="AD294" s="53" t="s">
        <v>786</v>
      </c>
      <c r="AE294" s="53"/>
      <c r="AF294" s="53"/>
      <c r="AG294" s="53" t="s">
        <v>3037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3255</v>
      </c>
      <c r="E295" s="82" t="s">
        <v>2729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8"/>
        <v>1</v>
      </c>
      <c r="M295" s="26">
        <f t="shared" si="1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0"/>
        <v>PL10</v>
      </c>
      <c r="AC295" s="53" t="str">
        <f t="shared" si="21"/>
        <v/>
      </c>
      <c r="AD295" s="53" t="s">
        <v>703</v>
      </c>
      <c r="AE295" s="53"/>
      <c r="AF295" s="53"/>
      <c r="AG295" s="53" t="s">
        <v>3046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3256</v>
      </c>
      <c r="E296" s="82" t="s">
        <v>2709</v>
      </c>
      <c r="F296" s="82" t="s">
        <v>2599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0"/>
        <v>PL8</v>
      </c>
      <c r="AC296" s="53" t="str">
        <f t="shared" si="21"/>
        <v/>
      </c>
      <c r="AD296" s="53" t="s">
        <v>786</v>
      </c>
      <c r="AE296" s="53"/>
      <c r="AF296" s="53"/>
      <c r="AG296" s="53" t="s">
        <v>3079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3257</v>
      </c>
      <c r="E297" s="82" t="s">
        <v>2780</v>
      </c>
      <c r="F297" s="82" t="s">
        <v>2599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0"/>
        <v>PL8</v>
      </c>
      <c r="AC297" s="53" t="str">
        <f t="shared" si="21"/>
        <v/>
      </c>
      <c r="AD297" s="53" t="s">
        <v>786</v>
      </c>
      <c r="AE297" s="53"/>
      <c r="AF297" s="53"/>
      <c r="AG297" s="53" t="s">
        <v>3079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3258</v>
      </c>
      <c r="E298" s="82" t="s">
        <v>2782</v>
      </c>
      <c r="F298" s="82" t="s">
        <v>2599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0"/>
        <v>PL8</v>
      </c>
      <c r="AC298" s="53" t="str">
        <f t="shared" si="21"/>
        <v/>
      </c>
      <c r="AD298" s="53" t="s">
        <v>786</v>
      </c>
      <c r="AE298" s="53"/>
      <c r="AF298" s="53"/>
      <c r="AG298" s="53" t="s">
        <v>3079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3259</v>
      </c>
      <c r="E299" s="82" t="s">
        <v>2497</v>
      </c>
      <c r="F299" s="82" t="s">
        <v>2513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0"/>
        <v/>
      </c>
      <c r="AC299" s="53" t="str">
        <f t="shared" si="21"/>
        <v/>
      </c>
      <c r="AD299" s="53" t="s">
        <v>786</v>
      </c>
      <c r="AE299" s="53"/>
      <c r="AF299" s="53"/>
      <c r="AG299" s="53" t="s">
        <v>3044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3260</v>
      </c>
      <c r="E300" s="82" t="s">
        <v>2487</v>
      </c>
      <c r="F300" s="82" t="s">
        <v>2513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8"/>
        <v>0</v>
      </c>
      <c r="M300" s="26">
        <f t="shared" si="19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0"/>
        <v/>
      </c>
      <c r="AC300" s="53" t="str">
        <f t="shared" si="21"/>
        <v/>
      </c>
      <c r="AD300" s="53" t="s">
        <v>786</v>
      </c>
      <c r="AE300" s="53"/>
      <c r="AF300" s="53"/>
      <c r="AG300" s="53" t="s">
        <v>3037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3261</v>
      </c>
      <c r="E301" s="82" t="s">
        <v>732</v>
      </c>
      <c r="F301" s="82" t="s">
        <v>2513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0"/>
        <v/>
      </c>
      <c r="AC301" s="53" t="str">
        <f t="shared" si="21"/>
        <v/>
      </c>
      <c r="AD301" s="53" t="s">
        <v>786</v>
      </c>
      <c r="AE301" s="53"/>
      <c r="AF301" s="53"/>
      <c r="AG301" s="53" t="s">
        <v>3048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3262</v>
      </c>
      <c r="E302" s="82" t="s">
        <v>732</v>
      </c>
      <c r="F302" s="82" t="s">
        <v>2513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0"/>
        <v/>
      </c>
      <c r="AC302" s="53" t="str">
        <f t="shared" si="21"/>
        <v/>
      </c>
      <c r="AD302" s="53" t="s">
        <v>786</v>
      </c>
      <c r="AE302" s="53"/>
      <c r="AF302" s="53"/>
      <c r="AG302" s="53" t="s">
        <v>3048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3263</v>
      </c>
      <c r="E303" s="82" t="s">
        <v>2788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8"/>
        <v>3</v>
      </c>
      <c r="M303" s="26">
        <f t="shared" si="19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0"/>
        <v>PL10</v>
      </c>
      <c r="AC303" s="53" t="str">
        <f t="shared" si="21"/>
        <v/>
      </c>
      <c r="AD303" s="53" t="s">
        <v>703</v>
      </c>
      <c r="AE303" s="53"/>
      <c r="AF303" s="53"/>
      <c r="AG303" s="53" t="s">
        <v>3046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3264</v>
      </c>
      <c r="E304" s="82" t="s">
        <v>2506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8"/>
        <v>1</v>
      </c>
      <c r="M304" s="26">
        <f t="shared" si="19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0"/>
        <v>PL10</v>
      </c>
      <c r="AC304" s="53" t="str">
        <f t="shared" si="21"/>
        <v/>
      </c>
      <c r="AD304" s="53" t="s">
        <v>703</v>
      </c>
      <c r="AE304" s="53"/>
      <c r="AF304" s="53"/>
      <c r="AG304" s="53" t="s">
        <v>3046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3265</v>
      </c>
      <c r="E305" s="82" t="s">
        <v>2729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8"/>
        <v>3</v>
      </c>
      <c r="M305" s="26">
        <f t="shared" si="19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0"/>
        <v>PL10</v>
      </c>
      <c r="AC305" s="53" t="str">
        <f t="shared" si="21"/>
        <v/>
      </c>
      <c r="AD305" s="53" t="s">
        <v>703</v>
      </c>
      <c r="AE305" s="53"/>
      <c r="AF305" s="53"/>
      <c r="AG305" s="53" t="s">
        <v>3046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3266</v>
      </c>
      <c r="E306" s="82" t="s">
        <v>2792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8"/>
        <v>4</v>
      </c>
      <c r="M306" s="26">
        <f t="shared" si="19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0"/>
        <v>PL10</v>
      </c>
      <c r="AC306" s="53" t="str">
        <f t="shared" si="21"/>
        <v/>
      </c>
      <c r="AD306" s="53" t="s">
        <v>703</v>
      </c>
      <c r="AE306" s="53"/>
      <c r="AF306" s="53"/>
      <c r="AG306" s="53" t="s">
        <v>3046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3267</v>
      </c>
      <c r="E307" s="82" t="s">
        <v>2764</v>
      </c>
      <c r="F307" s="82" t="s">
        <v>2599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0"/>
        <v>PL6</v>
      </c>
      <c r="AC307" s="53" t="str">
        <f t="shared" si="21"/>
        <v/>
      </c>
      <c r="AD307" s="53" t="s">
        <v>786</v>
      </c>
      <c r="AE307" s="53"/>
      <c r="AF307" s="53"/>
      <c r="AG307" s="53" t="s">
        <v>3031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3268</v>
      </c>
      <c r="E308" s="82" t="s">
        <v>2766</v>
      </c>
      <c r="F308" s="82" t="s">
        <v>2599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8"/>
        <v>0</v>
      </c>
      <c r="M308" s="26">
        <f t="shared" si="19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0"/>
        <v>PL6</v>
      </c>
      <c r="AC308" s="53" t="str">
        <f t="shared" si="21"/>
        <v/>
      </c>
      <c r="AD308" s="53" t="s">
        <v>786</v>
      </c>
      <c r="AE308" s="53"/>
      <c r="AF308" s="53"/>
      <c r="AG308" s="53" t="s">
        <v>3031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3269</v>
      </c>
      <c r="E309" s="82" t="s">
        <v>2768</v>
      </c>
      <c r="F309" s="82" t="s">
        <v>2599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0"/>
        <v>PL6</v>
      </c>
      <c r="AC309" s="53" t="str">
        <f t="shared" si="21"/>
        <v/>
      </c>
      <c r="AD309" s="53" t="s">
        <v>786</v>
      </c>
      <c r="AE309" s="53"/>
      <c r="AF309" s="53"/>
      <c r="AG309" s="53" t="s">
        <v>3031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3270</v>
      </c>
      <c r="E310" s="82" t="s">
        <v>2487</v>
      </c>
      <c r="F310" s="82" t="s">
        <v>2513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0"/>
        <v/>
      </c>
      <c r="AC310" s="53" t="str">
        <f t="shared" si="21"/>
        <v/>
      </c>
      <c r="AD310" s="53" t="s">
        <v>786</v>
      </c>
      <c r="AE310" s="53"/>
      <c r="AF310" s="53"/>
      <c r="AG310" s="53" t="s">
        <v>3037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3271</v>
      </c>
      <c r="E311" s="82" t="s">
        <v>2709</v>
      </c>
      <c r="F311" s="82" t="s">
        <v>2599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0"/>
        <v>PL8</v>
      </c>
      <c r="AC311" s="53" t="str">
        <f t="shared" si="21"/>
        <v/>
      </c>
      <c r="AD311" s="53" t="s">
        <v>786</v>
      </c>
      <c r="AE311" s="53"/>
      <c r="AF311" s="53"/>
      <c r="AG311" s="53" t="s">
        <v>3079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3272</v>
      </c>
      <c r="E312" s="82" t="s">
        <v>2799</v>
      </c>
      <c r="F312" s="82" t="s">
        <v>2599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0"/>
        <v>PL8</v>
      </c>
      <c r="AC312" s="53" t="str">
        <f t="shared" si="21"/>
        <v/>
      </c>
      <c r="AD312" s="53" t="s">
        <v>786</v>
      </c>
      <c r="AE312" s="53"/>
      <c r="AF312" s="53"/>
      <c r="AG312" s="53" t="s">
        <v>3079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3273</v>
      </c>
      <c r="E313" s="82" t="s">
        <v>2801</v>
      </c>
      <c r="F313" s="82" t="s">
        <v>2599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8"/>
        <v>0</v>
      </c>
      <c r="M313" s="26">
        <f t="shared" si="1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0"/>
        <v>PL8</v>
      </c>
      <c r="AC313" s="53" t="str">
        <f t="shared" si="21"/>
        <v/>
      </c>
      <c r="AD313" s="53" t="s">
        <v>786</v>
      </c>
      <c r="AE313" s="53"/>
      <c r="AF313" s="53"/>
      <c r="AG313" s="53" t="s">
        <v>3079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3274</v>
      </c>
      <c r="E314" s="82" t="s">
        <v>2487</v>
      </c>
      <c r="F314" s="82" t="s">
        <v>2513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8"/>
        <v>0</v>
      </c>
      <c r="M314" s="26">
        <f t="shared" si="1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0"/>
        <v/>
      </c>
      <c r="AC314" s="53" t="str">
        <f t="shared" si="21"/>
        <v/>
      </c>
      <c r="AD314" s="53" t="s">
        <v>786</v>
      </c>
      <c r="AE314" s="53"/>
      <c r="AF314" s="53"/>
      <c r="AG314" s="53" t="s">
        <v>3037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3275</v>
      </c>
      <c r="E315" s="82" t="s">
        <v>2766</v>
      </c>
      <c r="F315" s="82" t="s">
        <v>2599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8"/>
        <v>0</v>
      </c>
      <c r="M315" s="26">
        <f t="shared" si="19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0"/>
        <v>PL6</v>
      </c>
      <c r="AC315" s="53" t="str">
        <f t="shared" si="21"/>
        <v/>
      </c>
      <c r="AD315" s="53" t="s">
        <v>786</v>
      </c>
      <c r="AE315" s="53"/>
      <c r="AF315" s="53"/>
      <c r="AG315" s="53" t="s">
        <v>3031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3276</v>
      </c>
      <c r="E316" s="82" t="s">
        <v>2766</v>
      </c>
      <c r="F316" s="82" t="s">
        <v>2599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8"/>
        <v>0</v>
      </c>
      <c r="M316" s="26">
        <f t="shared" si="1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0"/>
        <v>PL6</v>
      </c>
      <c r="AC316" s="53" t="str">
        <f t="shared" si="21"/>
        <v/>
      </c>
      <c r="AD316" s="53" t="s">
        <v>786</v>
      </c>
      <c r="AE316" s="53"/>
      <c r="AF316" s="53"/>
      <c r="AG316" s="53" t="s">
        <v>3031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3277</v>
      </c>
      <c r="E317" s="82" t="s">
        <v>2806</v>
      </c>
      <c r="F317" s="82" t="s">
        <v>2599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8"/>
        <v>0</v>
      </c>
      <c r="M317" s="26">
        <f t="shared" si="1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0"/>
        <v>PL6</v>
      </c>
      <c r="AC317" s="53" t="str">
        <f t="shared" si="21"/>
        <v/>
      </c>
      <c r="AD317" s="53" t="s">
        <v>786</v>
      </c>
      <c r="AE317" s="53"/>
      <c r="AF317" s="53"/>
      <c r="AG317" s="53" t="s">
        <v>3031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3278</v>
      </c>
      <c r="E318" s="82" t="s">
        <v>2497</v>
      </c>
      <c r="F318" s="82" t="s">
        <v>2488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8"/>
        <v>0</v>
      </c>
      <c r="M318" s="26">
        <f t="shared" si="1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0"/>
        <v/>
      </c>
      <c r="AC318" s="53" t="str">
        <f t="shared" si="21"/>
        <v/>
      </c>
      <c r="AD318" s="53" t="s">
        <v>786</v>
      </c>
      <c r="AE318" s="53"/>
      <c r="AF318" s="53"/>
      <c r="AG318" s="53" t="s">
        <v>3044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3279</v>
      </c>
      <c r="E319" s="82" t="s">
        <v>2487</v>
      </c>
      <c r="F319" s="82" t="s">
        <v>2513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8"/>
        <v>0</v>
      </c>
      <c r="M319" s="26">
        <f t="shared" si="19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0"/>
        <v/>
      </c>
      <c r="AC319" s="53" t="str">
        <f t="shared" si="21"/>
        <v/>
      </c>
      <c r="AD319" s="53" t="s">
        <v>786</v>
      </c>
      <c r="AE319" s="53"/>
      <c r="AF319" s="53"/>
      <c r="AG319" s="53" t="s">
        <v>3037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3280</v>
      </c>
      <c r="E320" s="82" t="s">
        <v>2792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8"/>
        <v>2</v>
      </c>
      <c r="M320" s="26">
        <f t="shared" si="19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0"/>
        <v>PL10</v>
      </c>
      <c r="AC320" s="53" t="str">
        <f t="shared" si="21"/>
        <v/>
      </c>
      <c r="AD320" s="53" t="s">
        <v>703</v>
      </c>
      <c r="AE320" s="53"/>
      <c r="AF320" s="53"/>
      <c r="AG320" s="53" t="s">
        <v>3046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3281</v>
      </c>
      <c r="E321" s="82" t="s">
        <v>2729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8"/>
        <v>1</v>
      </c>
      <c r="M321" s="26">
        <f t="shared" si="19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0"/>
        <v>PL10</v>
      </c>
      <c r="AC321" s="53" t="str">
        <f t="shared" si="21"/>
        <v/>
      </c>
      <c r="AD321" s="53" t="s">
        <v>703</v>
      </c>
      <c r="AE321" s="53"/>
      <c r="AF321" s="53"/>
      <c r="AG321" s="53" t="s">
        <v>3046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3282</v>
      </c>
      <c r="E322" s="82" t="s">
        <v>2709</v>
      </c>
      <c r="F322" s="82" t="s">
        <v>2599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8"/>
        <v>0</v>
      </c>
      <c r="M322" s="26">
        <f t="shared" si="1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0"/>
        <v>PL8</v>
      </c>
      <c r="AC322" s="53" t="str">
        <f t="shared" si="21"/>
        <v/>
      </c>
      <c r="AD322" s="53" t="s">
        <v>786</v>
      </c>
      <c r="AE322" s="53"/>
      <c r="AF322" s="53"/>
      <c r="AG322" s="53" t="s">
        <v>3079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3283</v>
      </c>
      <c r="E323" s="82" t="s">
        <v>2759</v>
      </c>
      <c r="F323" s="82" t="s">
        <v>2599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8"/>
        <v>0</v>
      </c>
      <c r="M323" s="26">
        <f t="shared" si="19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0"/>
        <v>PL8</v>
      </c>
      <c r="AC323" s="53" t="str">
        <f t="shared" si="21"/>
        <v/>
      </c>
      <c r="AD323" s="53" t="s">
        <v>786</v>
      </c>
      <c r="AE323" s="53"/>
      <c r="AF323" s="53"/>
      <c r="AG323" s="53" t="s">
        <v>3079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3284</v>
      </c>
      <c r="E324" s="82" t="s">
        <v>2761</v>
      </c>
      <c r="F324" s="82" t="s">
        <v>2599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8"/>
        <v>0</v>
      </c>
      <c r="M324" s="26">
        <f t="shared" si="19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0"/>
        <v>PL8</v>
      </c>
      <c r="AC324" s="53" t="str">
        <f t="shared" si="21"/>
        <v/>
      </c>
      <c r="AD324" s="53" t="s">
        <v>786</v>
      </c>
      <c r="AE324" s="53"/>
      <c r="AF324" s="53"/>
      <c r="AG324" s="53" t="s">
        <v>3079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3285</v>
      </c>
      <c r="E325" s="82" t="s">
        <v>2487</v>
      </c>
      <c r="F325" s="82" t="s">
        <v>2513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8"/>
        <v>0</v>
      </c>
      <c r="M325" s="26">
        <f t="shared" si="19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0"/>
        <v/>
      </c>
      <c r="AC325" s="53" t="str">
        <f t="shared" si="21"/>
        <v/>
      </c>
      <c r="AD325" s="53" t="s">
        <v>786</v>
      </c>
      <c r="AE325" s="53"/>
      <c r="AF325" s="53"/>
      <c r="AG325" s="53" t="s">
        <v>3037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3286</v>
      </c>
      <c r="E326" s="82" t="s">
        <v>732</v>
      </c>
      <c r="F326" s="82" t="s">
        <v>2513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8"/>
        <v>0</v>
      </c>
      <c r="M326" s="26">
        <f t="shared" si="1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0"/>
        <v/>
      </c>
      <c r="AC326" s="53" t="str">
        <f t="shared" si="21"/>
        <v/>
      </c>
      <c r="AD326" s="53" t="s">
        <v>786</v>
      </c>
      <c r="AE326" s="53"/>
      <c r="AF326" s="53"/>
      <c r="AG326" s="53" t="s">
        <v>3048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3287</v>
      </c>
      <c r="E327" s="82" t="s">
        <v>2792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8"/>
        <v>2</v>
      </c>
      <c r="M327" s="26">
        <f t="shared" si="19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0"/>
        <v>PL10</v>
      </c>
      <c r="AC327" s="53" t="str">
        <f t="shared" si="21"/>
        <v/>
      </c>
      <c r="AD327" s="53" t="s">
        <v>703</v>
      </c>
      <c r="AE327" s="53"/>
      <c r="AF327" s="53"/>
      <c r="AG327" s="53" t="s">
        <v>3046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3288</v>
      </c>
      <c r="E328" s="82" t="s">
        <v>2506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8"/>
        <v>1</v>
      </c>
      <c r="M328" s="26">
        <f t="shared" si="19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0"/>
        <v>PL10</v>
      </c>
      <c r="AC328" s="53" t="str">
        <f t="shared" si="21"/>
        <v/>
      </c>
      <c r="AD328" s="53" t="s">
        <v>703</v>
      </c>
      <c r="AE328" s="53"/>
      <c r="AF328" s="53"/>
      <c r="AG328" s="53" t="s">
        <v>3046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3289</v>
      </c>
      <c r="E329" s="82" t="s">
        <v>2766</v>
      </c>
      <c r="F329" s="82" t="s">
        <v>2599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8"/>
        <v>0</v>
      </c>
      <c r="M329" s="26">
        <f t="shared" si="19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0"/>
        <v>PL6</v>
      </c>
      <c r="AC329" s="53" t="str">
        <f t="shared" si="21"/>
        <v/>
      </c>
      <c r="AD329" s="53" t="s">
        <v>786</v>
      </c>
      <c r="AE329" s="53"/>
      <c r="AF329" s="53"/>
      <c r="AG329" s="53" t="s">
        <v>3031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3290</v>
      </c>
      <c r="E330" s="82" t="s">
        <v>2772</v>
      </c>
      <c r="F330" s="82" t="s">
        <v>2599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8"/>
        <v>0</v>
      </c>
      <c r="M330" s="26">
        <f t="shared" si="19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0"/>
        <v>PL6</v>
      </c>
      <c r="AC330" s="53" t="str">
        <f t="shared" si="21"/>
        <v/>
      </c>
      <c r="AD330" s="53" t="s">
        <v>786</v>
      </c>
      <c r="AE330" s="53"/>
      <c r="AF330" s="53"/>
      <c r="AG330" s="53" t="s">
        <v>3031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3291</v>
      </c>
      <c r="E331" s="82" t="s">
        <v>2774</v>
      </c>
      <c r="F331" s="82" t="s">
        <v>2599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8"/>
        <v>0</v>
      </c>
      <c r="M331" s="26">
        <f t="shared" si="19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0"/>
        <v>PL6</v>
      </c>
      <c r="AC331" s="53" t="str">
        <f t="shared" si="21"/>
        <v/>
      </c>
      <c r="AD331" s="53" t="s">
        <v>786</v>
      </c>
      <c r="AE331" s="53"/>
      <c r="AF331" s="53"/>
      <c r="AG331" s="53" t="s">
        <v>3031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3292</v>
      </c>
      <c r="E332" s="82" t="s">
        <v>2487</v>
      </c>
      <c r="F332" s="82" t="s">
        <v>2513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8"/>
        <v>0</v>
      </c>
      <c r="M332" s="26">
        <f t="shared" si="19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0"/>
        <v/>
      </c>
      <c r="AC332" s="53" t="str">
        <f t="shared" si="21"/>
        <v/>
      </c>
      <c r="AD332" s="53" t="s">
        <v>786</v>
      </c>
      <c r="AE332" s="53"/>
      <c r="AF332" s="53"/>
      <c r="AG332" s="53" t="s">
        <v>3037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3293</v>
      </c>
      <c r="E333" s="82" t="s">
        <v>2709</v>
      </c>
      <c r="F333" s="82" t="s">
        <v>2599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8"/>
        <v>0</v>
      </c>
      <c r="M333" s="26">
        <f t="shared" si="19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0"/>
        <v>PL8</v>
      </c>
      <c r="AC333" s="53" t="str">
        <f t="shared" si="21"/>
        <v/>
      </c>
      <c r="AD333" s="53" t="s">
        <v>786</v>
      </c>
      <c r="AE333" s="53"/>
      <c r="AF333" s="53"/>
      <c r="AG333" s="53" t="s">
        <v>3079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3294</v>
      </c>
      <c r="E334" s="82" t="s">
        <v>2780</v>
      </c>
      <c r="F334" s="82" t="s">
        <v>2599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8"/>
        <v>0</v>
      </c>
      <c r="M334" s="26">
        <f t="shared" si="19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0"/>
        <v>PL8</v>
      </c>
      <c r="AC334" s="53" t="str">
        <f t="shared" si="21"/>
        <v/>
      </c>
      <c r="AD334" s="53" t="s">
        <v>786</v>
      </c>
      <c r="AE334" s="53"/>
      <c r="AF334" s="53"/>
      <c r="AG334" s="53" t="s">
        <v>3079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3295</v>
      </c>
      <c r="E335" s="82" t="s">
        <v>2782</v>
      </c>
      <c r="F335" s="82" t="s">
        <v>2599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8"/>
        <v>0</v>
      </c>
      <c r="M335" s="26">
        <f t="shared" si="19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0"/>
        <v>PL8</v>
      </c>
      <c r="AC335" s="53" t="str">
        <f t="shared" si="21"/>
        <v/>
      </c>
      <c r="AD335" s="53" t="s">
        <v>786</v>
      </c>
      <c r="AE335" s="53"/>
      <c r="AF335" s="53"/>
      <c r="AG335" s="53" t="s">
        <v>3079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3296</v>
      </c>
      <c r="E336" s="82" t="s">
        <v>2497</v>
      </c>
      <c r="F336" s="82" t="s">
        <v>2498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8"/>
        <v>0</v>
      </c>
      <c r="M336" s="26">
        <f t="shared" si="19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0"/>
        <v/>
      </c>
      <c r="AC336" s="53" t="str">
        <f t="shared" si="21"/>
        <v/>
      </c>
      <c r="AD336" s="53" t="s">
        <v>786</v>
      </c>
      <c r="AE336" s="53"/>
      <c r="AF336" s="53"/>
      <c r="AG336" s="53" t="s">
        <v>3044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3297</v>
      </c>
      <c r="E337" s="82" t="s">
        <v>2487</v>
      </c>
      <c r="F337" s="82" t="s">
        <v>2498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8"/>
        <v>0</v>
      </c>
      <c r="M337" s="26">
        <f t="shared" si="19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0"/>
        <v/>
      </c>
      <c r="AC337" s="53" t="str">
        <f t="shared" si="21"/>
        <v/>
      </c>
      <c r="AD337" s="53" t="s">
        <v>786</v>
      </c>
      <c r="AE337" s="53"/>
      <c r="AF337" s="53"/>
      <c r="AG337" s="53" t="s">
        <v>3037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3298</v>
      </c>
      <c r="E338" s="82" t="s">
        <v>732</v>
      </c>
      <c r="F338" s="82" t="s">
        <v>2498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8"/>
        <v>0</v>
      </c>
      <c r="M338" s="26">
        <f t="shared" si="19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0"/>
        <v/>
      </c>
      <c r="AC338" s="53" t="str">
        <f t="shared" si="21"/>
        <v/>
      </c>
      <c r="AD338" s="53" t="s">
        <v>786</v>
      </c>
      <c r="AE338" s="53"/>
      <c r="AF338" s="53"/>
      <c r="AG338" s="53" t="s">
        <v>3048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3299</v>
      </c>
      <c r="E339" s="82" t="s">
        <v>2829</v>
      </c>
      <c r="F339" s="82" t="s">
        <v>2830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8"/>
        <v>0</v>
      </c>
      <c r="M339" s="26">
        <f t="shared" si="19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0"/>
        <v/>
      </c>
      <c r="AC339" s="53" t="str">
        <f t="shared" si="21"/>
        <v/>
      </c>
      <c r="AD339" s="53" t="s">
        <v>703</v>
      </c>
      <c r="AE339" s="53"/>
      <c r="AF339" s="53"/>
      <c r="AG339" s="53" t="s">
        <v>3300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3301</v>
      </c>
      <c r="E340" s="82" t="s">
        <v>2829</v>
      </c>
      <c r="F340" s="82" t="s">
        <v>2830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8"/>
        <v>0</v>
      </c>
      <c r="M340" s="26">
        <f t="shared" si="19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0"/>
        <v/>
      </c>
      <c r="AC340" s="53" t="str">
        <f t="shared" si="21"/>
        <v/>
      </c>
      <c r="AD340" s="53" t="s">
        <v>703</v>
      </c>
      <c r="AE340" s="53"/>
      <c r="AF340" s="53"/>
      <c r="AG340" s="53" t="s">
        <v>3300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3302</v>
      </c>
      <c r="E341" s="82" t="s">
        <v>2501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8"/>
        <v>1</v>
      </c>
      <c r="M341" s="26">
        <f t="shared" si="19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0"/>
        <v>PL10</v>
      </c>
      <c r="AC341" s="53" t="str">
        <f t="shared" si="21"/>
        <v/>
      </c>
      <c r="AD341" s="53" t="s">
        <v>703</v>
      </c>
      <c r="AE341" s="53"/>
      <c r="AF341" s="53"/>
      <c r="AG341" s="53" t="s">
        <v>3046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3303</v>
      </c>
      <c r="E342" s="82" t="s">
        <v>2506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8"/>
        <v>1</v>
      </c>
      <c r="M342" s="26">
        <f t="shared" si="19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0"/>
        <v>PL10</v>
      </c>
      <c r="AC342" s="53" t="str">
        <f t="shared" si="21"/>
        <v/>
      </c>
      <c r="AD342" s="53" t="s">
        <v>703</v>
      </c>
      <c r="AE342" s="53"/>
      <c r="AF342" s="53"/>
      <c r="AG342" s="53" t="s">
        <v>3046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3304</v>
      </c>
      <c r="E343" s="82" t="s">
        <v>2792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8"/>
        <v>4</v>
      </c>
      <c r="M343" s="26">
        <f t="shared" si="19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0"/>
        <v>PL10</v>
      </c>
      <c r="AC343" s="53" t="str">
        <f t="shared" si="21"/>
        <v/>
      </c>
      <c r="AD343" s="53" t="s">
        <v>703</v>
      </c>
      <c r="AE343" s="53"/>
      <c r="AF343" s="53"/>
      <c r="AG343" s="53" t="s">
        <v>3046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3305</v>
      </c>
      <c r="E344" s="82" t="s">
        <v>2589</v>
      </c>
      <c r="F344" s="82" t="s">
        <v>2590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8"/>
        <v>0</v>
      </c>
      <c r="M344" s="26">
        <f t="shared" si="19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0"/>
        <v>PL50</v>
      </c>
      <c r="AC344" s="53" t="str">
        <f t="shared" si="21"/>
        <v/>
      </c>
      <c r="AD344" s="53" t="s">
        <v>786</v>
      </c>
      <c r="AE344" s="53"/>
      <c r="AF344" s="53"/>
      <c r="AG344" s="53" t="s">
        <v>3113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3306</v>
      </c>
      <c r="E345" s="82" t="s">
        <v>2838</v>
      </c>
      <c r="F345" s="82" t="s">
        <v>2839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8"/>
        <v>0</v>
      </c>
      <c r="M345" s="26">
        <f t="shared" si="19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/>
      <c r="AB345" s="82" t="str">
        <f t="shared" si="20"/>
        <v/>
      </c>
      <c r="AC345" s="53" t="str">
        <f t="shared" si="21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3307</v>
      </c>
      <c r="E346" s="82" t="s">
        <v>2838</v>
      </c>
      <c r="F346" s="82" t="s">
        <v>2841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8"/>
        <v>0</v>
      </c>
      <c r="M346" s="26">
        <f t="shared" si="19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0"/>
        <v/>
      </c>
      <c r="AC346" s="53" t="str">
        <f t="shared" si="21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3308</v>
      </c>
      <c r="E347" s="82" t="s">
        <v>2843</v>
      </c>
      <c r="F347" s="82" t="s">
        <v>2844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8"/>
        <v>0</v>
      </c>
      <c r="M347" s="26">
        <f t="shared" si="19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0"/>
        <v/>
      </c>
      <c r="AC347" s="53" t="str">
        <f t="shared" si="21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3309</v>
      </c>
      <c r="E348" s="82" t="s">
        <v>2838</v>
      </c>
      <c r="F348" s="82" t="s">
        <v>2839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8"/>
        <v>0</v>
      </c>
      <c r="M348" s="26">
        <f t="shared" si="1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0"/>
        <v/>
      </c>
      <c r="AC348" s="53" t="str">
        <f t="shared" si="21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3310</v>
      </c>
      <c r="E349" s="82" t="s">
        <v>2838</v>
      </c>
      <c r="F349" s="82" t="s">
        <v>2841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8"/>
        <v>0</v>
      </c>
      <c r="M349" s="26">
        <f t="shared" si="19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0"/>
        <v/>
      </c>
      <c r="AC349" s="53" t="str">
        <f t="shared" si="21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3311</v>
      </c>
      <c r="E350" s="82" t="s">
        <v>2843</v>
      </c>
      <c r="F350" s="82" t="s">
        <v>2844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2">MIN(SUM(N350:Y350),I350)</f>
        <v>0</v>
      </c>
      <c r="M350" s="26">
        <f t="shared" ref="M350:M413" si="23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4">IFERROR(IF(C350="Plate",LEFT(E350,FIND("*",E350,1)-1),""),IF(C350="Plate",LEFT(E350,FIND("x",E350,1)-1),""))</f>
        <v/>
      </c>
      <c r="AC350" s="53" t="str">
        <f t="shared" ref="AC350:AC413" si="25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3312</v>
      </c>
      <c r="E351" s="82" t="s">
        <v>2849</v>
      </c>
      <c r="F351" s="82" t="s">
        <v>2850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2"/>
        <v>0</v>
      </c>
      <c r="M351" s="26">
        <f t="shared" si="23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4"/>
        <v/>
      </c>
      <c r="AC351" s="53" t="str">
        <f t="shared" si="25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3313</v>
      </c>
      <c r="E352" s="82" t="s">
        <v>2852</v>
      </c>
      <c r="F352" s="82" t="s">
        <v>2853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2"/>
        <v>0</v>
      </c>
      <c r="M352" s="26">
        <f t="shared" si="23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4"/>
        <v/>
      </c>
      <c r="AC352" s="53" t="str">
        <f t="shared" si="25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3314</v>
      </c>
      <c r="E353" s="82" t="s">
        <v>2595</v>
      </c>
      <c r="F353" s="82" t="s">
        <v>2590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2"/>
        <v>0</v>
      </c>
      <c r="M353" s="26">
        <f t="shared" si="23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4"/>
        <v>PL25</v>
      </c>
      <c r="AC353" s="53" t="str">
        <f t="shared" si="25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3315</v>
      </c>
      <c r="E354" s="82" t="s">
        <v>2766</v>
      </c>
      <c r="F354" s="82" t="s">
        <v>2599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2"/>
        <v>0</v>
      </c>
      <c r="M354" s="26">
        <f t="shared" si="23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4"/>
        <v>PL6</v>
      </c>
      <c r="AC354" s="53" t="str">
        <f t="shared" si="25"/>
        <v/>
      </c>
      <c r="AD354" s="53" t="s">
        <v>786</v>
      </c>
      <c r="AE354" s="53"/>
      <c r="AF354" s="53"/>
      <c r="AG354" s="53" t="s">
        <v>3031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3316</v>
      </c>
      <c r="E355" s="82" t="s">
        <v>2857</v>
      </c>
      <c r="F355" s="82" t="s">
        <v>2599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2"/>
        <v>0</v>
      </c>
      <c r="M355" s="26">
        <f t="shared" si="2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4"/>
        <v>PL6</v>
      </c>
      <c r="AC355" s="53" t="str">
        <f t="shared" si="25"/>
        <v/>
      </c>
      <c r="AD355" s="53" t="s">
        <v>786</v>
      </c>
      <c r="AE355" s="53"/>
      <c r="AF355" s="53"/>
      <c r="AG355" s="53" t="s">
        <v>3031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3317</v>
      </c>
      <c r="E356" s="82" t="s">
        <v>2766</v>
      </c>
      <c r="F356" s="82" t="s">
        <v>2599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2"/>
        <v>0</v>
      </c>
      <c r="M356" s="26">
        <f t="shared" si="23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4"/>
        <v>PL6</v>
      </c>
      <c r="AC356" s="53" t="str">
        <f t="shared" si="25"/>
        <v/>
      </c>
      <c r="AD356" s="53" t="s">
        <v>786</v>
      </c>
      <c r="AE356" s="53"/>
      <c r="AF356" s="53"/>
      <c r="AG356" s="53" t="s">
        <v>3031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3318</v>
      </c>
      <c r="E357" s="82" t="s">
        <v>2860</v>
      </c>
      <c r="F357" s="82" t="s">
        <v>2599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2"/>
        <v>0</v>
      </c>
      <c r="M357" s="26">
        <f t="shared" si="23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4"/>
        <v>PL6</v>
      </c>
      <c r="AC357" s="53" t="str">
        <f t="shared" si="25"/>
        <v/>
      </c>
      <c r="AD357" s="53" t="s">
        <v>786</v>
      </c>
      <c r="AE357" s="53"/>
      <c r="AF357" s="53"/>
      <c r="AG357" s="53" t="s">
        <v>3031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3319</v>
      </c>
      <c r="E358" s="82" t="s">
        <v>2862</v>
      </c>
      <c r="F358" s="82" t="s">
        <v>2599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2"/>
        <v>0</v>
      </c>
      <c r="M358" s="26">
        <f t="shared" si="23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4"/>
        <v>PL6</v>
      </c>
      <c r="AC358" s="53" t="str">
        <f t="shared" si="25"/>
        <v/>
      </c>
      <c r="AD358" s="53" t="s">
        <v>786</v>
      </c>
      <c r="AE358" s="53"/>
      <c r="AF358" s="53"/>
      <c r="AG358" s="53" t="s">
        <v>3031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3320</v>
      </c>
      <c r="E359" s="82" t="s">
        <v>2497</v>
      </c>
      <c r="F359" s="82" t="s">
        <v>2498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2"/>
        <v>0</v>
      </c>
      <c r="M359" s="26">
        <f t="shared" si="23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4"/>
        <v/>
      </c>
      <c r="AC359" s="53" t="str">
        <f t="shared" si="25"/>
        <v/>
      </c>
      <c r="AD359" s="53" t="s">
        <v>786</v>
      </c>
      <c r="AE359" s="53"/>
      <c r="AF359" s="53"/>
      <c r="AG359" s="53" t="s">
        <v>3044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3321</v>
      </c>
      <c r="E360" s="82" t="s">
        <v>2487</v>
      </c>
      <c r="F360" s="82" t="s">
        <v>2498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2"/>
        <v>0</v>
      </c>
      <c r="M360" s="26">
        <f t="shared" si="23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4"/>
        <v/>
      </c>
      <c r="AC360" s="53" t="str">
        <f t="shared" si="25"/>
        <v/>
      </c>
      <c r="AD360" s="53" t="s">
        <v>786</v>
      </c>
      <c r="AE360" s="53"/>
      <c r="AF360" s="53"/>
      <c r="AG360" s="53" t="s">
        <v>3037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3322</v>
      </c>
      <c r="E361" s="82" t="s">
        <v>732</v>
      </c>
      <c r="F361" s="82" t="s">
        <v>2498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2"/>
        <v>0</v>
      </c>
      <c r="M361" s="26">
        <f t="shared" si="23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4"/>
        <v/>
      </c>
      <c r="AC361" s="53" t="str">
        <f t="shared" si="25"/>
        <v/>
      </c>
      <c r="AD361" s="53" t="s">
        <v>786</v>
      </c>
      <c r="AE361" s="53"/>
      <c r="AF361" s="53"/>
      <c r="AG361" s="53" t="s">
        <v>3048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3323</v>
      </c>
      <c r="E362" s="82" t="s">
        <v>2829</v>
      </c>
      <c r="F362" s="82" t="s">
        <v>2830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2"/>
        <v>0</v>
      </c>
      <c r="M362" s="26">
        <f t="shared" si="23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4"/>
        <v/>
      </c>
      <c r="AC362" s="53" t="str">
        <f t="shared" si="25"/>
        <v/>
      </c>
      <c r="AD362" s="53" t="s">
        <v>703</v>
      </c>
      <c r="AE362" s="53"/>
      <c r="AF362" s="53"/>
      <c r="AG362" s="53" t="s">
        <v>3300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3324</v>
      </c>
      <c r="E363" s="82" t="s">
        <v>2868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2"/>
        <v>1</v>
      </c>
      <c r="M363" s="26">
        <f t="shared" si="23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4"/>
        <v>PL12</v>
      </c>
      <c r="AC363" s="53" t="str">
        <f t="shared" si="25"/>
        <v/>
      </c>
      <c r="AD363" s="53" t="s">
        <v>703</v>
      </c>
      <c r="AE363" s="53"/>
      <c r="AF363" s="53"/>
      <c r="AG363" s="53" t="s">
        <v>2975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3325</v>
      </c>
      <c r="E364" s="82" t="s">
        <v>2501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2"/>
        <v>1</v>
      </c>
      <c r="M364" s="26">
        <f t="shared" si="23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4"/>
        <v>PL10</v>
      </c>
      <c r="AC364" s="53" t="str">
        <f t="shared" si="25"/>
        <v/>
      </c>
      <c r="AD364" s="53" t="s">
        <v>703</v>
      </c>
      <c r="AE364" s="53"/>
      <c r="AF364" s="53"/>
      <c r="AG364" s="53" t="s">
        <v>3046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3326</v>
      </c>
      <c r="E365" s="82" t="s">
        <v>2506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2"/>
        <v>1</v>
      </c>
      <c r="M365" s="26">
        <f t="shared" si="23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4"/>
        <v>PL10</v>
      </c>
      <c r="AC365" s="53" t="str">
        <f t="shared" si="25"/>
        <v/>
      </c>
      <c r="AD365" s="53" t="s">
        <v>703</v>
      </c>
      <c r="AE365" s="53"/>
      <c r="AF365" s="53"/>
      <c r="AG365" s="53" t="s">
        <v>3046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3327</v>
      </c>
      <c r="E366" s="82" t="s">
        <v>2868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2"/>
        <v>1</v>
      </c>
      <c r="M366" s="26">
        <f t="shared" si="23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4"/>
        <v>PL12</v>
      </c>
      <c r="AC366" s="53" t="str">
        <f t="shared" si="25"/>
        <v/>
      </c>
      <c r="AD366" s="53" t="s">
        <v>703</v>
      </c>
      <c r="AE366" s="53"/>
      <c r="AF366" s="53"/>
      <c r="AG366" s="53" t="s">
        <v>2975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3328</v>
      </c>
      <c r="E367" s="82" t="s">
        <v>2873</v>
      </c>
      <c r="F367" s="82" t="s">
        <v>2498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2"/>
        <v>0</v>
      </c>
      <c r="M367" s="26">
        <f t="shared" si="23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4"/>
        <v/>
      </c>
      <c r="AC367" s="53" t="str">
        <f t="shared" si="25"/>
        <v/>
      </c>
      <c r="AD367" s="53" t="s">
        <v>703</v>
      </c>
      <c r="AE367" s="53"/>
      <c r="AF367" s="53"/>
      <c r="AG367" s="53" t="s">
        <v>3329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3330</v>
      </c>
      <c r="E368" s="82" t="s">
        <v>2838</v>
      </c>
      <c r="F368" s="82" t="s">
        <v>2839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2"/>
        <v>0</v>
      </c>
      <c r="M368" s="26">
        <f t="shared" si="23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4"/>
        <v/>
      </c>
      <c r="AC368" s="53" t="str">
        <f t="shared" si="25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3331</v>
      </c>
      <c r="E369" s="82" t="s">
        <v>2838</v>
      </c>
      <c r="F369" s="82" t="s">
        <v>2841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2"/>
        <v>0</v>
      </c>
      <c r="M369" s="26">
        <f t="shared" si="23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4"/>
        <v/>
      </c>
      <c r="AC369" s="53" t="str">
        <f t="shared" si="25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3332</v>
      </c>
      <c r="E370" s="82" t="s">
        <v>2843</v>
      </c>
      <c r="F370" s="82" t="s">
        <v>2844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2"/>
        <v>0</v>
      </c>
      <c r="M370" s="26">
        <f t="shared" si="23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4"/>
        <v/>
      </c>
      <c r="AC370" s="53" t="str">
        <f t="shared" si="25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3333</v>
      </c>
      <c r="E371" s="82" t="s">
        <v>2849</v>
      </c>
      <c r="F371" s="82" t="s">
        <v>2850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2"/>
        <v>0</v>
      </c>
      <c r="M371" s="26">
        <f t="shared" si="2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4"/>
        <v/>
      </c>
      <c r="AC371" s="53" t="str">
        <f t="shared" si="25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3334</v>
      </c>
      <c r="E372" s="82" t="s">
        <v>2852</v>
      </c>
      <c r="F372" s="82" t="s">
        <v>2853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2"/>
        <v>0</v>
      </c>
      <c r="M372" s="26">
        <f t="shared" si="23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4"/>
        <v/>
      </c>
      <c r="AC372" s="53" t="str">
        <f t="shared" si="25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3335</v>
      </c>
      <c r="E373" s="82" t="s">
        <v>2881</v>
      </c>
      <c r="F373" s="82" t="s">
        <v>2882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2"/>
        <v>6</v>
      </c>
      <c r="M373" s="26">
        <f t="shared" si="23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4"/>
        <v>PL6</v>
      </c>
      <c r="AC373" s="53" t="str">
        <f t="shared" si="25"/>
        <v/>
      </c>
      <c r="AD373" s="53" t="s">
        <v>703</v>
      </c>
      <c r="AE373" s="53"/>
      <c r="AF373" s="53"/>
      <c r="AG373" s="53" t="s">
        <v>3031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3336</v>
      </c>
      <c r="E374" s="82" t="s">
        <v>2766</v>
      </c>
      <c r="F374" s="82" t="s">
        <v>2599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2"/>
        <v>0</v>
      </c>
      <c r="M374" s="26">
        <f t="shared" si="23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4"/>
        <v>PL6</v>
      </c>
      <c r="AC374" s="53" t="str">
        <f t="shared" si="25"/>
        <v/>
      </c>
      <c r="AD374" s="53" t="s">
        <v>786</v>
      </c>
      <c r="AE374" s="53"/>
      <c r="AF374" s="53"/>
      <c r="AG374" s="53" t="s">
        <v>3031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3337</v>
      </c>
      <c r="E375" s="82" t="s">
        <v>2885</v>
      </c>
      <c r="F375" s="82" t="s">
        <v>2599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2"/>
        <v>0</v>
      </c>
      <c r="M375" s="26">
        <f t="shared" si="23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4"/>
        <v>PL6</v>
      </c>
      <c r="AC375" s="53" t="str">
        <f t="shared" si="25"/>
        <v/>
      </c>
      <c r="AD375" s="53" t="s">
        <v>786</v>
      </c>
      <c r="AE375" s="53"/>
      <c r="AF375" s="53"/>
      <c r="AG375" s="53" t="s">
        <v>3031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3338</v>
      </c>
      <c r="E376" s="82" t="s">
        <v>2887</v>
      </c>
      <c r="F376" s="82" t="s">
        <v>2599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2"/>
        <v>0</v>
      </c>
      <c r="M376" s="26">
        <f t="shared" si="2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4"/>
        <v>PL6</v>
      </c>
      <c r="AC376" s="53" t="str">
        <f t="shared" si="25"/>
        <v/>
      </c>
      <c r="AD376" s="53" t="s">
        <v>786</v>
      </c>
      <c r="AE376" s="53"/>
      <c r="AF376" s="53"/>
      <c r="AG376" s="53" t="s">
        <v>3031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3339</v>
      </c>
      <c r="E377" s="82" t="s">
        <v>2766</v>
      </c>
      <c r="F377" s="82" t="s">
        <v>2599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2"/>
        <v>0</v>
      </c>
      <c r="M377" s="26">
        <f t="shared" si="2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4"/>
        <v>PL6</v>
      </c>
      <c r="AC377" s="53" t="str">
        <f t="shared" si="25"/>
        <v/>
      </c>
      <c r="AD377" s="53" t="s">
        <v>786</v>
      </c>
      <c r="AE377" s="53"/>
      <c r="AF377" s="53"/>
      <c r="AG377" s="53" t="s">
        <v>3031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3340</v>
      </c>
      <c r="E378" s="82" t="s">
        <v>2890</v>
      </c>
      <c r="F378" s="82" t="s">
        <v>2599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2"/>
        <v>0</v>
      </c>
      <c r="M378" s="26">
        <f t="shared" si="23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4"/>
        <v>PL6</v>
      </c>
      <c r="AC378" s="53" t="str">
        <f t="shared" si="25"/>
        <v/>
      </c>
      <c r="AD378" s="53" t="s">
        <v>786</v>
      </c>
      <c r="AE378" s="53"/>
      <c r="AF378" s="53"/>
      <c r="AG378" s="53" t="s">
        <v>3031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3341</v>
      </c>
      <c r="E379" s="82" t="s">
        <v>2892</v>
      </c>
      <c r="F379" s="82" t="s">
        <v>2599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2"/>
        <v>0</v>
      </c>
      <c r="M379" s="26">
        <f t="shared" si="23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4"/>
        <v>PL6</v>
      </c>
      <c r="AC379" s="53" t="str">
        <f t="shared" si="25"/>
        <v/>
      </c>
      <c r="AD379" s="53" t="s">
        <v>786</v>
      </c>
      <c r="AE379" s="53"/>
      <c r="AF379" s="53"/>
      <c r="AG379" s="53" t="s">
        <v>3031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3342</v>
      </c>
      <c r="E380" s="82" t="s">
        <v>2497</v>
      </c>
      <c r="F380" s="82" t="s">
        <v>2498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2"/>
        <v>0</v>
      </c>
      <c r="M380" s="26">
        <f t="shared" si="2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4"/>
        <v/>
      </c>
      <c r="AC380" s="53" t="str">
        <f t="shared" si="25"/>
        <v/>
      </c>
      <c r="AD380" s="53" t="s">
        <v>786</v>
      </c>
      <c r="AE380" s="53"/>
      <c r="AF380" s="53"/>
      <c r="AG380" s="53" t="s">
        <v>3044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3343</v>
      </c>
      <c r="E381" s="82" t="s">
        <v>2487</v>
      </c>
      <c r="F381" s="82" t="s">
        <v>2498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2"/>
        <v>0</v>
      </c>
      <c r="M381" s="26">
        <f t="shared" si="23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4"/>
        <v/>
      </c>
      <c r="AC381" s="53" t="str">
        <f t="shared" si="25"/>
        <v/>
      </c>
      <c r="AD381" s="53" t="s">
        <v>786</v>
      </c>
      <c r="AE381" s="53"/>
      <c r="AF381" s="53"/>
      <c r="AG381" s="53" t="s">
        <v>3037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3344</v>
      </c>
      <c r="E382" s="82" t="s">
        <v>732</v>
      </c>
      <c r="F382" s="82" t="s">
        <v>2498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2"/>
        <v>0</v>
      </c>
      <c r="M382" s="26">
        <f t="shared" si="2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4"/>
        <v/>
      </c>
      <c r="AC382" s="53" t="str">
        <f t="shared" si="25"/>
        <v/>
      </c>
      <c r="AD382" s="53" t="s">
        <v>786</v>
      </c>
      <c r="AE382" s="53"/>
      <c r="AF382" s="53"/>
      <c r="AG382" s="53" t="s">
        <v>3048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3345</v>
      </c>
      <c r="E383" s="82" t="s">
        <v>2829</v>
      </c>
      <c r="F383" s="82" t="s">
        <v>2830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2"/>
        <v>0</v>
      </c>
      <c r="M383" s="26">
        <f t="shared" si="23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4"/>
        <v/>
      </c>
      <c r="AC383" s="53" t="str">
        <f t="shared" si="25"/>
        <v/>
      </c>
      <c r="AD383" s="53" t="s">
        <v>703</v>
      </c>
      <c r="AE383" s="53"/>
      <c r="AF383" s="53"/>
      <c r="AG383" s="53" t="s">
        <v>3300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3346</v>
      </c>
      <c r="E384" s="82" t="s">
        <v>2501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2"/>
        <v>2</v>
      </c>
      <c r="M384" s="26">
        <f t="shared" si="23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4"/>
        <v>PL10</v>
      </c>
      <c r="AC384" s="53" t="str">
        <f t="shared" si="25"/>
        <v/>
      </c>
      <c r="AD384" s="53" t="s">
        <v>703</v>
      </c>
      <c r="AE384" s="53"/>
      <c r="AF384" s="53"/>
      <c r="AG384" s="53" t="s">
        <v>3046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3347</v>
      </c>
      <c r="E385" s="82" t="s">
        <v>2506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2"/>
        <v>2</v>
      </c>
      <c r="M385" s="26">
        <f t="shared" si="23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4"/>
        <v>PL10</v>
      </c>
      <c r="AC385" s="53" t="str">
        <f t="shared" si="25"/>
        <v/>
      </c>
      <c r="AD385" s="53" t="s">
        <v>703</v>
      </c>
      <c r="AE385" s="53"/>
      <c r="AF385" s="53"/>
      <c r="AG385" s="53" t="s">
        <v>3046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3348</v>
      </c>
      <c r="E386" s="82" t="s">
        <v>2838</v>
      </c>
      <c r="F386" s="82" t="s">
        <v>2839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2"/>
        <v>0</v>
      </c>
      <c r="M386" s="26">
        <f t="shared" si="23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4"/>
        <v/>
      </c>
      <c r="AC386" s="53" t="str">
        <f t="shared" si="25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3349</v>
      </c>
      <c r="E387" s="82" t="s">
        <v>2838</v>
      </c>
      <c r="F387" s="82" t="s">
        <v>2841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2"/>
        <v>0</v>
      </c>
      <c r="M387" s="26">
        <f t="shared" si="23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4"/>
        <v/>
      </c>
      <c r="AC387" s="53" t="str">
        <f t="shared" si="25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3350</v>
      </c>
      <c r="E388" s="82" t="s">
        <v>2843</v>
      </c>
      <c r="F388" s="82" t="s">
        <v>2844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2"/>
        <v>0</v>
      </c>
      <c r="M388" s="26">
        <f t="shared" si="23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4"/>
        <v/>
      </c>
      <c r="AC388" s="53" t="str">
        <f t="shared" si="25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3351</v>
      </c>
      <c r="E389" s="82" t="s">
        <v>2849</v>
      </c>
      <c r="F389" s="82" t="s">
        <v>2850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2"/>
        <v>0</v>
      </c>
      <c r="M389" s="26">
        <f t="shared" si="23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4"/>
        <v/>
      </c>
      <c r="AC389" s="53" t="str">
        <f t="shared" si="25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3352</v>
      </c>
      <c r="E390" s="82" t="s">
        <v>2852</v>
      </c>
      <c r="F390" s="82" t="s">
        <v>2853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2"/>
        <v>0</v>
      </c>
      <c r="M390" s="26">
        <f t="shared" si="23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4"/>
        <v/>
      </c>
      <c r="AC390" s="53" t="str">
        <f t="shared" si="25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3353</v>
      </c>
      <c r="E391" s="82" t="s">
        <v>2766</v>
      </c>
      <c r="F391" s="82" t="s">
        <v>2599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2"/>
        <v>0</v>
      </c>
      <c r="M391" s="26">
        <f t="shared" si="2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4"/>
        <v>PL6</v>
      </c>
      <c r="AC391" s="53" t="str">
        <f t="shared" si="25"/>
        <v/>
      </c>
      <c r="AD391" s="53" t="s">
        <v>786</v>
      </c>
      <c r="AE391" s="53"/>
      <c r="AF391" s="53"/>
      <c r="AG391" s="53" t="s">
        <v>3031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3354</v>
      </c>
      <c r="E392" s="82" t="s">
        <v>2766</v>
      </c>
      <c r="F392" s="82" t="s">
        <v>2599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2"/>
        <v>0</v>
      </c>
      <c r="M392" s="26">
        <f t="shared" si="23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4"/>
        <v>PL6</v>
      </c>
      <c r="AC392" s="53" t="str">
        <f t="shared" si="25"/>
        <v/>
      </c>
      <c r="AD392" s="53" t="s">
        <v>786</v>
      </c>
      <c r="AE392" s="53"/>
      <c r="AF392" s="53"/>
      <c r="AG392" s="53" t="s">
        <v>3031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3355</v>
      </c>
      <c r="E393" s="82" t="s">
        <v>2766</v>
      </c>
      <c r="F393" s="82" t="s">
        <v>2599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2"/>
        <v>0</v>
      </c>
      <c r="M393" s="26">
        <f t="shared" si="23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4"/>
        <v>PL6</v>
      </c>
      <c r="AC393" s="53" t="str">
        <f t="shared" si="25"/>
        <v/>
      </c>
      <c r="AD393" s="53" t="s">
        <v>786</v>
      </c>
      <c r="AE393" s="53"/>
      <c r="AF393" s="53"/>
      <c r="AG393" s="53" t="s">
        <v>3031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3356</v>
      </c>
      <c r="E394" s="82" t="s">
        <v>2908</v>
      </c>
      <c r="F394" s="82" t="s">
        <v>2599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2"/>
        <v>0</v>
      </c>
      <c r="M394" s="26">
        <f t="shared" si="2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4"/>
        <v>PL6</v>
      </c>
      <c r="AC394" s="53" t="str">
        <f t="shared" si="25"/>
        <v/>
      </c>
      <c r="AD394" s="53" t="s">
        <v>786</v>
      </c>
      <c r="AE394" s="53"/>
      <c r="AF394" s="53"/>
      <c r="AG394" s="53" t="s">
        <v>3031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3357</v>
      </c>
      <c r="E395" s="82" t="s">
        <v>2910</v>
      </c>
      <c r="F395" s="82" t="s">
        <v>2599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2"/>
        <v>0</v>
      </c>
      <c r="M395" s="26">
        <f t="shared" si="23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4"/>
        <v>PL6</v>
      </c>
      <c r="AC395" s="53" t="str">
        <f t="shared" si="25"/>
        <v/>
      </c>
      <c r="AD395" s="53" t="s">
        <v>786</v>
      </c>
      <c r="AE395" s="53"/>
      <c r="AF395" s="53"/>
      <c r="AG395" s="53" t="s">
        <v>3031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3358</v>
      </c>
      <c r="E396" s="82" t="s">
        <v>2497</v>
      </c>
      <c r="F396" s="82" t="s">
        <v>2498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2"/>
        <v>0</v>
      </c>
      <c r="M396" s="26">
        <f t="shared" si="2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4"/>
        <v/>
      </c>
      <c r="AC396" s="53" t="str">
        <f t="shared" si="25"/>
        <v/>
      </c>
      <c r="AD396" s="53" t="s">
        <v>786</v>
      </c>
      <c r="AE396" s="53"/>
      <c r="AF396" s="53"/>
      <c r="AG396" s="53" t="s">
        <v>3044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3359</v>
      </c>
      <c r="E397" s="82" t="s">
        <v>2487</v>
      </c>
      <c r="F397" s="82" t="s">
        <v>2498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2"/>
        <v>0</v>
      </c>
      <c r="M397" s="26">
        <f t="shared" si="23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4"/>
        <v/>
      </c>
      <c r="AC397" s="53" t="str">
        <f t="shared" si="25"/>
        <v/>
      </c>
      <c r="AD397" s="53" t="s">
        <v>786</v>
      </c>
      <c r="AE397" s="53"/>
      <c r="AF397" s="53"/>
      <c r="AG397" s="53" t="s">
        <v>3037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3360</v>
      </c>
      <c r="E398" s="82" t="s">
        <v>732</v>
      </c>
      <c r="F398" s="82" t="s">
        <v>2498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2"/>
        <v>0</v>
      </c>
      <c r="M398" s="26">
        <f t="shared" si="2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4"/>
        <v/>
      </c>
      <c r="AC398" s="53" t="str">
        <f t="shared" si="25"/>
        <v/>
      </c>
      <c r="AD398" s="53" t="s">
        <v>786</v>
      </c>
      <c r="AE398" s="53"/>
      <c r="AF398" s="53"/>
      <c r="AG398" s="53" t="s">
        <v>3048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3361</v>
      </c>
      <c r="E399" s="82" t="s">
        <v>2829</v>
      </c>
      <c r="F399" s="82" t="s">
        <v>2830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2"/>
        <v>0</v>
      </c>
      <c r="M399" s="26">
        <f t="shared" si="2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4"/>
        <v/>
      </c>
      <c r="AC399" s="53" t="str">
        <f t="shared" si="25"/>
        <v/>
      </c>
      <c r="AD399" s="53" t="s">
        <v>703</v>
      </c>
      <c r="AE399" s="53"/>
      <c r="AF399" s="53"/>
      <c r="AG399" s="53" t="s">
        <v>3300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3362</v>
      </c>
      <c r="E400" s="82" t="s">
        <v>2501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2"/>
        <v>2</v>
      </c>
      <c r="M400" s="26">
        <f t="shared" si="23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4"/>
        <v>PL10</v>
      </c>
      <c r="AC400" s="53" t="str">
        <f t="shared" si="25"/>
        <v/>
      </c>
      <c r="AD400" s="53" t="s">
        <v>703</v>
      </c>
      <c r="AE400" s="53"/>
      <c r="AF400" s="53"/>
      <c r="AG400" s="53" t="s">
        <v>3046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3363</v>
      </c>
      <c r="E401" s="82" t="s">
        <v>2506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2"/>
        <v>2</v>
      </c>
      <c r="M401" s="26">
        <f t="shared" si="23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4"/>
        <v>PL10</v>
      </c>
      <c r="AC401" s="53" t="str">
        <f t="shared" si="25"/>
        <v/>
      </c>
      <c r="AD401" s="53" t="s">
        <v>703</v>
      </c>
      <c r="AE401" s="53"/>
      <c r="AF401" s="53"/>
      <c r="AG401" s="53" t="s">
        <v>3046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3364</v>
      </c>
      <c r="E402" s="82" t="s">
        <v>2838</v>
      </c>
      <c r="F402" s="82" t="s">
        <v>2839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2"/>
        <v>0</v>
      </c>
      <c r="M402" s="26">
        <f t="shared" si="23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4"/>
        <v/>
      </c>
      <c r="AC402" s="53" t="str">
        <f t="shared" si="25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3365</v>
      </c>
      <c r="E403" s="82" t="s">
        <v>2838</v>
      </c>
      <c r="F403" s="82" t="s">
        <v>2841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2"/>
        <v>0</v>
      </c>
      <c r="M403" s="26">
        <f t="shared" si="23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4"/>
        <v/>
      </c>
      <c r="AC403" s="53" t="str">
        <f t="shared" si="25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3366</v>
      </c>
      <c r="E404" s="82" t="s">
        <v>2843</v>
      </c>
      <c r="F404" s="82" t="s">
        <v>2844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2"/>
        <v>0</v>
      </c>
      <c r="M404" s="26">
        <f t="shared" si="2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4"/>
        <v/>
      </c>
      <c r="AC404" s="53" t="str">
        <f t="shared" si="25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3367</v>
      </c>
      <c r="E405" s="82" t="s">
        <v>2849</v>
      </c>
      <c r="F405" s="82" t="s">
        <v>2850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2"/>
        <v>0</v>
      </c>
      <c r="M405" s="26">
        <f t="shared" si="2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4"/>
        <v/>
      </c>
      <c r="AC405" s="53" t="str">
        <f t="shared" si="25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3368</v>
      </c>
      <c r="E406" s="82" t="s">
        <v>2852</v>
      </c>
      <c r="F406" s="82" t="s">
        <v>2853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2"/>
        <v>0</v>
      </c>
      <c r="M406" s="26">
        <f t="shared" si="23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4"/>
        <v/>
      </c>
      <c r="AC406" s="53" t="str">
        <f t="shared" si="25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3369</v>
      </c>
      <c r="E407" s="82" t="s">
        <v>2766</v>
      </c>
      <c r="F407" s="82" t="s">
        <v>2599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2"/>
        <v>0</v>
      </c>
      <c r="M407" s="26">
        <f t="shared" si="23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4"/>
        <v>PL6</v>
      </c>
      <c r="AC407" s="53" t="str">
        <f t="shared" si="25"/>
        <v/>
      </c>
      <c r="AD407" s="53" t="s">
        <v>786</v>
      </c>
      <c r="AE407" s="53"/>
      <c r="AF407" s="53"/>
      <c r="AG407" s="53" t="s">
        <v>3031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3370</v>
      </c>
      <c r="E408" s="82" t="s">
        <v>2766</v>
      </c>
      <c r="F408" s="82" t="s">
        <v>2599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2"/>
        <v>0</v>
      </c>
      <c r="M408" s="26">
        <f t="shared" si="2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4"/>
        <v>PL6</v>
      </c>
      <c r="AC408" s="53" t="str">
        <f t="shared" si="25"/>
        <v/>
      </c>
      <c r="AD408" s="53" t="s">
        <v>786</v>
      </c>
      <c r="AE408" s="53"/>
      <c r="AF408" s="53"/>
      <c r="AG408" s="53" t="s">
        <v>3031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3371</v>
      </c>
      <c r="E409" s="82" t="s">
        <v>2766</v>
      </c>
      <c r="F409" s="82" t="s">
        <v>2599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2"/>
        <v>0</v>
      </c>
      <c r="M409" s="26">
        <f t="shared" si="23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4"/>
        <v>PL6</v>
      </c>
      <c r="AC409" s="53" t="str">
        <f t="shared" si="25"/>
        <v/>
      </c>
      <c r="AD409" s="53" t="s">
        <v>786</v>
      </c>
      <c r="AE409" s="53"/>
      <c r="AF409" s="53"/>
      <c r="AG409" s="53" t="s">
        <v>3031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3372</v>
      </c>
      <c r="E410" s="82" t="s">
        <v>2908</v>
      </c>
      <c r="F410" s="82" t="s">
        <v>2599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2"/>
        <v>0</v>
      </c>
      <c r="M410" s="26">
        <f t="shared" si="23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4"/>
        <v>PL6</v>
      </c>
      <c r="AC410" s="53" t="str">
        <f t="shared" si="25"/>
        <v/>
      </c>
      <c r="AD410" s="53" t="s">
        <v>786</v>
      </c>
      <c r="AE410" s="53"/>
      <c r="AF410" s="53"/>
      <c r="AG410" s="53" t="s">
        <v>3031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3373</v>
      </c>
      <c r="E411" s="82" t="s">
        <v>2910</v>
      </c>
      <c r="F411" s="82" t="s">
        <v>2599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2"/>
        <v>0</v>
      </c>
      <c r="M411" s="26">
        <f t="shared" si="23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4"/>
        <v>PL6</v>
      </c>
      <c r="AC411" s="53" t="str">
        <f t="shared" si="25"/>
        <v/>
      </c>
      <c r="AD411" s="53" t="s">
        <v>786</v>
      </c>
      <c r="AE411" s="53"/>
      <c r="AF411" s="53"/>
      <c r="AG411" s="53" t="s">
        <v>3031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3374</v>
      </c>
      <c r="E412" s="82" t="s">
        <v>2497</v>
      </c>
      <c r="F412" s="82" t="s">
        <v>2498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2"/>
        <v>0</v>
      </c>
      <c r="M412" s="26">
        <f t="shared" si="23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4"/>
        <v/>
      </c>
      <c r="AC412" s="53" t="str">
        <f t="shared" si="25"/>
        <v/>
      </c>
      <c r="AD412" s="53" t="s">
        <v>786</v>
      </c>
      <c r="AE412" s="53"/>
      <c r="AF412" s="53"/>
      <c r="AG412" s="53" t="s">
        <v>3044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3375</v>
      </c>
      <c r="E413" s="82" t="s">
        <v>2487</v>
      </c>
      <c r="F413" s="82" t="s">
        <v>2498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2"/>
        <v>0</v>
      </c>
      <c r="M413" s="26">
        <f t="shared" si="23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4"/>
        <v/>
      </c>
      <c r="AC413" s="53" t="str">
        <f t="shared" si="25"/>
        <v/>
      </c>
      <c r="AD413" s="53" t="s">
        <v>786</v>
      </c>
      <c r="AE413" s="53"/>
      <c r="AF413" s="53"/>
      <c r="AG413" s="53" t="s">
        <v>3037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3376</v>
      </c>
      <c r="E414" s="82" t="s">
        <v>732</v>
      </c>
      <c r="F414" s="82" t="s">
        <v>2498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6">MIN(SUM(N414:Y414),I414)</f>
        <v>0</v>
      </c>
      <c r="M414" s="26">
        <f t="shared" ref="M414:M447" si="27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47" si="28">IFERROR(IF(C414="Plate",LEFT(E414,FIND("*",E414,1)-1),""),IF(C414="Plate",LEFT(E414,FIND("x",E414,1)-1),""))</f>
        <v/>
      </c>
      <c r="AC414" s="53" t="str">
        <f t="shared" ref="AC414:AC447" si="29">IF(ROUND(SUM(N414:Y414)-I414,0)&gt;0,"Thừa "&amp;SUM(N414:Y414)-I414,"")</f>
        <v/>
      </c>
      <c r="AD414" s="53" t="s">
        <v>786</v>
      </c>
      <c r="AE414" s="53"/>
      <c r="AF414" s="53"/>
      <c r="AG414" s="53" t="s">
        <v>3048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3377</v>
      </c>
      <c r="E415" s="82" t="s">
        <v>2829</v>
      </c>
      <c r="F415" s="82" t="s">
        <v>2830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6"/>
        <v>0</v>
      </c>
      <c r="M415" s="26">
        <f t="shared" si="27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8"/>
        <v/>
      </c>
      <c r="AC415" s="53" t="str">
        <f t="shared" si="29"/>
        <v/>
      </c>
      <c r="AD415" s="53" t="s">
        <v>703</v>
      </c>
      <c r="AE415" s="53"/>
      <c r="AF415" s="53"/>
      <c r="AG415" s="53" t="s">
        <v>3300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3378</v>
      </c>
      <c r="E416" s="82" t="s">
        <v>2829</v>
      </c>
      <c r="F416" s="82" t="s">
        <v>2830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6"/>
        <v>0</v>
      </c>
      <c r="M416" s="26">
        <f t="shared" si="27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8"/>
        <v/>
      </c>
      <c r="AC416" s="53" t="str">
        <f t="shared" si="29"/>
        <v/>
      </c>
      <c r="AD416" s="53" t="s">
        <v>703</v>
      </c>
      <c r="AE416" s="53"/>
      <c r="AF416" s="53"/>
      <c r="AG416" s="53" t="s">
        <v>3300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3379</v>
      </c>
      <c r="E417" s="82" t="s">
        <v>2501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6"/>
        <v>1</v>
      </c>
      <c r="M417" s="26">
        <f t="shared" si="27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8"/>
        <v>PL10</v>
      </c>
      <c r="AC417" s="53" t="str">
        <f t="shared" si="29"/>
        <v/>
      </c>
      <c r="AD417" s="53" t="s">
        <v>703</v>
      </c>
      <c r="AE417" s="53"/>
      <c r="AF417" s="53"/>
      <c r="AG417" s="53" t="s">
        <v>3046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3380</v>
      </c>
      <c r="E418" s="82" t="s">
        <v>2506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6"/>
        <v>1</v>
      </c>
      <c r="M418" s="26">
        <f t="shared" si="27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8"/>
        <v>PL10</v>
      </c>
      <c r="AC418" s="53" t="str">
        <f t="shared" si="29"/>
        <v/>
      </c>
      <c r="AD418" s="53" t="s">
        <v>703</v>
      </c>
      <c r="AE418" s="53"/>
      <c r="AF418" s="53"/>
      <c r="AG418" s="53" t="s">
        <v>3046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3381</v>
      </c>
      <c r="E419" s="82" t="s">
        <v>2589</v>
      </c>
      <c r="F419" s="82" t="s">
        <v>2590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6"/>
        <v>0</v>
      </c>
      <c r="M419" s="26">
        <f t="shared" si="27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8"/>
        <v>PL50</v>
      </c>
      <c r="AC419" s="53" t="str">
        <f t="shared" si="29"/>
        <v/>
      </c>
      <c r="AD419" s="53" t="s">
        <v>786</v>
      </c>
      <c r="AE419" s="53"/>
      <c r="AF419" s="53"/>
      <c r="AG419" s="53" t="s">
        <v>3113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3382</v>
      </c>
      <c r="E420" s="82" t="s">
        <v>2838</v>
      </c>
      <c r="F420" s="82" t="s">
        <v>2839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6"/>
        <v>0</v>
      </c>
      <c r="M420" s="26">
        <f t="shared" si="2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8"/>
        <v/>
      </c>
      <c r="AC420" s="53" t="str">
        <f t="shared" si="29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3383</v>
      </c>
      <c r="E421" s="82" t="s">
        <v>2838</v>
      </c>
      <c r="F421" s="82" t="s">
        <v>2841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6"/>
        <v>0</v>
      </c>
      <c r="M421" s="26">
        <f t="shared" si="27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8"/>
        <v/>
      </c>
      <c r="AC421" s="53" t="str">
        <f t="shared" si="29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3384</v>
      </c>
      <c r="E422" s="82" t="s">
        <v>2843</v>
      </c>
      <c r="F422" s="82" t="s">
        <v>2844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6"/>
        <v>0</v>
      </c>
      <c r="M422" s="26">
        <f t="shared" si="27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8"/>
        <v/>
      </c>
      <c r="AC422" s="53" t="str">
        <f t="shared" si="29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3385</v>
      </c>
      <c r="E423" s="82" t="s">
        <v>2838</v>
      </c>
      <c r="F423" s="82" t="s">
        <v>2839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6"/>
        <v>0</v>
      </c>
      <c r="M423" s="26">
        <f t="shared" si="2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8"/>
        <v/>
      </c>
      <c r="AC423" s="53" t="str">
        <f t="shared" si="29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3386</v>
      </c>
      <c r="E424" s="82" t="s">
        <v>2838</v>
      </c>
      <c r="F424" s="82" t="s">
        <v>2841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6"/>
        <v>0</v>
      </c>
      <c r="M424" s="26">
        <f t="shared" si="27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8"/>
        <v/>
      </c>
      <c r="AC424" s="53" t="str">
        <f t="shared" si="29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3387</v>
      </c>
      <c r="E425" s="82" t="s">
        <v>2843</v>
      </c>
      <c r="F425" s="82" t="s">
        <v>2844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6"/>
        <v>0</v>
      </c>
      <c r="M425" s="26">
        <f t="shared" si="27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8"/>
        <v/>
      </c>
      <c r="AC425" s="53" t="str">
        <f t="shared" si="29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3388</v>
      </c>
      <c r="E426" s="82" t="s">
        <v>2595</v>
      </c>
      <c r="F426" s="82" t="s">
        <v>2590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6"/>
        <v>0</v>
      </c>
      <c r="M426" s="26">
        <f t="shared" si="2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8"/>
        <v>PL25</v>
      </c>
      <c r="AC426" s="53" t="str">
        <f t="shared" si="29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3389</v>
      </c>
      <c r="E427" s="82" t="s">
        <v>2766</v>
      </c>
      <c r="F427" s="82" t="s">
        <v>2599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6"/>
        <v>0</v>
      </c>
      <c r="M427" s="26">
        <f t="shared" si="27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8"/>
        <v>PL6</v>
      </c>
      <c r="AC427" s="53" t="str">
        <f t="shared" si="29"/>
        <v/>
      </c>
      <c r="AD427" s="53" t="s">
        <v>786</v>
      </c>
      <c r="AE427" s="53"/>
      <c r="AF427" s="53"/>
      <c r="AG427" s="53" t="s">
        <v>3031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3390</v>
      </c>
      <c r="E428" s="82" t="s">
        <v>2885</v>
      </c>
      <c r="F428" s="82" t="s">
        <v>2599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6"/>
        <v>0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8"/>
        <v>PL6</v>
      </c>
      <c r="AC428" s="53" t="str">
        <f t="shared" si="29"/>
        <v/>
      </c>
      <c r="AD428" s="53" t="s">
        <v>786</v>
      </c>
      <c r="AE428" s="53"/>
      <c r="AF428" s="53"/>
      <c r="AG428" s="53" t="s">
        <v>3031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3391</v>
      </c>
      <c r="E429" s="82" t="s">
        <v>2766</v>
      </c>
      <c r="F429" s="82" t="s">
        <v>2599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6"/>
        <v>0</v>
      </c>
      <c r="M429" s="26">
        <f t="shared" si="27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8"/>
        <v>PL6</v>
      </c>
      <c r="AC429" s="53" t="str">
        <f t="shared" si="29"/>
        <v/>
      </c>
      <c r="AD429" s="53" t="s">
        <v>786</v>
      </c>
      <c r="AE429" s="53"/>
      <c r="AF429" s="53"/>
      <c r="AG429" s="53" t="s">
        <v>3031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3392</v>
      </c>
      <c r="E430" s="82" t="s">
        <v>2766</v>
      </c>
      <c r="F430" s="82" t="s">
        <v>2599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6"/>
        <v>0</v>
      </c>
      <c r="M430" s="26">
        <f t="shared" si="27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8"/>
        <v>PL6</v>
      </c>
      <c r="AC430" s="53" t="str">
        <f t="shared" si="29"/>
        <v/>
      </c>
      <c r="AD430" s="53" t="s">
        <v>786</v>
      </c>
      <c r="AE430" s="53"/>
      <c r="AF430" s="53"/>
      <c r="AG430" s="53" t="s">
        <v>3031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3393</v>
      </c>
      <c r="E431" s="82" t="s">
        <v>2947</v>
      </c>
      <c r="F431" s="82" t="s">
        <v>2599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6"/>
        <v>0</v>
      </c>
      <c r="M431" s="26">
        <f t="shared" si="27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8"/>
        <v>PL6</v>
      </c>
      <c r="AC431" s="53" t="str">
        <f t="shared" si="29"/>
        <v/>
      </c>
      <c r="AD431" s="53" t="s">
        <v>786</v>
      </c>
      <c r="AE431" s="53"/>
      <c r="AF431" s="53"/>
      <c r="AG431" s="53" t="s">
        <v>3031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3394</v>
      </c>
      <c r="E432" s="82" t="s">
        <v>2892</v>
      </c>
      <c r="F432" s="82" t="s">
        <v>2599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6"/>
        <v>0</v>
      </c>
      <c r="M432" s="26">
        <f t="shared" si="27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8"/>
        <v>PL6</v>
      </c>
      <c r="AC432" s="53" t="str">
        <f t="shared" si="29"/>
        <v/>
      </c>
      <c r="AD432" s="53" t="s">
        <v>786</v>
      </c>
      <c r="AE432" s="53"/>
      <c r="AF432" s="53"/>
      <c r="AG432" s="53" t="s">
        <v>3031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3395</v>
      </c>
      <c r="E433" s="82" t="s">
        <v>2950</v>
      </c>
      <c r="F433" s="82" t="s">
        <v>2951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6"/>
        <v>0</v>
      </c>
      <c r="M433" s="26">
        <f t="shared" si="27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8"/>
        <v/>
      </c>
      <c r="AC433" s="53" t="str">
        <f t="shared" si="29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3396</v>
      </c>
      <c r="E434" s="82" t="s">
        <v>887</v>
      </c>
      <c r="F434" s="82" t="s">
        <v>2475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6"/>
        <v>0</v>
      </c>
      <c r="M434" s="26">
        <f t="shared" si="27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8"/>
        <v/>
      </c>
      <c r="AC434" s="53" t="str">
        <f t="shared" si="29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3397</v>
      </c>
      <c r="E435" s="82" t="s">
        <v>887</v>
      </c>
      <c r="F435" s="82" t="s">
        <v>2475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6"/>
        <v>0</v>
      </c>
      <c r="M435" s="26">
        <f t="shared" si="27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8"/>
        <v/>
      </c>
      <c r="AC435" s="53" t="str">
        <f t="shared" si="29"/>
        <v/>
      </c>
      <c r="AD435" s="53" t="s">
        <v>703</v>
      </c>
      <c r="AE435" s="53"/>
      <c r="AF435" s="53"/>
      <c r="AG435" s="53" t="s">
        <v>3029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3398</v>
      </c>
      <c r="E436" s="82" t="s">
        <v>2955</v>
      </c>
      <c r="F436" s="82" t="s">
        <v>2956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6"/>
        <v>0</v>
      </c>
      <c r="M436" s="26">
        <f t="shared" si="27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8"/>
        <v/>
      </c>
      <c r="AC436" s="53" t="str">
        <f t="shared" si="29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3399</v>
      </c>
      <c r="E437" s="82" t="s">
        <v>2958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6"/>
        <v>1</v>
      </c>
      <c r="M437" s="26">
        <f t="shared" si="27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 t="s">
        <v>3965</v>
      </c>
      <c r="AB437" s="82" t="str">
        <f t="shared" si="28"/>
        <v>PL6</v>
      </c>
      <c r="AC437" s="53" t="str">
        <f t="shared" si="29"/>
        <v>Thừa 1</v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3400</v>
      </c>
      <c r="E438" s="82" t="s">
        <v>2960</v>
      </c>
      <c r="F438" s="82" t="s">
        <v>2479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6"/>
        <v>2</v>
      </c>
      <c r="M438" s="26">
        <f t="shared" si="27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8"/>
        <v>PL6</v>
      </c>
      <c r="AC438" s="53" t="str">
        <f t="shared" si="29"/>
        <v/>
      </c>
      <c r="AD438" s="53" t="s">
        <v>703</v>
      </c>
      <c r="AE438" s="53"/>
      <c r="AF438" s="53"/>
      <c r="AG438" s="53" t="s">
        <v>3031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3401</v>
      </c>
      <c r="E439" s="82" t="s">
        <v>2962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6"/>
        <v>0</v>
      </c>
      <c r="M439" s="26">
        <f t="shared" si="27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8"/>
        <v>PL12</v>
      </c>
      <c r="AC439" s="53" t="str">
        <f t="shared" si="29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3402</v>
      </c>
      <c r="E440" s="82" t="s">
        <v>2964</v>
      </c>
      <c r="F440" s="82" t="s">
        <v>2479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6"/>
        <v>2</v>
      </c>
      <c r="M440" s="26">
        <f t="shared" si="27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8"/>
        <v>PL6</v>
      </c>
      <c r="AC440" s="53" t="str">
        <f t="shared" si="29"/>
        <v/>
      </c>
      <c r="AD440" s="53" t="s">
        <v>703</v>
      </c>
      <c r="AE440" s="53"/>
      <c r="AF440" s="53"/>
      <c r="AG440" s="53" t="s">
        <v>3031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3403</v>
      </c>
      <c r="E441" s="82" t="s">
        <v>887</v>
      </c>
      <c r="F441" s="82" t="s">
        <v>2475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6"/>
        <v>0</v>
      </c>
      <c r="M441" s="26">
        <f t="shared" si="27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8"/>
        <v/>
      </c>
      <c r="AC441" s="53" t="str">
        <f t="shared" si="29"/>
        <v/>
      </c>
      <c r="AD441" s="53" t="s">
        <v>703</v>
      </c>
      <c r="AE441" s="53"/>
      <c r="AF441" s="53"/>
      <c r="AG441" s="53" t="s">
        <v>3029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3404</v>
      </c>
      <c r="E442" s="82" t="s">
        <v>887</v>
      </c>
      <c r="F442" s="82" t="s">
        <v>2475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6"/>
        <v>0</v>
      </c>
      <c r="M442" s="26">
        <f t="shared" si="27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8"/>
        <v/>
      </c>
      <c r="AC442" s="53" t="str">
        <f t="shared" si="29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3405</v>
      </c>
      <c r="E443" s="82" t="s">
        <v>2955</v>
      </c>
      <c r="F443" s="82" t="s">
        <v>2956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6"/>
        <v>0</v>
      </c>
      <c r="M443" s="26">
        <f t="shared" si="27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8"/>
        <v/>
      </c>
      <c r="AC443" s="53" t="str">
        <f t="shared" si="29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3406</v>
      </c>
      <c r="E444" s="82" t="s">
        <v>2958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6"/>
        <v>1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 t="s">
        <v>3965</v>
      </c>
      <c r="AB444" s="82" t="str">
        <f t="shared" si="28"/>
        <v>PL6</v>
      </c>
      <c r="AC444" s="53" t="str">
        <f t="shared" si="29"/>
        <v>Thừa 1</v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3407</v>
      </c>
      <c r="E445" s="82" t="s">
        <v>2960</v>
      </c>
      <c r="F445" s="82" t="s">
        <v>2479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6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8"/>
        <v>PL6</v>
      </c>
      <c r="AC445" s="53" t="str">
        <f t="shared" si="29"/>
        <v/>
      </c>
      <c r="AD445" s="53" t="s">
        <v>703</v>
      </c>
      <c r="AE445" s="53"/>
      <c r="AF445" s="53"/>
      <c r="AG445" s="53" t="s">
        <v>3031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3408</v>
      </c>
      <c r="E446" s="82" t="s">
        <v>2962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6"/>
        <v>0</v>
      </c>
      <c r="M446" s="26">
        <f t="shared" si="2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8"/>
        <v>PL12</v>
      </c>
      <c r="AC446" s="53" t="str">
        <f t="shared" si="29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3409</v>
      </c>
      <c r="E447" s="82" t="s">
        <v>2964</v>
      </c>
      <c r="F447" s="82" t="s">
        <v>2479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6"/>
        <v>2</v>
      </c>
      <c r="M447" s="26">
        <f t="shared" si="27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8"/>
        <v>PL6</v>
      </c>
      <c r="AC447" s="53" t="str">
        <f t="shared" si="29"/>
        <v/>
      </c>
      <c r="AD447" s="53" t="s">
        <v>703</v>
      </c>
      <c r="AE447" s="53"/>
      <c r="AF447" s="53"/>
      <c r="AG447" s="53" t="s">
        <v>3031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282"/>
      <c r="AI1" s="282"/>
      <c r="AJ1" s="282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283"/>
      <c r="AI2" s="283"/>
      <c r="AJ2" s="283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3410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283"/>
      <c r="AI3" s="283"/>
      <c r="AJ3" s="283"/>
      <c r="AK3" s="267"/>
      <c r="AL3" s="268"/>
      <c r="AM3" s="268"/>
      <c r="AN3" s="268"/>
      <c r="AO3" s="268"/>
      <c r="AP3" s="268"/>
      <c r="AQ3" s="268"/>
      <c r="AR3" s="268"/>
      <c r="AS3" s="268"/>
      <c r="AT3" s="268"/>
      <c r="AU3" s="115"/>
      <c r="AV3" s="267"/>
      <c r="AW3" s="268"/>
      <c r="AX3" s="268"/>
      <c r="AY3" s="268"/>
      <c r="AZ3" s="268"/>
      <c r="BA3" s="268"/>
      <c r="BB3" s="115"/>
      <c r="BC3" s="267"/>
      <c r="BD3" s="268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2972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268"/>
      <c r="AL4" s="268"/>
      <c r="AM4" s="268"/>
      <c r="AN4" s="268"/>
      <c r="AO4" s="268"/>
      <c r="AP4" s="268"/>
      <c r="AQ4" s="268"/>
      <c r="AR4" s="268"/>
      <c r="AS4" s="268"/>
      <c r="AT4" s="268"/>
      <c r="AU4" s="115"/>
      <c r="AV4" s="268"/>
      <c r="AW4" s="268"/>
      <c r="AX4" s="268"/>
      <c r="AY4" s="268"/>
      <c r="AZ4" s="268"/>
      <c r="BA4" s="268"/>
      <c r="BB4" s="115"/>
      <c r="BC4" s="268"/>
      <c r="BD4" s="268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269"/>
      <c r="AL5" s="269"/>
      <c r="AM5" s="269"/>
      <c r="AN5" s="269"/>
      <c r="AO5" s="269"/>
      <c r="AP5" s="269"/>
      <c r="AQ5" s="269"/>
      <c r="AR5" s="269"/>
      <c r="AS5" s="269"/>
      <c r="AT5" s="269"/>
      <c r="AU5" s="119"/>
      <c r="AV5" s="269"/>
      <c r="AW5" s="269"/>
      <c r="AX5" s="269"/>
      <c r="AY5" s="269"/>
      <c r="AZ5" s="269"/>
      <c r="BA5" s="269"/>
      <c r="BB5" s="119"/>
      <c r="BC5" s="269"/>
      <c r="BD5" s="269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3411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3412</v>
      </c>
      <c r="AE6" s="119"/>
      <c r="AF6" s="119"/>
      <c r="AG6" s="118"/>
      <c r="AH6" s="118"/>
      <c r="AI6" s="118"/>
      <c r="AJ6" s="118"/>
      <c r="AK6" s="270" t="s">
        <v>583</v>
      </c>
      <c r="AL6" s="270"/>
      <c r="AM6" s="270"/>
      <c r="AN6" s="270"/>
      <c r="AO6" s="270"/>
      <c r="AP6" s="270"/>
      <c r="AQ6" s="270"/>
      <c r="AR6" s="270"/>
      <c r="AS6" s="270"/>
      <c r="AT6" s="270"/>
      <c r="AU6" s="271" t="s">
        <v>584</v>
      </c>
      <c r="AV6" s="270"/>
      <c r="AW6" s="270"/>
      <c r="AX6" s="270"/>
      <c r="AY6" s="270"/>
      <c r="AZ6" s="270"/>
      <c r="BA6" s="272"/>
      <c r="BB6" s="129" t="s">
        <v>585</v>
      </c>
      <c r="BC6" s="271" t="s">
        <v>586</v>
      </c>
      <c r="BD6" s="270"/>
      <c r="BE6" s="270"/>
      <c r="BF6" s="270"/>
      <c r="BG6" s="270"/>
      <c r="BH6" s="270"/>
      <c r="BI6" s="270"/>
      <c r="BJ6" s="270"/>
      <c r="BK6" s="270"/>
      <c r="BL6" s="270"/>
      <c r="BM6" s="270"/>
      <c r="BN6" s="270"/>
      <c r="BO6" s="270"/>
      <c r="BP6" s="270"/>
      <c r="BQ6" s="270"/>
      <c r="BR6" s="270"/>
      <c r="BS6" s="270"/>
      <c r="BT6" s="270"/>
      <c r="BU6" s="270"/>
      <c r="BV6" s="270"/>
      <c r="BW6" s="270"/>
      <c r="BX6" s="270"/>
      <c r="BY6" s="270"/>
      <c r="BZ6" s="270"/>
      <c r="CA6" s="270"/>
      <c r="CB6" s="270"/>
      <c r="CC6" s="270"/>
      <c r="CD6" s="270"/>
      <c r="CE6" s="270"/>
      <c r="CF6" s="270"/>
      <c r="CG6" s="270"/>
      <c r="CH6" s="270"/>
      <c r="CI6" s="270"/>
      <c r="CJ6" s="273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277" t="s">
        <v>587</v>
      </c>
      <c r="BD7" s="278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279" t="s">
        <v>599</v>
      </c>
      <c r="F8" s="281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3413</v>
      </c>
      <c r="AH8" s="134" t="s">
        <v>3414</v>
      </c>
      <c r="AI8" s="130" t="s">
        <v>607</v>
      </c>
      <c r="AJ8" s="130" t="s">
        <v>608</v>
      </c>
      <c r="AK8" s="134" t="s">
        <v>3415</v>
      </c>
      <c r="AL8" s="134" t="s">
        <v>3416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3417</v>
      </c>
      <c r="AH9" s="138" t="s">
        <v>3418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3419</v>
      </c>
      <c r="C10" s="215" t="s">
        <v>3420</v>
      </c>
      <c r="D10" s="216" t="s">
        <v>1316</v>
      </c>
      <c r="E10" s="215"/>
      <c r="F10" s="215"/>
      <c r="G10" s="216" t="s">
        <v>3421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3962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3419</v>
      </c>
      <c r="C11" s="218" t="s">
        <v>3420</v>
      </c>
      <c r="D11" s="219" t="s">
        <v>2951</v>
      </c>
      <c r="E11" s="218" t="s">
        <v>1157</v>
      </c>
      <c r="F11" s="218" t="s">
        <v>3395</v>
      </c>
      <c r="G11" s="220" t="s">
        <v>2950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3422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3423</v>
      </c>
      <c r="C12" s="215" t="s">
        <v>3424</v>
      </c>
      <c r="D12" s="216" t="s">
        <v>2599</v>
      </c>
      <c r="E12" s="215"/>
      <c r="F12" s="215"/>
      <c r="G12" s="216" t="s">
        <v>3425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3962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0.86046511627906974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3423</v>
      </c>
      <c r="C13" s="218" t="s">
        <v>3424</v>
      </c>
      <c r="D13" s="219" t="s">
        <v>2582</v>
      </c>
      <c r="E13" s="218" t="s">
        <v>1008</v>
      </c>
      <c r="F13" s="218" t="s">
        <v>3109</v>
      </c>
      <c r="G13" s="219" t="s">
        <v>2581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3423</v>
      </c>
      <c r="C14" s="218" t="s">
        <v>3424</v>
      </c>
      <c r="D14" s="219" t="s">
        <v>2585</v>
      </c>
      <c r="E14" s="218" t="s">
        <v>909</v>
      </c>
      <c r="F14" s="218" t="s">
        <v>3110</v>
      </c>
      <c r="G14" s="219" t="s">
        <v>2584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3423</v>
      </c>
      <c r="C15" s="218" t="s">
        <v>3424</v>
      </c>
      <c r="D15" s="219" t="s">
        <v>2587</v>
      </c>
      <c r="E15" s="218" t="s">
        <v>1090</v>
      </c>
      <c r="F15" s="218" t="s">
        <v>3111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8">
        <f t="shared" ca="1" si="0"/>
        <v>0</v>
      </c>
      <c r="V15" s="218">
        <f t="shared" ca="1" si="1"/>
        <v>1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3046</v>
      </c>
      <c r="BF15" s="218">
        <v>1</v>
      </c>
      <c r="BG15" s="231">
        <v>46240</v>
      </c>
      <c r="BH15" s="213">
        <f t="shared" si="2"/>
        <v>0</v>
      </c>
      <c r="BI15" s="213" t="s">
        <v>2502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3423</v>
      </c>
      <c r="C16" s="218" t="s">
        <v>3424</v>
      </c>
      <c r="D16" s="219" t="s">
        <v>2590</v>
      </c>
      <c r="E16" s="218" t="s">
        <v>789</v>
      </c>
      <c r="F16" s="218" t="s">
        <v>3112</v>
      </c>
      <c r="G16" s="219" t="s">
        <v>2589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3113</v>
      </c>
      <c r="BF16" s="233">
        <v>1</v>
      </c>
      <c r="BG16" s="234">
        <v>46240</v>
      </c>
      <c r="BH16" s="213">
        <f t="shared" si="2"/>
        <v>0</v>
      </c>
      <c r="BI16" s="233" t="s">
        <v>2591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3423</v>
      </c>
      <c r="C17" s="218" t="s">
        <v>3424</v>
      </c>
      <c r="D17" s="219" t="s">
        <v>781</v>
      </c>
      <c r="E17" s="218" t="s">
        <v>834</v>
      </c>
      <c r="F17" s="218" t="s">
        <v>3114</v>
      </c>
      <c r="G17" s="219" t="s">
        <v>2593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8">
        <f t="shared" ca="1" si="0"/>
        <v>0</v>
      </c>
      <c r="V17" s="218">
        <f t="shared" ca="1" si="1"/>
        <v>1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3079</v>
      </c>
      <c r="BF17" s="218">
        <v>36</v>
      </c>
      <c r="BG17" s="231">
        <v>46240</v>
      </c>
      <c r="BH17" s="213">
        <f t="shared" si="2"/>
        <v>0</v>
      </c>
      <c r="BI17" s="213" t="s">
        <v>2540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3423</v>
      </c>
      <c r="C18" s="218" t="s">
        <v>3424</v>
      </c>
      <c r="D18" s="219" t="s">
        <v>2599</v>
      </c>
      <c r="E18" s="218" t="s">
        <v>3426</v>
      </c>
      <c r="F18" s="218" t="s">
        <v>3117</v>
      </c>
      <c r="G18" s="219" t="s">
        <v>2598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2975</v>
      </c>
      <c r="BF18" s="218">
        <v>1</v>
      </c>
      <c r="BG18" s="231">
        <v>46240</v>
      </c>
      <c r="BH18" s="213">
        <f t="shared" si="2"/>
        <v>0</v>
      </c>
      <c r="BI18" s="213" t="s">
        <v>2395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3423</v>
      </c>
      <c r="C19" s="218" t="s">
        <v>3424</v>
      </c>
      <c r="D19" s="219" t="s">
        <v>2599</v>
      </c>
      <c r="E19" s="218" t="s">
        <v>3427</v>
      </c>
      <c r="F19" s="218" t="s">
        <v>3118</v>
      </c>
      <c r="G19" s="219" t="s">
        <v>2601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2975</v>
      </c>
      <c r="BF19" s="218">
        <v>1</v>
      </c>
      <c r="BG19" s="231">
        <v>46240</v>
      </c>
      <c r="BH19" s="213">
        <f t="shared" si="2"/>
        <v>0</v>
      </c>
      <c r="BI19" s="213" t="s">
        <v>2395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3423</v>
      </c>
      <c r="C20" s="236" t="s">
        <v>3424</v>
      </c>
      <c r="D20" s="237" t="s">
        <v>2590</v>
      </c>
      <c r="E20" s="236" t="s">
        <v>3428</v>
      </c>
      <c r="F20" s="236" t="s">
        <v>3115</v>
      </c>
      <c r="G20" s="237" t="s">
        <v>2595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3116</v>
      </c>
      <c r="BF20" s="213">
        <v>1</v>
      </c>
      <c r="BG20" s="231">
        <v>46240</v>
      </c>
      <c r="BH20" s="213">
        <f t="shared" si="2"/>
        <v>0</v>
      </c>
      <c r="BI20" s="213" t="s">
        <v>2596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3429</v>
      </c>
      <c r="C21" s="215" t="s">
        <v>3430</v>
      </c>
      <c r="D21" s="216" t="s">
        <v>2599</v>
      </c>
      <c r="E21" s="215"/>
      <c r="F21" s="215"/>
      <c r="G21" s="216" t="s">
        <v>3431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3962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0.82608695652173914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3429</v>
      </c>
      <c r="C22" s="218" t="s">
        <v>3430</v>
      </c>
      <c r="D22" s="219" t="s">
        <v>2587</v>
      </c>
      <c r="E22" s="218" t="s">
        <v>1090</v>
      </c>
      <c r="F22" s="218" t="s">
        <v>3119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8">
        <f t="shared" ref="U22:U32" ca="1" si="4">+L22-T22</f>
        <v>0</v>
      </c>
      <c r="V22" s="218">
        <f t="shared" ref="V22:V32" ca="1" si="5">ROUNDDOWN(T22/J22,0)</f>
        <v>1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3046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2502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3429</v>
      </c>
      <c r="C23" s="218" t="s">
        <v>3430</v>
      </c>
      <c r="D23" s="219" t="s">
        <v>2582</v>
      </c>
      <c r="E23" s="218" t="s">
        <v>787</v>
      </c>
      <c r="F23" s="218" t="s">
        <v>3120</v>
      </c>
      <c r="G23" s="219" t="s">
        <v>2581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3429</v>
      </c>
      <c r="C24" s="218" t="s">
        <v>3430</v>
      </c>
      <c r="D24" s="219" t="s">
        <v>2585</v>
      </c>
      <c r="E24" s="218" t="s">
        <v>968</v>
      </c>
      <c r="F24" s="218" t="s">
        <v>3121</v>
      </c>
      <c r="G24" s="219" t="s">
        <v>2584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3429</v>
      </c>
      <c r="C25" s="218" t="s">
        <v>3430</v>
      </c>
      <c r="D25" s="219" t="s">
        <v>2590</v>
      </c>
      <c r="E25" s="218" t="s">
        <v>789</v>
      </c>
      <c r="F25" s="218" t="s">
        <v>3122</v>
      </c>
      <c r="G25" s="219" t="s">
        <v>2589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3113</v>
      </c>
      <c r="BF25" s="233">
        <v>1</v>
      </c>
      <c r="BG25" s="234">
        <v>46240</v>
      </c>
      <c r="BH25" s="213">
        <f t="shared" si="6"/>
        <v>0</v>
      </c>
      <c r="BI25" s="233" t="s">
        <v>2591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3429</v>
      </c>
      <c r="C26" s="218" t="s">
        <v>3430</v>
      </c>
      <c r="D26" s="219" t="s">
        <v>781</v>
      </c>
      <c r="E26" s="218" t="s">
        <v>834</v>
      </c>
      <c r="F26" s="218" t="s">
        <v>3123</v>
      </c>
      <c r="G26" s="219" t="s">
        <v>2593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8">
        <f t="shared" ca="1" si="4"/>
        <v>0</v>
      </c>
      <c r="V26" s="218">
        <f t="shared" ca="1" si="5"/>
        <v>1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3079</v>
      </c>
      <c r="BF26" s="218">
        <v>36</v>
      </c>
      <c r="BG26" s="231">
        <v>46240</v>
      </c>
      <c r="BH26" s="213">
        <f t="shared" si="6"/>
        <v>0</v>
      </c>
      <c r="BI26" s="213" t="s">
        <v>2540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3429</v>
      </c>
      <c r="C27" s="218" t="s">
        <v>3430</v>
      </c>
      <c r="D27" s="219" t="s">
        <v>2609</v>
      </c>
      <c r="E27" s="218" t="s">
        <v>3432</v>
      </c>
      <c r="F27" s="218" t="s">
        <v>3124</v>
      </c>
      <c r="G27" s="219" t="s">
        <v>2608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8">
        <f t="shared" ca="1" si="4"/>
        <v>0</v>
      </c>
      <c r="V27" s="218">
        <f t="shared" ca="1" si="5"/>
        <v>1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2975</v>
      </c>
      <c r="BF27" s="218">
        <v>1</v>
      </c>
      <c r="BG27" s="231">
        <v>46240</v>
      </c>
      <c r="BH27" s="213">
        <f t="shared" si="6"/>
        <v>0</v>
      </c>
      <c r="BI27" s="213" t="s">
        <v>2395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3429</v>
      </c>
      <c r="C28" s="218" t="s">
        <v>3430</v>
      </c>
      <c r="D28" s="219" t="s">
        <v>2613</v>
      </c>
      <c r="E28" s="218" t="s">
        <v>2196</v>
      </c>
      <c r="F28" s="218" t="s">
        <v>3126</v>
      </c>
      <c r="G28" s="219" t="s">
        <v>2612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3127</v>
      </c>
      <c r="BF28" s="213">
        <v>1</v>
      </c>
      <c r="BG28" s="231">
        <v>46240</v>
      </c>
      <c r="BH28" s="213">
        <f t="shared" si="6"/>
        <v>0</v>
      </c>
      <c r="BI28" s="213" t="s">
        <v>2614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3429</v>
      </c>
      <c r="C29" s="218" t="s">
        <v>3430</v>
      </c>
      <c r="D29" s="219" t="s">
        <v>874</v>
      </c>
      <c r="E29" s="218" t="s">
        <v>3433</v>
      </c>
      <c r="F29" s="218" t="s">
        <v>3128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3129</v>
      </c>
      <c r="BF29" s="213">
        <v>1</v>
      </c>
      <c r="BG29" s="231">
        <v>46240</v>
      </c>
      <c r="BH29" s="213">
        <f t="shared" si="6"/>
        <v>0</v>
      </c>
      <c r="BI29" s="213" t="s">
        <v>2616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3429</v>
      </c>
      <c r="C30" s="218" t="s">
        <v>3430</v>
      </c>
      <c r="D30" s="219" t="s">
        <v>2599</v>
      </c>
      <c r="E30" s="218" t="s">
        <v>3434</v>
      </c>
      <c r="F30" s="218" t="s">
        <v>3130</v>
      </c>
      <c r="G30" s="219" t="s">
        <v>2601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2975</v>
      </c>
      <c r="BF30" s="218">
        <v>1</v>
      </c>
      <c r="BG30" s="231">
        <v>46240</v>
      </c>
      <c r="BH30" s="213">
        <f t="shared" si="6"/>
        <v>0</v>
      </c>
      <c r="BI30" s="213" t="s">
        <v>2395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3429</v>
      </c>
      <c r="C31" s="218" t="s">
        <v>3430</v>
      </c>
      <c r="D31" s="219" t="s">
        <v>2599</v>
      </c>
      <c r="E31" s="218" t="s">
        <v>3435</v>
      </c>
      <c r="F31" s="218" t="s">
        <v>3131</v>
      </c>
      <c r="G31" s="219" t="s">
        <v>2598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2975</v>
      </c>
      <c r="BF31" s="218">
        <v>1</v>
      </c>
      <c r="BG31" s="231">
        <v>46240</v>
      </c>
      <c r="BH31" s="213">
        <f t="shared" si="6"/>
        <v>0</v>
      </c>
      <c r="BI31" s="213" t="s">
        <v>2395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3429</v>
      </c>
      <c r="C32" s="236" t="s">
        <v>3430</v>
      </c>
      <c r="D32" s="237" t="s">
        <v>2590</v>
      </c>
      <c r="E32" s="236" t="s">
        <v>3428</v>
      </c>
      <c r="F32" s="236" t="s">
        <v>3125</v>
      </c>
      <c r="G32" s="237" t="s">
        <v>2595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3116</v>
      </c>
      <c r="BF32" s="213">
        <v>1</v>
      </c>
      <c r="BG32" s="231">
        <v>46240</v>
      </c>
      <c r="BH32" s="213">
        <f t="shared" si="6"/>
        <v>0</v>
      </c>
      <c r="BI32" s="213" t="s">
        <v>2596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3436</v>
      </c>
      <c r="C33" s="215" t="s">
        <v>3437</v>
      </c>
      <c r="D33" s="216" t="s">
        <v>2599</v>
      </c>
      <c r="E33" s="215"/>
      <c r="F33" s="215"/>
      <c r="G33" s="216" t="s">
        <v>3438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3962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8.3333333333333329E-2</v>
      </c>
      <c r="Y33" s="215"/>
      <c r="Z33" s="215"/>
      <c r="AA33" s="215"/>
      <c r="AB33" s="217"/>
      <c r="AC33" s="217">
        <v>104.101</v>
      </c>
      <c r="AD33" s="236" t="s">
        <v>3439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3436</v>
      </c>
      <c r="C34" s="218" t="s">
        <v>3437</v>
      </c>
      <c r="D34" s="219" t="s">
        <v>2488</v>
      </c>
      <c r="E34" s="218" t="s">
        <v>3440</v>
      </c>
      <c r="F34" s="218" t="s">
        <v>3132</v>
      </c>
      <c r="G34" s="219" t="s">
        <v>2487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3037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2489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3436</v>
      </c>
      <c r="C35" s="218" t="s">
        <v>3437</v>
      </c>
      <c r="D35" s="219" t="s">
        <v>2488</v>
      </c>
      <c r="E35" s="218" t="s">
        <v>3441</v>
      </c>
      <c r="F35" s="218" t="s">
        <v>3133</v>
      </c>
      <c r="G35" s="219" t="s">
        <v>2487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3037</v>
      </c>
      <c r="BF35" s="218">
        <v>1</v>
      </c>
      <c r="BG35" s="231">
        <v>46240</v>
      </c>
      <c r="BH35" s="213">
        <f t="shared" si="10"/>
        <v>0</v>
      </c>
      <c r="BI35" s="213" t="s">
        <v>2489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3436</v>
      </c>
      <c r="C36" s="218" t="s">
        <v>3437</v>
      </c>
      <c r="D36" s="219" t="s">
        <v>2488</v>
      </c>
      <c r="E36" s="218" t="s">
        <v>3442</v>
      </c>
      <c r="F36" s="218" t="s">
        <v>3134</v>
      </c>
      <c r="G36" s="219" t="s">
        <v>2491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3039</v>
      </c>
      <c r="BF36" s="218">
        <v>1</v>
      </c>
      <c r="BG36" s="231">
        <v>46240</v>
      </c>
      <c r="BH36" s="213">
        <f t="shared" si="10"/>
        <v>0</v>
      </c>
      <c r="BI36" s="213" t="s">
        <v>2492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3436</v>
      </c>
      <c r="C37" s="218" t="s">
        <v>3437</v>
      </c>
      <c r="D37" s="219" t="s">
        <v>2488</v>
      </c>
      <c r="E37" s="218" t="s">
        <v>3443</v>
      </c>
      <c r="F37" s="218" t="s">
        <v>3135</v>
      </c>
      <c r="G37" s="219" t="s">
        <v>2487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3037</v>
      </c>
      <c r="BF37" s="218">
        <v>2</v>
      </c>
      <c r="BG37" s="231">
        <v>46240</v>
      </c>
      <c r="BH37" s="213">
        <f t="shared" si="10"/>
        <v>0</v>
      </c>
      <c r="BI37" s="213" t="s">
        <v>2489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3436</v>
      </c>
      <c r="C38" s="218" t="s">
        <v>3437</v>
      </c>
      <c r="D38" s="219" t="s">
        <v>781</v>
      </c>
      <c r="E38" s="218" t="s">
        <v>1073</v>
      </c>
      <c r="F38" s="218" t="s">
        <v>3136</v>
      </c>
      <c r="G38" s="219" t="s">
        <v>2624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8">
        <f t="shared" ca="1" si="8"/>
        <v>0</v>
      </c>
      <c r="V38" s="218">
        <f t="shared" ca="1" si="9"/>
        <v>1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3079</v>
      </c>
      <c r="BF38" s="218">
        <v>1</v>
      </c>
      <c r="BG38" s="231">
        <v>46240</v>
      </c>
      <c r="BH38" s="213">
        <f t="shared" si="10"/>
        <v>0</v>
      </c>
      <c r="BI38" s="213" t="s">
        <v>2540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3436</v>
      </c>
      <c r="C39" s="218" t="s">
        <v>3437</v>
      </c>
      <c r="D39" s="219" t="s">
        <v>2599</v>
      </c>
      <c r="E39" s="218" t="s">
        <v>3444</v>
      </c>
      <c r="F39" s="218" t="s">
        <v>3140</v>
      </c>
      <c r="G39" s="219" t="s">
        <v>2630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2975</v>
      </c>
      <c r="BF39" s="218">
        <v>1</v>
      </c>
      <c r="BG39" s="231">
        <v>46240</v>
      </c>
      <c r="BH39" s="213">
        <f t="shared" si="10"/>
        <v>0</v>
      </c>
      <c r="BI39" s="213" t="s">
        <v>2395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3436</v>
      </c>
      <c r="C40" s="218" t="s">
        <v>3437</v>
      </c>
      <c r="D40" s="219" t="s">
        <v>2599</v>
      </c>
      <c r="E40" s="218" t="s">
        <v>3445</v>
      </c>
      <c r="F40" s="218" t="s">
        <v>3137</v>
      </c>
      <c r="G40" s="219" t="s">
        <v>2601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2975</v>
      </c>
      <c r="BF40" s="218">
        <v>1</v>
      </c>
      <c r="BG40" s="231">
        <v>46240</v>
      </c>
      <c r="BH40" s="213">
        <f t="shared" si="10"/>
        <v>0</v>
      </c>
      <c r="BI40" s="213" t="s">
        <v>2395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3436</v>
      </c>
      <c r="C41" s="218" t="s">
        <v>3437</v>
      </c>
      <c r="D41" s="219" t="s">
        <v>2599</v>
      </c>
      <c r="E41" s="218" t="s">
        <v>3446</v>
      </c>
      <c r="F41" s="218" t="s">
        <v>3138</v>
      </c>
      <c r="G41" s="219" t="s">
        <v>2601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2975</v>
      </c>
      <c r="BF41" s="218">
        <v>3</v>
      </c>
      <c r="BG41" s="231">
        <v>46240</v>
      </c>
      <c r="BH41" s="213">
        <f t="shared" si="10"/>
        <v>0</v>
      </c>
      <c r="BI41" s="213" t="s">
        <v>2395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3436</v>
      </c>
      <c r="C42" s="218" t="s">
        <v>3437</v>
      </c>
      <c r="D42" s="219" t="s">
        <v>2599</v>
      </c>
      <c r="E42" s="218" t="s">
        <v>3447</v>
      </c>
      <c r="F42" s="218" t="s">
        <v>3139</v>
      </c>
      <c r="G42" s="219" t="s">
        <v>2628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2975</v>
      </c>
      <c r="BF42" s="218">
        <v>1</v>
      </c>
      <c r="BG42" s="231">
        <v>46240</v>
      </c>
      <c r="BH42" s="213">
        <f t="shared" si="10"/>
        <v>0</v>
      </c>
      <c r="BI42" s="213" t="s">
        <v>2395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3448</v>
      </c>
      <c r="C43" s="215" t="s">
        <v>3449</v>
      </c>
      <c r="D43" s="216" t="s">
        <v>2599</v>
      </c>
      <c r="E43" s="215"/>
      <c r="F43" s="215"/>
      <c r="G43" s="216" t="s">
        <v>3450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3962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3439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3448</v>
      </c>
      <c r="C44" s="218" t="s">
        <v>3449</v>
      </c>
      <c r="D44" s="219" t="s">
        <v>2488</v>
      </c>
      <c r="E44" s="218" t="s">
        <v>3440</v>
      </c>
      <c r="F44" s="218" t="s">
        <v>3141</v>
      </c>
      <c r="G44" s="219" t="s">
        <v>2487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3037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2489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3448</v>
      </c>
      <c r="C45" s="218" t="s">
        <v>3449</v>
      </c>
      <c r="D45" s="219" t="s">
        <v>2488</v>
      </c>
      <c r="E45" s="218" t="s">
        <v>3441</v>
      </c>
      <c r="F45" s="218" t="s">
        <v>3142</v>
      </c>
      <c r="G45" s="219" t="s">
        <v>2487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3037</v>
      </c>
      <c r="BF45" s="218">
        <v>1</v>
      </c>
      <c r="BG45" s="231">
        <v>46240</v>
      </c>
      <c r="BH45" s="213">
        <f t="shared" si="14"/>
        <v>0</v>
      </c>
      <c r="BI45" s="213" t="s">
        <v>2489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3448</v>
      </c>
      <c r="C46" s="218" t="s">
        <v>3449</v>
      </c>
      <c r="D46" s="219" t="s">
        <v>2488</v>
      </c>
      <c r="E46" s="218" t="s">
        <v>3451</v>
      </c>
      <c r="F46" s="218" t="s">
        <v>3143</v>
      </c>
      <c r="G46" s="219" t="s">
        <v>2491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3039</v>
      </c>
      <c r="BF46" s="218">
        <v>1</v>
      </c>
      <c r="BG46" s="231">
        <v>46240</v>
      </c>
      <c r="BH46" s="213">
        <f t="shared" si="14"/>
        <v>0</v>
      </c>
      <c r="BI46" s="213" t="s">
        <v>2492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3448</v>
      </c>
      <c r="C47" s="218" t="s">
        <v>3449</v>
      </c>
      <c r="D47" s="219" t="s">
        <v>2488</v>
      </c>
      <c r="E47" s="218" t="s">
        <v>3452</v>
      </c>
      <c r="F47" s="218" t="s">
        <v>3144</v>
      </c>
      <c r="G47" s="219" t="s">
        <v>2487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3037</v>
      </c>
      <c r="BF47" s="218">
        <v>2</v>
      </c>
      <c r="BG47" s="231">
        <v>46240</v>
      </c>
      <c r="BH47" s="213">
        <f t="shared" si="14"/>
        <v>0</v>
      </c>
      <c r="BI47" s="213" t="s">
        <v>2489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3448</v>
      </c>
      <c r="C48" s="218" t="s">
        <v>3449</v>
      </c>
      <c r="D48" s="219" t="s">
        <v>2599</v>
      </c>
      <c r="E48" s="218" t="s">
        <v>3453</v>
      </c>
      <c r="F48" s="218" t="s">
        <v>3147</v>
      </c>
      <c r="G48" s="219" t="s">
        <v>2639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2975</v>
      </c>
      <c r="BF48" s="218">
        <v>1</v>
      </c>
      <c r="BG48" s="231">
        <v>46240</v>
      </c>
      <c r="BH48" s="213">
        <f t="shared" si="14"/>
        <v>0</v>
      </c>
      <c r="BI48" s="213" t="s">
        <v>2395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3448</v>
      </c>
      <c r="C49" s="218" t="s">
        <v>3449</v>
      </c>
      <c r="D49" s="219" t="s">
        <v>2599</v>
      </c>
      <c r="E49" s="218" t="s">
        <v>3454</v>
      </c>
      <c r="F49" s="218" t="s">
        <v>3148</v>
      </c>
      <c r="G49" s="219" t="s">
        <v>2641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2975</v>
      </c>
      <c r="BF49" s="218">
        <v>1</v>
      </c>
      <c r="BG49" s="231">
        <v>46240</v>
      </c>
      <c r="BH49" s="213">
        <f t="shared" si="14"/>
        <v>0</v>
      </c>
      <c r="BI49" s="213" t="s">
        <v>2395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3448</v>
      </c>
      <c r="C50" s="218" t="s">
        <v>3449</v>
      </c>
      <c r="D50" s="219" t="s">
        <v>2599</v>
      </c>
      <c r="E50" s="218" t="s">
        <v>3455</v>
      </c>
      <c r="F50" s="218" t="s">
        <v>3145</v>
      </c>
      <c r="G50" s="219" t="s">
        <v>2601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2975</v>
      </c>
      <c r="BF50" s="218">
        <v>4</v>
      </c>
      <c r="BG50" s="231">
        <v>46240</v>
      </c>
      <c r="BH50" s="213">
        <f t="shared" si="14"/>
        <v>0</v>
      </c>
      <c r="BI50" s="213" t="s">
        <v>2395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3448</v>
      </c>
      <c r="C51" s="218" t="s">
        <v>3449</v>
      </c>
      <c r="D51" s="219" t="s">
        <v>2599</v>
      </c>
      <c r="E51" s="218" t="s">
        <v>3456</v>
      </c>
      <c r="F51" s="218" t="s">
        <v>3146</v>
      </c>
      <c r="G51" s="219" t="s">
        <v>2637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2975</v>
      </c>
      <c r="BF51" s="218">
        <v>1</v>
      </c>
      <c r="BG51" s="231">
        <v>46240</v>
      </c>
      <c r="BH51" s="213">
        <f t="shared" si="14"/>
        <v>0</v>
      </c>
      <c r="BI51" s="213" t="s">
        <v>2395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3457</v>
      </c>
      <c r="C52" s="215" t="s">
        <v>3458</v>
      </c>
      <c r="D52" s="216" t="s">
        <v>2599</v>
      </c>
      <c r="E52" s="215"/>
      <c r="F52" s="215"/>
      <c r="G52" s="216" t="s">
        <v>3459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3962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0.5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3457</v>
      </c>
      <c r="C53" s="218" t="s">
        <v>3458</v>
      </c>
      <c r="D53" s="219" t="s">
        <v>2488</v>
      </c>
      <c r="E53" s="218" t="s">
        <v>3440</v>
      </c>
      <c r="F53" s="218" t="s">
        <v>3149</v>
      </c>
      <c r="G53" s="219" t="s">
        <v>2487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3037</v>
      </c>
      <c r="BF53" s="218">
        <v>1</v>
      </c>
      <c r="BG53" s="231">
        <v>46240</v>
      </c>
      <c r="BH53" s="213">
        <f>+L53-BF53</f>
        <v>0</v>
      </c>
      <c r="BI53" s="213" t="s">
        <v>2489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3457</v>
      </c>
      <c r="C54" s="218" t="s">
        <v>3458</v>
      </c>
      <c r="D54" s="219" t="s">
        <v>2488</v>
      </c>
      <c r="E54" s="218" t="s">
        <v>3441</v>
      </c>
      <c r="F54" s="218" t="s">
        <v>3150</v>
      </c>
      <c r="G54" s="219" t="s">
        <v>2487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3037</v>
      </c>
      <c r="BF54" s="218">
        <v>1</v>
      </c>
      <c r="BG54" s="231">
        <v>46240</v>
      </c>
      <c r="BH54" s="213">
        <f>+L54-BF54</f>
        <v>0</v>
      </c>
      <c r="BI54" s="213" t="s">
        <v>2489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3457</v>
      </c>
      <c r="C55" s="218" t="s">
        <v>3458</v>
      </c>
      <c r="D55" s="219" t="s">
        <v>781</v>
      </c>
      <c r="E55" s="218" t="s">
        <v>845</v>
      </c>
      <c r="F55" s="218" t="s">
        <v>3151</v>
      </c>
      <c r="G55" s="219" t="s">
        <v>2624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8">
        <f t="shared" ca="1" si="16"/>
        <v>0</v>
      </c>
      <c r="V55" s="218">
        <f t="shared" ca="1" si="17"/>
        <v>1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3079</v>
      </c>
      <c r="BF55" s="218">
        <v>4</v>
      </c>
      <c r="BG55" s="231">
        <v>46240</v>
      </c>
      <c r="BH55" s="213">
        <f>+L55-BF55</f>
        <v>0</v>
      </c>
      <c r="BI55" s="213" t="s">
        <v>2540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3457</v>
      </c>
      <c r="C56" s="218" t="s">
        <v>3458</v>
      </c>
      <c r="D56" s="219" t="s">
        <v>2599</v>
      </c>
      <c r="E56" s="218" t="s">
        <v>3460</v>
      </c>
      <c r="F56" s="218" t="s">
        <v>3153</v>
      </c>
      <c r="G56" s="219" t="s">
        <v>2648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2975</v>
      </c>
      <c r="BF56" s="218">
        <v>1</v>
      </c>
      <c r="BG56" s="231">
        <v>46240</v>
      </c>
      <c r="BH56" s="213">
        <f>+L56-BF56</f>
        <v>0</v>
      </c>
      <c r="BI56" s="213" t="s">
        <v>2395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3457</v>
      </c>
      <c r="C57" s="218" t="s">
        <v>3458</v>
      </c>
      <c r="D57" s="219" t="s">
        <v>2599</v>
      </c>
      <c r="E57" s="218" t="s">
        <v>3461</v>
      </c>
      <c r="F57" s="218" t="s">
        <v>3152</v>
      </c>
      <c r="G57" s="219" t="s">
        <v>2646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2975</v>
      </c>
      <c r="BF57" s="218">
        <v>1</v>
      </c>
      <c r="BG57" s="231">
        <v>46240</v>
      </c>
      <c r="BH57" s="213">
        <f>+L57-BF57</f>
        <v>0</v>
      </c>
      <c r="BI57" s="213" t="s">
        <v>2395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3462</v>
      </c>
      <c r="C58" s="215" t="s">
        <v>3463</v>
      </c>
      <c r="D58" s="216" t="s">
        <v>2599</v>
      </c>
      <c r="E58" s="215"/>
      <c r="F58" s="215"/>
      <c r="G58" s="216" t="s">
        <v>3450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3962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3439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3462</v>
      </c>
      <c r="C59" s="218" t="s">
        <v>3463</v>
      </c>
      <c r="D59" s="219" t="s">
        <v>2488</v>
      </c>
      <c r="E59" s="218" t="s">
        <v>3440</v>
      </c>
      <c r="F59" s="218" t="s">
        <v>3154</v>
      </c>
      <c r="G59" s="219" t="s">
        <v>2487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3037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2489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3462</v>
      </c>
      <c r="C60" s="218" t="s">
        <v>3463</v>
      </c>
      <c r="D60" s="219" t="s">
        <v>2488</v>
      </c>
      <c r="E60" s="218" t="s">
        <v>3441</v>
      </c>
      <c r="F60" s="218" t="s">
        <v>3155</v>
      </c>
      <c r="G60" s="219" t="s">
        <v>2487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3037</v>
      </c>
      <c r="BF60" s="218">
        <v>1</v>
      </c>
      <c r="BG60" s="231">
        <v>46240</v>
      </c>
      <c r="BH60" s="213">
        <f t="shared" si="20"/>
        <v>0</v>
      </c>
      <c r="BI60" s="213" t="s">
        <v>2489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3462</v>
      </c>
      <c r="C61" s="218" t="s">
        <v>3463</v>
      </c>
      <c r="D61" s="219" t="s">
        <v>2488</v>
      </c>
      <c r="E61" s="218" t="s">
        <v>3451</v>
      </c>
      <c r="F61" s="218" t="s">
        <v>3156</v>
      </c>
      <c r="G61" s="219" t="s">
        <v>2491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3039</v>
      </c>
      <c r="BF61" s="218">
        <v>1</v>
      </c>
      <c r="BG61" s="231">
        <v>46240</v>
      </c>
      <c r="BH61" s="213">
        <f t="shared" si="20"/>
        <v>0</v>
      </c>
      <c r="BI61" s="213" t="s">
        <v>2492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3462</v>
      </c>
      <c r="C62" s="218" t="s">
        <v>3463</v>
      </c>
      <c r="D62" s="219" t="s">
        <v>2488</v>
      </c>
      <c r="E62" s="218" t="s">
        <v>3452</v>
      </c>
      <c r="F62" s="218" t="s">
        <v>3157</v>
      </c>
      <c r="G62" s="219" t="s">
        <v>2487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3037</v>
      </c>
      <c r="BF62" s="218">
        <v>2</v>
      </c>
      <c r="BG62" s="231">
        <v>46240</v>
      </c>
      <c r="BH62" s="213">
        <f t="shared" si="20"/>
        <v>0</v>
      </c>
      <c r="BI62" s="213" t="s">
        <v>2489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3462</v>
      </c>
      <c r="C63" s="218" t="s">
        <v>3463</v>
      </c>
      <c r="D63" s="219" t="s">
        <v>2599</v>
      </c>
      <c r="E63" s="218" t="s">
        <v>3460</v>
      </c>
      <c r="F63" s="218" t="s">
        <v>3162</v>
      </c>
      <c r="G63" s="219" t="s">
        <v>2648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2975</v>
      </c>
      <c r="BF63" s="218">
        <v>1</v>
      </c>
      <c r="BG63" s="231">
        <v>46240</v>
      </c>
      <c r="BH63" s="213">
        <f t="shared" si="20"/>
        <v>0</v>
      </c>
      <c r="BI63" s="213" t="s">
        <v>2395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3462</v>
      </c>
      <c r="C64" s="218" t="s">
        <v>3463</v>
      </c>
      <c r="D64" s="219" t="s">
        <v>2599</v>
      </c>
      <c r="E64" s="218" t="s">
        <v>3455</v>
      </c>
      <c r="F64" s="218" t="s">
        <v>3158</v>
      </c>
      <c r="G64" s="219" t="s">
        <v>2601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2975</v>
      </c>
      <c r="BF64" s="218">
        <v>2</v>
      </c>
      <c r="BG64" s="231">
        <v>46240</v>
      </c>
      <c r="BH64" s="213">
        <f t="shared" si="20"/>
        <v>0</v>
      </c>
      <c r="BI64" s="213" t="s">
        <v>2395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3462</v>
      </c>
      <c r="C65" s="218" t="s">
        <v>3463</v>
      </c>
      <c r="D65" s="219" t="s">
        <v>2599</v>
      </c>
      <c r="E65" s="218" t="s">
        <v>3464</v>
      </c>
      <c r="F65" s="218" t="s">
        <v>3159</v>
      </c>
      <c r="G65" s="219" t="s">
        <v>2655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2975</v>
      </c>
      <c r="BF65" s="218">
        <v>1</v>
      </c>
      <c r="BG65" s="231">
        <v>46240</v>
      </c>
      <c r="BH65" s="213">
        <f t="shared" si="20"/>
        <v>0</v>
      </c>
      <c r="BI65" s="213" t="s">
        <v>2395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3462</v>
      </c>
      <c r="C66" s="218" t="s">
        <v>3463</v>
      </c>
      <c r="D66" s="219" t="s">
        <v>2599</v>
      </c>
      <c r="E66" s="218" t="s">
        <v>3465</v>
      </c>
      <c r="F66" s="218" t="s">
        <v>3160</v>
      </c>
      <c r="G66" s="219" t="s">
        <v>2657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2975</v>
      </c>
      <c r="BF66" s="218">
        <v>1</v>
      </c>
      <c r="BG66" s="231">
        <v>46240</v>
      </c>
      <c r="BH66" s="213">
        <f t="shared" si="20"/>
        <v>0</v>
      </c>
      <c r="BI66" s="213" t="s">
        <v>2395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3462</v>
      </c>
      <c r="C67" s="218" t="s">
        <v>3463</v>
      </c>
      <c r="D67" s="219" t="s">
        <v>2599</v>
      </c>
      <c r="E67" s="218" t="s">
        <v>3466</v>
      </c>
      <c r="F67" s="218" t="s">
        <v>3161</v>
      </c>
      <c r="G67" s="219" t="s">
        <v>2628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2975</v>
      </c>
      <c r="BF67" s="218">
        <v>1</v>
      </c>
      <c r="BG67" s="231">
        <v>46240</v>
      </c>
      <c r="BH67" s="213">
        <f t="shared" si="20"/>
        <v>0</v>
      </c>
      <c r="BI67" s="213" t="s">
        <v>2395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3467</v>
      </c>
      <c r="C68" s="215" t="s">
        <v>3468</v>
      </c>
      <c r="D68" s="216" t="s">
        <v>2599</v>
      </c>
      <c r="E68" s="215"/>
      <c r="F68" s="215"/>
      <c r="G68" s="216" t="s">
        <v>3469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3962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7.6923076923076927E-2</v>
      </c>
      <c r="Y68" s="215"/>
      <c r="Z68" s="215"/>
      <c r="AA68" s="215"/>
      <c r="AB68" s="217"/>
      <c r="AC68" s="217">
        <v>104.26</v>
      </c>
      <c r="AD68" s="236" t="s">
        <v>3439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3467</v>
      </c>
      <c r="C69" s="218" t="s">
        <v>3468</v>
      </c>
      <c r="D69" s="219" t="s">
        <v>2488</v>
      </c>
      <c r="E69" s="218" t="s">
        <v>3440</v>
      </c>
      <c r="F69" s="218" t="s">
        <v>3163</v>
      </c>
      <c r="G69" s="219" t="s">
        <v>2487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3037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2489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3467</v>
      </c>
      <c r="C70" s="218" t="s">
        <v>3468</v>
      </c>
      <c r="D70" s="219" t="s">
        <v>2488</v>
      </c>
      <c r="E70" s="218" t="s">
        <v>3441</v>
      </c>
      <c r="F70" s="218" t="s">
        <v>3164</v>
      </c>
      <c r="G70" s="219" t="s">
        <v>2487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3037</v>
      </c>
      <c r="BF70" s="218">
        <v>1</v>
      </c>
      <c r="BG70" s="231">
        <v>46240</v>
      </c>
      <c r="BH70" s="213">
        <f t="shared" si="24"/>
        <v>0</v>
      </c>
      <c r="BI70" s="213" t="s">
        <v>2489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3467</v>
      </c>
      <c r="C71" s="218" t="s">
        <v>3468</v>
      </c>
      <c r="D71" s="219" t="s">
        <v>2488</v>
      </c>
      <c r="E71" s="218" t="s">
        <v>3470</v>
      </c>
      <c r="F71" s="218" t="s">
        <v>3165</v>
      </c>
      <c r="G71" s="219" t="s">
        <v>2491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3039</v>
      </c>
      <c r="BF71" s="218">
        <v>1</v>
      </c>
      <c r="BG71" s="231">
        <v>46240</v>
      </c>
      <c r="BH71" s="213">
        <f t="shared" si="24"/>
        <v>0</v>
      </c>
      <c r="BI71" s="213" t="s">
        <v>2492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3467</v>
      </c>
      <c r="C72" s="218" t="s">
        <v>3468</v>
      </c>
      <c r="D72" s="219" t="s">
        <v>2488</v>
      </c>
      <c r="E72" s="218" t="s">
        <v>3471</v>
      </c>
      <c r="F72" s="218" t="s">
        <v>3166</v>
      </c>
      <c r="G72" s="219" t="s">
        <v>2487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3037</v>
      </c>
      <c r="BF72" s="218">
        <v>2</v>
      </c>
      <c r="BG72" s="231">
        <v>46240</v>
      </c>
      <c r="BH72" s="213">
        <f t="shared" si="24"/>
        <v>0</v>
      </c>
      <c r="BI72" s="213" t="s">
        <v>2489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3467</v>
      </c>
      <c r="C73" s="218" t="s">
        <v>3468</v>
      </c>
      <c r="D73" s="219" t="s">
        <v>781</v>
      </c>
      <c r="E73" s="218" t="s">
        <v>1073</v>
      </c>
      <c r="F73" s="218" t="s">
        <v>3167</v>
      </c>
      <c r="G73" s="219" t="s">
        <v>2624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8">
        <f t="shared" ca="1" si="22"/>
        <v>0</v>
      </c>
      <c r="V73" s="218">
        <f t="shared" ca="1" si="23"/>
        <v>1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3079</v>
      </c>
      <c r="BF73" s="218">
        <v>1</v>
      </c>
      <c r="BG73" s="231">
        <v>46240</v>
      </c>
      <c r="BH73" s="213">
        <f t="shared" si="24"/>
        <v>0</v>
      </c>
      <c r="BI73" s="213" t="s">
        <v>2540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3467</v>
      </c>
      <c r="C74" s="218" t="s">
        <v>3468</v>
      </c>
      <c r="D74" s="219" t="s">
        <v>2599</v>
      </c>
      <c r="E74" s="218" t="s">
        <v>3453</v>
      </c>
      <c r="F74" s="218" t="s">
        <v>3170</v>
      </c>
      <c r="G74" s="219" t="s">
        <v>2639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2975</v>
      </c>
      <c r="BF74" s="218">
        <v>1</v>
      </c>
      <c r="BG74" s="231">
        <v>46240</v>
      </c>
      <c r="BH74" s="213">
        <f t="shared" si="24"/>
        <v>0</v>
      </c>
      <c r="BI74" s="213" t="s">
        <v>2395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3467</v>
      </c>
      <c r="C75" s="218" t="s">
        <v>3468</v>
      </c>
      <c r="D75" s="219" t="s">
        <v>2599</v>
      </c>
      <c r="E75" s="218" t="s">
        <v>3472</v>
      </c>
      <c r="F75" s="218" t="s">
        <v>3172</v>
      </c>
      <c r="G75" s="219" t="s">
        <v>2641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2975</v>
      </c>
      <c r="BF75" s="218">
        <v>1</v>
      </c>
      <c r="BG75" s="231">
        <v>46240</v>
      </c>
      <c r="BH75" s="213">
        <f t="shared" si="24"/>
        <v>0</v>
      </c>
      <c r="BI75" s="213" t="s">
        <v>2395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3467</v>
      </c>
      <c r="C76" s="218" t="s">
        <v>3468</v>
      </c>
      <c r="D76" s="219" t="s">
        <v>2599</v>
      </c>
      <c r="E76" s="218" t="s">
        <v>3473</v>
      </c>
      <c r="F76" s="218" t="s">
        <v>3168</v>
      </c>
      <c r="G76" s="219" t="s">
        <v>2601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2975</v>
      </c>
      <c r="BF76" s="218">
        <v>3</v>
      </c>
      <c r="BG76" s="231">
        <v>46240</v>
      </c>
      <c r="BH76" s="213">
        <f t="shared" si="24"/>
        <v>0</v>
      </c>
      <c r="BI76" s="213" t="s">
        <v>2395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3467</v>
      </c>
      <c r="C77" s="218" t="s">
        <v>3468</v>
      </c>
      <c r="D77" s="219" t="s">
        <v>2599</v>
      </c>
      <c r="E77" s="218" t="s">
        <v>3474</v>
      </c>
      <c r="F77" s="218" t="s">
        <v>3169</v>
      </c>
      <c r="G77" s="219" t="s">
        <v>2637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2975</v>
      </c>
      <c r="BF77" s="218">
        <v>1</v>
      </c>
      <c r="BG77" s="231">
        <v>46240</v>
      </c>
      <c r="BH77" s="213">
        <f t="shared" si="24"/>
        <v>0</v>
      </c>
      <c r="BI77" s="213" t="s">
        <v>2395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3467</v>
      </c>
      <c r="C78" s="218" t="s">
        <v>3468</v>
      </c>
      <c r="D78" s="219" t="s">
        <v>2599</v>
      </c>
      <c r="E78" s="218" t="s">
        <v>3475</v>
      </c>
      <c r="F78" s="218" t="s">
        <v>3171</v>
      </c>
      <c r="G78" s="219" t="s">
        <v>2601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2975</v>
      </c>
      <c r="BF78" s="218">
        <v>1</v>
      </c>
      <c r="BG78" s="231">
        <v>46240</v>
      </c>
      <c r="BH78" s="213">
        <f t="shared" si="24"/>
        <v>0</v>
      </c>
      <c r="BI78" s="213" t="s">
        <v>2395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3476</v>
      </c>
      <c r="C79" s="215" t="s">
        <v>3477</v>
      </c>
      <c r="D79" s="216" t="s">
        <v>2599</v>
      </c>
      <c r="E79" s="215"/>
      <c r="F79" s="215"/>
      <c r="G79" s="216" t="s">
        <v>3478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3962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3439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3476</v>
      </c>
      <c r="C80" s="218" t="s">
        <v>3477</v>
      </c>
      <c r="D80" s="219" t="s">
        <v>2671</v>
      </c>
      <c r="E80" s="218" t="s">
        <v>3452</v>
      </c>
      <c r="F80" s="218" t="s">
        <v>3173</v>
      </c>
      <c r="G80" s="219" t="s">
        <v>2487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3037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2489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3476</v>
      </c>
      <c r="C81" s="218" t="s">
        <v>3477</v>
      </c>
      <c r="D81" s="219" t="s">
        <v>2599</v>
      </c>
      <c r="E81" s="218" t="s">
        <v>3479</v>
      </c>
      <c r="F81" s="218" t="s">
        <v>3174</v>
      </c>
      <c r="G81" s="219" t="s">
        <v>2673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3046</v>
      </c>
      <c r="BF81" s="218">
        <v>2</v>
      </c>
      <c r="BG81" s="231">
        <v>46240</v>
      </c>
      <c r="BH81" s="213">
        <f t="shared" si="28"/>
        <v>0</v>
      </c>
      <c r="BI81" s="213" t="s">
        <v>2502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3476</v>
      </c>
      <c r="C82" s="218" t="s">
        <v>3477</v>
      </c>
      <c r="D82" s="219" t="s">
        <v>2599</v>
      </c>
      <c r="E82" s="218" t="s">
        <v>3480</v>
      </c>
      <c r="F82" s="218" t="s">
        <v>3175</v>
      </c>
      <c r="G82" s="219" t="s">
        <v>2675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3046</v>
      </c>
      <c r="BF82" s="218">
        <v>4</v>
      </c>
      <c r="BG82" s="231">
        <v>46240</v>
      </c>
      <c r="BH82" s="213">
        <f t="shared" si="28"/>
        <v>0</v>
      </c>
      <c r="BI82" s="213" t="s">
        <v>2502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3476</v>
      </c>
      <c r="C83" s="218" t="s">
        <v>3477</v>
      </c>
      <c r="D83" s="219" t="s">
        <v>2599</v>
      </c>
      <c r="E83" s="218" t="s">
        <v>3481</v>
      </c>
      <c r="F83" s="218" t="s">
        <v>3176</v>
      </c>
      <c r="G83" s="219" t="s">
        <v>2677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3046</v>
      </c>
      <c r="BF83" s="218">
        <v>2</v>
      </c>
      <c r="BG83" s="231">
        <v>46240</v>
      </c>
      <c r="BH83" s="213">
        <f t="shared" si="28"/>
        <v>0</v>
      </c>
      <c r="BI83" s="213" t="s">
        <v>2502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3476</v>
      </c>
      <c r="C84" s="218" t="s">
        <v>3477</v>
      </c>
      <c r="D84" s="219" t="s">
        <v>2599</v>
      </c>
      <c r="E84" s="218" t="s">
        <v>3482</v>
      </c>
      <c r="F84" s="218" t="s">
        <v>3177</v>
      </c>
      <c r="G84" s="219" t="s">
        <v>2679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3046</v>
      </c>
      <c r="BF84" s="218">
        <v>2</v>
      </c>
      <c r="BG84" s="231">
        <v>46240</v>
      </c>
      <c r="BH84" s="213">
        <f t="shared" si="28"/>
        <v>0</v>
      </c>
      <c r="BI84" s="213" t="s">
        <v>2502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3476</v>
      </c>
      <c r="C85" s="218" t="s">
        <v>3477</v>
      </c>
      <c r="D85" s="219" t="s">
        <v>2599</v>
      </c>
      <c r="E85" s="218" t="s">
        <v>3483</v>
      </c>
      <c r="F85" s="218" t="s">
        <v>3178</v>
      </c>
      <c r="G85" s="219" t="s">
        <v>2681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3046</v>
      </c>
      <c r="BF85" s="218">
        <v>2</v>
      </c>
      <c r="BG85" s="231">
        <v>46240</v>
      </c>
      <c r="BH85" s="213">
        <f t="shared" si="28"/>
        <v>0</v>
      </c>
      <c r="BI85" s="213" t="s">
        <v>2502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3484</v>
      </c>
      <c r="C86" s="215" t="s">
        <v>3485</v>
      </c>
      <c r="D86" s="216" t="s">
        <v>2599</v>
      </c>
      <c r="E86" s="215"/>
      <c r="F86" s="215"/>
      <c r="G86" s="216" t="s">
        <v>3486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3962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3439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3484</v>
      </c>
      <c r="C87" s="218" t="s">
        <v>3485</v>
      </c>
      <c r="D87" s="219" t="s">
        <v>2671</v>
      </c>
      <c r="E87" s="218" t="s">
        <v>3487</v>
      </c>
      <c r="F87" s="218" t="s">
        <v>3179</v>
      </c>
      <c r="G87" s="219" t="s">
        <v>2487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3037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2489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3484</v>
      </c>
      <c r="C88" s="218" t="s">
        <v>3485</v>
      </c>
      <c r="D88" s="219" t="s">
        <v>2599</v>
      </c>
      <c r="E88" s="218" t="s">
        <v>3488</v>
      </c>
      <c r="F88" s="218" t="s">
        <v>3180</v>
      </c>
      <c r="G88" s="219" t="s">
        <v>2684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3046</v>
      </c>
      <c r="BF88" s="218">
        <v>1</v>
      </c>
      <c r="BG88" s="231">
        <v>46240</v>
      </c>
      <c r="BH88" s="213">
        <f t="shared" si="32"/>
        <v>0</v>
      </c>
      <c r="BI88" s="213" t="s">
        <v>2502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3484</v>
      </c>
      <c r="C89" s="218" t="s">
        <v>3485</v>
      </c>
      <c r="D89" s="219" t="s">
        <v>2599</v>
      </c>
      <c r="E89" s="218" t="s">
        <v>3489</v>
      </c>
      <c r="F89" s="218" t="s">
        <v>3181</v>
      </c>
      <c r="G89" s="219" t="s">
        <v>2675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3046</v>
      </c>
      <c r="BF89" s="218">
        <v>2</v>
      </c>
      <c r="BG89" s="231">
        <v>46240</v>
      </c>
      <c r="BH89" s="213">
        <f t="shared" si="32"/>
        <v>0</v>
      </c>
      <c r="BI89" s="213" t="s">
        <v>2502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3484</v>
      </c>
      <c r="C90" s="218" t="s">
        <v>3485</v>
      </c>
      <c r="D90" s="219" t="s">
        <v>2599</v>
      </c>
      <c r="E90" s="218" t="s">
        <v>3490</v>
      </c>
      <c r="F90" s="218" t="s">
        <v>3182</v>
      </c>
      <c r="G90" s="219" t="s">
        <v>2677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3046</v>
      </c>
      <c r="BF90" s="218">
        <v>1</v>
      </c>
      <c r="BG90" s="231">
        <v>46240</v>
      </c>
      <c r="BH90" s="213">
        <f t="shared" si="32"/>
        <v>0</v>
      </c>
      <c r="BI90" s="213" t="s">
        <v>2502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3484</v>
      </c>
      <c r="C91" s="218" t="s">
        <v>3485</v>
      </c>
      <c r="D91" s="219" t="s">
        <v>2599</v>
      </c>
      <c r="E91" s="218" t="s">
        <v>3491</v>
      </c>
      <c r="F91" s="218" t="s">
        <v>3183</v>
      </c>
      <c r="G91" s="219" t="s">
        <v>2679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3046</v>
      </c>
      <c r="BF91" s="218">
        <v>1</v>
      </c>
      <c r="BG91" s="231">
        <v>46240</v>
      </c>
      <c r="BH91" s="213">
        <f t="shared" si="32"/>
        <v>0</v>
      </c>
      <c r="BI91" s="213" t="s">
        <v>2502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3484</v>
      </c>
      <c r="C92" s="218" t="s">
        <v>3485</v>
      </c>
      <c r="D92" s="219" t="s">
        <v>2599</v>
      </c>
      <c r="E92" s="218" t="s">
        <v>3492</v>
      </c>
      <c r="F92" s="218" t="s">
        <v>3184</v>
      </c>
      <c r="G92" s="219" t="s">
        <v>2689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3046</v>
      </c>
      <c r="BF92" s="218">
        <v>1</v>
      </c>
      <c r="BG92" s="231">
        <v>46240</v>
      </c>
      <c r="BH92" s="213">
        <f t="shared" si="32"/>
        <v>0</v>
      </c>
      <c r="BI92" s="213" t="s">
        <v>2502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3493</v>
      </c>
      <c r="C93" s="215" t="s">
        <v>3494</v>
      </c>
      <c r="D93" s="216" t="s">
        <v>2599</v>
      </c>
      <c r="E93" s="215"/>
      <c r="F93" s="215"/>
      <c r="G93" s="216" t="s">
        <v>3478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3962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3439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3493</v>
      </c>
      <c r="C94" s="218" t="s">
        <v>3494</v>
      </c>
      <c r="D94" s="219" t="s">
        <v>2671</v>
      </c>
      <c r="E94" s="218" t="s">
        <v>3452</v>
      </c>
      <c r="F94" s="218" t="s">
        <v>3185</v>
      </c>
      <c r="G94" s="219" t="s">
        <v>2487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3037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2489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3493</v>
      </c>
      <c r="C95" s="218" t="s">
        <v>3494</v>
      </c>
      <c r="D95" s="219" t="s">
        <v>2599</v>
      </c>
      <c r="E95" s="218" t="s">
        <v>3495</v>
      </c>
      <c r="F95" s="218" t="s">
        <v>3186</v>
      </c>
      <c r="G95" s="219" t="s">
        <v>2684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3046</v>
      </c>
      <c r="BF95" s="218">
        <v>1</v>
      </c>
      <c r="BG95" s="231">
        <v>46240</v>
      </c>
      <c r="BH95" s="213">
        <f t="shared" si="36"/>
        <v>0</v>
      </c>
      <c r="BI95" s="213" t="s">
        <v>2502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3493</v>
      </c>
      <c r="C96" s="218" t="s">
        <v>3494</v>
      </c>
      <c r="D96" s="219" t="s">
        <v>2599</v>
      </c>
      <c r="E96" s="218" t="s">
        <v>3480</v>
      </c>
      <c r="F96" s="218" t="s">
        <v>3187</v>
      </c>
      <c r="G96" s="219" t="s">
        <v>2675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3046</v>
      </c>
      <c r="BF96" s="218">
        <v>2</v>
      </c>
      <c r="BG96" s="231">
        <v>46240</v>
      </c>
      <c r="BH96" s="213">
        <f t="shared" si="36"/>
        <v>0</v>
      </c>
      <c r="BI96" s="213" t="s">
        <v>2502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3493</v>
      </c>
      <c r="C97" s="218" t="s">
        <v>3494</v>
      </c>
      <c r="D97" s="219" t="s">
        <v>2599</v>
      </c>
      <c r="E97" s="218" t="s">
        <v>3481</v>
      </c>
      <c r="F97" s="218" t="s">
        <v>3188</v>
      </c>
      <c r="G97" s="219" t="s">
        <v>2677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3046</v>
      </c>
      <c r="BF97" s="218">
        <v>1</v>
      </c>
      <c r="BG97" s="231">
        <v>46240</v>
      </c>
      <c r="BH97" s="213">
        <f t="shared" si="36"/>
        <v>0</v>
      </c>
      <c r="BI97" s="213" t="s">
        <v>2502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3493</v>
      </c>
      <c r="C98" s="218" t="s">
        <v>3494</v>
      </c>
      <c r="D98" s="219" t="s">
        <v>2599</v>
      </c>
      <c r="E98" s="218" t="s">
        <v>3482</v>
      </c>
      <c r="F98" s="218" t="s">
        <v>3189</v>
      </c>
      <c r="G98" s="219" t="s">
        <v>2679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3046</v>
      </c>
      <c r="BF98" s="218">
        <v>1</v>
      </c>
      <c r="BG98" s="231">
        <v>46240</v>
      </c>
      <c r="BH98" s="213">
        <f t="shared" si="36"/>
        <v>0</v>
      </c>
      <c r="BI98" s="213" t="s">
        <v>2502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3493</v>
      </c>
      <c r="C99" s="218" t="s">
        <v>3494</v>
      </c>
      <c r="D99" s="219" t="s">
        <v>2599</v>
      </c>
      <c r="E99" s="218" t="s">
        <v>3496</v>
      </c>
      <c r="F99" s="218" t="s">
        <v>3190</v>
      </c>
      <c r="G99" s="219" t="s">
        <v>2689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3046</v>
      </c>
      <c r="BF99" s="218">
        <v>1</v>
      </c>
      <c r="BG99" s="231">
        <v>46240</v>
      </c>
      <c r="BH99" s="213">
        <f t="shared" si="36"/>
        <v>0</v>
      </c>
      <c r="BI99" s="213" t="s">
        <v>2502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3497</v>
      </c>
      <c r="C100" s="215" t="s">
        <v>3498</v>
      </c>
      <c r="D100" s="216" t="s">
        <v>2599</v>
      </c>
      <c r="E100" s="215"/>
      <c r="F100" s="215"/>
      <c r="G100" s="216" t="s">
        <v>3499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3962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3439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3497</v>
      </c>
      <c r="C101" s="218" t="s">
        <v>3498</v>
      </c>
      <c r="D101" s="219" t="s">
        <v>2671</v>
      </c>
      <c r="E101" s="218" t="s">
        <v>3500</v>
      </c>
      <c r="F101" s="218" t="s">
        <v>3191</v>
      </c>
      <c r="G101" s="219" t="s">
        <v>2487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3037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2489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3497</v>
      </c>
      <c r="C102" s="218" t="s">
        <v>3498</v>
      </c>
      <c r="D102" s="219" t="s">
        <v>2599</v>
      </c>
      <c r="E102" s="218" t="s">
        <v>3501</v>
      </c>
      <c r="F102" s="218" t="s">
        <v>3192</v>
      </c>
      <c r="G102" s="219" t="s">
        <v>2684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3046</v>
      </c>
      <c r="BF102" s="218">
        <v>1</v>
      </c>
      <c r="BG102" s="231">
        <v>46240</v>
      </c>
      <c r="BH102" s="213">
        <f t="shared" si="40"/>
        <v>0</v>
      </c>
      <c r="BI102" s="213" t="s">
        <v>2502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3497</v>
      </c>
      <c r="C103" s="218" t="s">
        <v>3498</v>
      </c>
      <c r="D103" s="219" t="s">
        <v>2599</v>
      </c>
      <c r="E103" s="218" t="s">
        <v>3502</v>
      </c>
      <c r="F103" s="218" t="s">
        <v>3193</v>
      </c>
      <c r="G103" s="219" t="s">
        <v>2675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3046</v>
      </c>
      <c r="BF103" s="218">
        <v>2</v>
      </c>
      <c r="BG103" s="231">
        <v>46240</v>
      </c>
      <c r="BH103" s="213">
        <f t="shared" si="40"/>
        <v>0</v>
      </c>
      <c r="BI103" s="213" t="s">
        <v>2502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3497</v>
      </c>
      <c r="C104" s="218" t="s">
        <v>3498</v>
      </c>
      <c r="D104" s="219" t="s">
        <v>2599</v>
      </c>
      <c r="E104" s="218" t="s">
        <v>3503</v>
      </c>
      <c r="F104" s="218" t="s">
        <v>3194</v>
      </c>
      <c r="G104" s="219" t="s">
        <v>2677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3046</v>
      </c>
      <c r="BF104" s="218">
        <v>1</v>
      </c>
      <c r="BG104" s="231">
        <v>46240</v>
      </c>
      <c r="BH104" s="213">
        <f t="shared" si="40"/>
        <v>0</v>
      </c>
      <c r="BI104" s="213" t="s">
        <v>2502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3497</v>
      </c>
      <c r="C105" s="218" t="s">
        <v>3498</v>
      </c>
      <c r="D105" s="219" t="s">
        <v>2599</v>
      </c>
      <c r="E105" s="218" t="s">
        <v>3504</v>
      </c>
      <c r="F105" s="218" t="s">
        <v>3195</v>
      </c>
      <c r="G105" s="219" t="s">
        <v>2679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3046</v>
      </c>
      <c r="BF105" s="218">
        <v>1</v>
      </c>
      <c r="BG105" s="231">
        <v>46240</v>
      </c>
      <c r="BH105" s="213">
        <f t="shared" si="40"/>
        <v>0</v>
      </c>
      <c r="BI105" s="213" t="s">
        <v>2502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3497</v>
      </c>
      <c r="C106" s="218" t="s">
        <v>3498</v>
      </c>
      <c r="D106" s="219" t="s">
        <v>2599</v>
      </c>
      <c r="E106" s="218" t="s">
        <v>3505</v>
      </c>
      <c r="F106" s="218" t="s">
        <v>3196</v>
      </c>
      <c r="G106" s="219" t="s">
        <v>2689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3046</v>
      </c>
      <c r="BF106" s="218">
        <v>1</v>
      </c>
      <c r="BG106" s="231">
        <v>46240</v>
      </c>
      <c r="BH106" s="213">
        <f t="shared" si="40"/>
        <v>0</v>
      </c>
      <c r="BI106" s="213" t="s">
        <v>2502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3506</v>
      </c>
      <c r="C107" s="215" t="s">
        <v>3507</v>
      </c>
      <c r="D107" s="216" t="s">
        <v>2599</v>
      </c>
      <c r="E107" s="215"/>
      <c r="F107" s="215"/>
      <c r="G107" s="216" t="s">
        <v>3508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3962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9.0909090909090912E-2</v>
      </c>
      <c r="Y107" s="215"/>
      <c r="Z107" s="215"/>
      <c r="AA107" s="215"/>
      <c r="AB107" s="217"/>
      <c r="AC107" s="217">
        <v>91.447000000000003</v>
      </c>
      <c r="AD107" s="236" t="s">
        <v>3439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3506</v>
      </c>
      <c r="C108" s="218" t="s">
        <v>3507</v>
      </c>
      <c r="D108" s="219" t="s">
        <v>2488</v>
      </c>
      <c r="E108" s="218" t="s">
        <v>3440</v>
      </c>
      <c r="F108" s="218" t="s">
        <v>3197</v>
      </c>
      <c r="G108" s="219" t="s">
        <v>2487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3037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2489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3506</v>
      </c>
      <c r="C109" s="218" t="s">
        <v>3507</v>
      </c>
      <c r="D109" s="219" t="s">
        <v>2488</v>
      </c>
      <c r="E109" s="218" t="s">
        <v>3441</v>
      </c>
      <c r="F109" s="218" t="s">
        <v>3199</v>
      </c>
      <c r="G109" s="219" t="s">
        <v>2487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3037</v>
      </c>
      <c r="BF109" s="218">
        <v>1</v>
      </c>
      <c r="BG109" s="231">
        <v>46240</v>
      </c>
      <c r="BH109" s="213">
        <f t="shared" si="44"/>
        <v>0</v>
      </c>
      <c r="BI109" s="213" t="s">
        <v>2489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3506</v>
      </c>
      <c r="C110" s="218" t="s">
        <v>3507</v>
      </c>
      <c r="D110" s="219" t="s">
        <v>2531</v>
      </c>
      <c r="E110" s="218" t="s">
        <v>3509</v>
      </c>
      <c r="F110" s="218" t="s">
        <v>3198</v>
      </c>
      <c r="G110" s="219" t="s">
        <v>2487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3037</v>
      </c>
      <c r="BF110" s="218">
        <v>1</v>
      </c>
      <c r="BG110" s="231">
        <v>46240</v>
      </c>
      <c r="BH110" s="213">
        <f t="shared" si="44"/>
        <v>0</v>
      </c>
      <c r="BI110" s="213" t="s">
        <v>2489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3506</v>
      </c>
      <c r="C111" s="218" t="s">
        <v>3507</v>
      </c>
      <c r="D111" s="219" t="s">
        <v>2590</v>
      </c>
      <c r="E111" s="218" t="s">
        <v>789</v>
      </c>
      <c r="F111" s="218" t="s">
        <v>3200</v>
      </c>
      <c r="G111" s="219" t="s">
        <v>2589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3113</v>
      </c>
      <c r="BF111" s="233">
        <v>1</v>
      </c>
      <c r="BG111" s="234">
        <v>46240</v>
      </c>
      <c r="BH111" s="213">
        <f t="shared" si="44"/>
        <v>0</v>
      </c>
      <c r="BI111" s="233" t="s">
        <v>2591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3506</v>
      </c>
      <c r="C112" s="218" t="s">
        <v>3507</v>
      </c>
      <c r="D112" s="219" t="s">
        <v>781</v>
      </c>
      <c r="E112" s="218" t="s">
        <v>1073</v>
      </c>
      <c r="F112" s="218" t="s">
        <v>3201</v>
      </c>
      <c r="G112" s="219" t="s">
        <v>2624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8">
        <f t="shared" ca="1" si="42"/>
        <v>0</v>
      </c>
      <c r="V112" s="218">
        <f t="shared" ca="1" si="43"/>
        <v>1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3079</v>
      </c>
      <c r="BF112" s="218">
        <v>1</v>
      </c>
      <c r="BG112" s="231">
        <v>46240</v>
      </c>
      <c r="BH112" s="213">
        <f t="shared" si="44"/>
        <v>0</v>
      </c>
      <c r="BI112" s="213" t="s">
        <v>2540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3506</v>
      </c>
      <c r="C113" s="218" t="s">
        <v>3507</v>
      </c>
      <c r="D113" s="219" t="s">
        <v>2599</v>
      </c>
      <c r="E113" s="218" t="s">
        <v>3510</v>
      </c>
      <c r="F113" s="218" t="s">
        <v>3203</v>
      </c>
      <c r="G113" s="219" t="s">
        <v>2709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3079</v>
      </c>
      <c r="BF113" s="218">
        <v>1</v>
      </c>
      <c r="BG113" s="231">
        <v>46240</v>
      </c>
      <c r="BH113" s="213">
        <f t="shared" si="44"/>
        <v>0</v>
      </c>
      <c r="BI113" s="213" t="s">
        <v>2540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3506</v>
      </c>
      <c r="C114" s="218" t="s">
        <v>3507</v>
      </c>
      <c r="D114" s="219" t="s">
        <v>2599</v>
      </c>
      <c r="E114" s="218" t="s">
        <v>3511</v>
      </c>
      <c r="F114" s="218" t="s">
        <v>3204</v>
      </c>
      <c r="G114" s="219" t="s">
        <v>2709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3079</v>
      </c>
      <c r="BF114" s="218">
        <v>2</v>
      </c>
      <c r="BG114" s="231">
        <v>46240</v>
      </c>
      <c r="BH114" s="213">
        <f t="shared" si="44"/>
        <v>0</v>
      </c>
      <c r="BI114" s="213" t="s">
        <v>2540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3506</v>
      </c>
      <c r="C115" s="218" t="s">
        <v>3507</v>
      </c>
      <c r="D115" s="219" t="s">
        <v>2599</v>
      </c>
      <c r="E115" s="218" t="s">
        <v>3512</v>
      </c>
      <c r="F115" s="218" t="s">
        <v>3205</v>
      </c>
      <c r="G115" s="219" t="s">
        <v>2709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3079</v>
      </c>
      <c r="BF115" s="218">
        <v>1</v>
      </c>
      <c r="BG115" s="231">
        <v>46240</v>
      </c>
      <c r="BH115" s="213">
        <f t="shared" si="44"/>
        <v>0</v>
      </c>
      <c r="BI115" s="213" t="s">
        <v>2540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3506</v>
      </c>
      <c r="C116" s="218" t="s">
        <v>3507</v>
      </c>
      <c r="D116" s="219" t="s">
        <v>2599</v>
      </c>
      <c r="E116" s="218" t="s">
        <v>3513</v>
      </c>
      <c r="F116" s="218" t="s">
        <v>3206</v>
      </c>
      <c r="G116" s="219" t="s">
        <v>2713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3439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3079</v>
      </c>
      <c r="BF116" s="218">
        <v>1</v>
      </c>
      <c r="BG116" s="231">
        <v>46240</v>
      </c>
      <c r="BH116" s="213">
        <f t="shared" si="44"/>
        <v>0</v>
      </c>
      <c r="BI116" s="213" t="s">
        <v>2540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3506</v>
      </c>
      <c r="C117" s="236" t="s">
        <v>3507</v>
      </c>
      <c r="D117" s="237" t="s">
        <v>2590</v>
      </c>
      <c r="E117" s="236" t="s">
        <v>3428</v>
      </c>
      <c r="F117" s="236" t="s">
        <v>3202</v>
      </c>
      <c r="G117" s="237" t="s">
        <v>2595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3116</v>
      </c>
      <c r="BF117" s="213">
        <v>1</v>
      </c>
      <c r="BG117" s="231">
        <v>46240</v>
      </c>
      <c r="BH117" s="213">
        <f t="shared" si="44"/>
        <v>0</v>
      </c>
      <c r="BI117" s="213" t="s">
        <v>2596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3514</v>
      </c>
      <c r="C118" s="215" t="s">
        <v>3515</v>
      </c>
      <c r="D118" s="216" t="s">
        <v>2599</v>
      </c>
      <c r="E118" s="215"/>
      <c r="F118" s="215"/>
      <c r="G118" s="216" t="s">
        <v>3516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3962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3439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3514</v>
      </c>
      <c r="C119" s="218" t="s">
        <v>3515</v>
      </c>
      <c r="D119" s="219" t="s">
        <v>2488</v>
      </c>
      <c r="E119" s="218" t="s">
        <v>3440</v>
      </c>
      <c r="F119" s="218" t="s">
        <v>3207</v>
      </c>
      <c r="G119" s="219" t="s">
        <v>2487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3037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2489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3514</v>
      </c>
      <c r="C120" s="218" t="s">
        <v>3515</v>
      </c>
      <c r="D120" s="219" t="s">
        <v>2488</v>
      </c>
      <c r="E120" s="218" t="s">
        <v>3441</v>
      </c>
      <c r="F120" s="218" t="s">
        <v>3208</v>
      </c>
      <c r="G120" s="219" t="s">
        <v>2487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3037</v>
      </c>
      <c r="BF120" s="218">
        <v>1</v>
      </c>
      <c r="BG120" s="231">
        <v>46240</v>
      </c>
      <c r="BH120" s="213">
        <f t="shared" si="48"/>
        <v>0</v>
      </c>
      <c r="BI120" s="213" t="s">
        <v>2489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3514</v>
      </c>
      <c r="C121" s="218" t="s">
        <v>3515</v>
      </c>
      <c r="D121" s="219" t="s">
        <v>2531</v>
      </c>
      <c r="E121" s="218" t="s">
        <v>3452</v>
      </c>
      <c r="F121" s="218" t="s">
        <v>3209</v>
      </c>
      <c r="G121" s="219" t="s">
        <v>2487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3037</v>
      </c>
      <c r="BF121" s="218">
        <v>1</v>
      </c>
      <c r="BG121" s="231">
        <v>46240</v>
      </c>
      <c r="BH121" s="213">
        <f t="shared" si="48"/>
        <v>0</v>
      </c>
      <c r="BI121" s="213" t="s">
        <v>2489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3514</v>
      </c>
      <c r="C122" s="218" t="s">
        <v>3515</v>
      </c>
      <c r="D122" s="219" t="s">
        <v>2599</v>
      </c>
      <c r="E122" s="218" t="s">
        <v>3517</v>
      </c>
      <c r="F122" s="218" t="s">
        <v>3210</v>
      </c>
      <c r="G122" s="219" t="s">
        <v>2718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3079</v>
      </c>
      <c r="BF122" s="218">
        <v>1</v>
      </c>
      <c r="BG122" s="231">
        <v>46240</v>
      </c>
      <c r="BH122" s="213">
        <f t="shared" si="48"/>
        <v>0</v>
      </c>
      <c r="BI122" s="213" t="s">
        <v>2540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3514</v>
      </c>
      <c r="C123" s="218" t="s">
        <v>3515</v>
      </c>
      <c r="D123" s="219" t="s">
        <v>2599</v>
      </c>
      <c r="E123" s="218" t="s">
        <v>3518</v>
      </c>
      <c r="F123" s="218" t="s">
        <v>3211</v>
      </c>
      <c r="G123" s="219" t="s">
        <v>2709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3079</v>
      </c>
      <c r="BF123" s="218">
        <v>3</v>
      </c>
      <c r="BG123" s="231">
        <v>46240</v>
      </c>
      <c r="BH123" s="213">
        <f t="shared" si="48"/>
        <v>0</v>
      </c>
      <c r="BI123" s="213" t="s">
        <v>2540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3514</v>
      </c>
      <c r="C124" s="218" t="s">
        <v>3515</v>
      </c>
      <c r="D124" s="219" t="s">
        <v>2599</v>
      </c>
      <c r="E124" s="218" t="s">
        <v>3519</v>
      </c>
      <c r="F124" s="218" t="s">
        <v>3212</v>
      </c>
      <c r="G124" s="219" t="s">
        <v>2721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3079</v>
      </c>
      <c r="BF124" s="218">
        <v>1</v>
      </c>
      <c r="BG124" s="231">
        <v>46240</v>
      </c>
      <c r="BH124" s="213">
        <f t="shared" si="48"/>
        <v>0</v>
      </c>
      <c r="BI124" s="213" t="s">
        <v>2540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3514</v>
      </c>
      <c r="C125" s="218" t="s">
        <v>3515</v>
      </c>
      <c r="D125" s="219" t="s">
        <v>2599</v>
      </c>
      <c r="E125" s="218" t="s">
        <v>3520</v>
      </c>
      <c r="F125" s="218" t="s">
        <v>3213</v>
      </c>
      <c r="G125" s="219" t="s">
        <v>2723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3439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3079</v>
      </c>
      <c r="BF125" s="218">
        <v>1</v>
      </c>
      <c r="BG125" s="231">
        <v>46240</v>
      </c>
      <c r="BH125" s="213">
        <f t="shared" si="48"/>
        <v>0</v>
      </c>
      <c r="BI125" s="213" t="s">
        <v>2540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3521</v>
      </c>
      <c r="C126" s="215" t="s">
        <v>3522</v>
      </c>
      <c r="D126" s="216" t="s">
        <v>2599</v>
      </c>
      <c r="E126" s="215"/>
      <c r="F126" s="215"/>
      <c r="G126" s="216" t="s">
        <v>3523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3962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0.53333333333333333</v>
      </c>
      <c r="Y126" s="215"/>
      <c r="Z126" s="215"/>
      <c r="AA126" s="215"/>
      <c r="AB126" s="217"/>
      <c r="AC126" s="217">
        <v>40.47</v>
      </c>
      <c r="AD126" s="236" t="s">
        <v>3439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3521</v>
      </c>
      <c r="C127" s="218" t="s">
        <v>3522</v>
      </c>
      <c r="D127" s="219" t="s">
        <v>2488</v>
      </c>
      <c r="E127" s="218" t="s">
        <v>3440</v>
      </c>
      <c r="F127" s="218" t="s">
        <v>3214</v>
      </c>
      <c r="G127" s="219" t="s">
        <v>2487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3037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2489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3521</v>
      </c>
      <c r="C128" s="218" t="s">
        <v>3522</v>
      </c>
      <c r="D128" s="219" t="s">
        <v>2488</v>
      </c>
      <c r="E128" s="218" t="s">
        <v>3441</v>
      </c>
      <c r="F128" s="218" t="s">
        <v>3216</v>
      </c>
      <c r="G128" s="219" t="s">
        <v>2487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3037</v>
      </c>
      <c r="BF128" s="218">
        <v>1</v>
      </c>
      <c r="BG128" s="231">
        <v>46240</v>
      </c>
      <c r="BH128" s="213">
        <f t="shared" si="52"/>
        <v>0</v>
      </c>
      <c r="BI128" s="213" t="s">
        <v>2489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3521</v>
      </c>
      <c r="C129" s="218" t="s">
        <v>3522</v>
      </c>
      <c r="D129" s="219" t="s">
        <v>2488</v>
      </c>
      <c r="E129" s="218" t="s">
        <v>3524</v>
      </c>
      <c r="F129" s="218" t="s">
        <v>3215</v>
      </c>
      <c r="G129" s="219" t="s">
        <v>2497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3044</v>
      </c>
      <c r="BF129" s="218">
        <v>1</v>
      </c>
      <c r="BG129" s="231">
        <v>46240</v>
      </c>
      <c r="BH129" s="213">
        <f t="shared" si="52"/>
        <v>0</v>
      </c>
      <c r="BI129" s="213" t="s">
        <v>2499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3521</v>
      </c>
      <c r="C130" s="218" t="s">
        <v>3522</v>
      </c>
      <c r="D130" s="219" t="s">
        <v>2513</v>
      </c>
      <c r="E130" s="218" t="s">
        <v>3525</v>
      </c>
      <c r="F130" s="218" t="s">
        <v>3217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3439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3048</v>
      </c>
      <c r="BF130" s="218">
        <v>1</v>
      </c>
      <c r="BG130" s="231">
        <v>46240</v>
      </c>
      <c r="BH130" s="213">
        <f t="shared" si="52"/>
        <v>0</v>
      </c>
      <c r="BI130" s="213" t="s">
        <v>2504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3521</v>
      </c>
      <c r="C131" s="218" t="s">
        <v>3522</v>
      </c>
      <c r="D131" s="219" t="s">
        <v>781</v>
      </c>
      <c r="E131" s="218" t="s">
        <v>1141</v>
      </c>
      <c r="F131" s="218" t="s">
        <v>3218</v>
      </c>
      <c r="G131" s="219" t="s">
        <v>2729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8">
        <f t="shared" ca="1" si="50"/>
        <v>0</v>
      </c>
      <c r="V131" s="218">
        <f t="shared" ca="1" si="51"/>
        <v>1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3046</v>
      </c>
      <c r="BF131" s="218">
        <v>2</v>
      </c>
      <c r="BG131" s="231">
        <v>46240</v>
      </c>
      <c r="BH131" s="213">
        <f t="shared" si="52"/>
        <v>0</v>
      </c>
      <c r="BI131" s="213" t="s">
        <v>2502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3521</v>
      </c>
      <c r="C132" s="218" t="s">
        <v>3522</v>
      </c>
      <c r="D132" s="219" t="s">
        <v>781</v>
      </c>
      <c r="E132" s="218" t="s">
        <v>1142</v>
      </c>
      <c r="F132" s="218" t="s">
        <v>3219</v>
      </c>
      <c r="G132" s="219" t="s">
        <v>2731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8">
        <f t="shared" ca="1" si="50"/>
        <v>0</v>
      </c>
      <c r="V132" s="218">
        <f t="shared" ca="1" si="51"/>
        <v>1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3046</v>
      </c>
      <c r="BF132" s="218">
        <v>2</v>
      </c>
      <c r="BG132" s="231">
        <v>46240</v>
      </c>
      <c r="BH132" s="213">
        <f t="shared" si="52"/>
        <v>0</v>
      </c>
      <c r="BI132" s="213" t="s">
        <v>2502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3521</v>
      </c>
      <c r="C133" s="218" t="s">
        <v>3522</v>
      </c>
      <c r="D133" s="219" t="s">
        <v>781</v>
      </c>
      <c r="E133" s="218" t="s">
        <v>847</v>
      </c>
      <c r="F133" s="218" t="s">
        <v>3220</v>
      </c>
      <c r="G133" s="219" t="s">
        <v>2624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8">
        <f t="shared" ca="1" si="50"/>
        <v>0</v>
      </c>
      <c r="V133" s="218">
        <f t="shared" ca="1" si="51"/>
        <v>1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3079</v>
      </c>
      <c r="BF133" s="218">
        <v>4</v>
      </c>
      <c r="BG133" s="231">
        <v>46240</v>
      </c>
      <c r="BH133" s="213">
        <f t="shared" si="52"/>
        <v>0</v>
      </c>
      <c r="BI133" s="213" t="s">
        <v>2540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3521</v>
      </c>
      <c r="C134" s="218" t="s">
        <v>3522</v>
      </c>
      <c r="D134" s="219" t="s">
        <v>2599</v>
      </c>
      <c r="E134" s="218" t="s">
        <v>3526</v>
      </c>
      <c r="F134" s="218" t="s">
        <v>3221</v>
      </c>
      <c r="G134" s="219" t="s">
        <v>2734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3079</v>
      </c>
      <c r="BF134" s="218">
        <v>1</v>
      </c>
      <c r="BG134" s="231">
        <v>46240</v>
      </c>
      <c r="BH134" s="213">
        <f t="shared" si="52"/>
        <v>0</v>
      </c>
      <c r="BI134" s="213" t="s">
        <v>2540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3521</v>
      </c>
      <c r="C135" s="218" t="s">
        <v>3522</v>
      </c>
      <c r="D135" s="219" t="s">
        <v>2599</v>
      </c>
      <c r="E135" s="218" t="s">
        <v>3527</v>
      </c>
      <c r="F135" s="218" t="s">
        <v>3222</v>
      </c>
      <c r="G135" s="219" t="s">
        <v>2736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3079</v>
      </c>
      <c r="BF135" s="218">
        <v>1</v>
      </c>
      <c r="BG135" s="231">
        <v>46240</v>
      </c>
      <c r="BH135" s="213">
        <f t="shared" si="52"/>
        <v>0</v>
      </c>
      <c r="BI135" s="213" t="s">
        <v>2540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3521</v>
      </c>
      <c r="C136" s="218" t="s">
        <v>3522</v>
      </c>
      <c r="D136" s="219" t="s">
        <v>2599</v>
      </c>
      <c r="E136" s="218" t="s">
        <v>3528</v>
      </c>
      <c r="F136" s="218" t="s">
        <v>3223</v>
      </c>
      <c r="G136" s="219" t="s">
        <v>2738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3439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3079</v>
      </c>
      <c r="BF136" s="218">
        <v>1</v>
      </c>
      <c r="BG136" s="231">
        <v>46240</v>
      </c>
      <c r="BH136" s="213">
        <f t="shared" si="52"/>
        <v>0</v>
      </c>
      <c r="BI136" s="213" t="s">
        <v>2540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3529</v>
      </c>
      <c r="C137" s="215" t="s">
        <v>3530</v>
      </c>
      <c r="D137" s="216" t="s">
        <v>2599</v>
      </c>
      <c r="E137" s="215"/>
      <c r="F137" s="215"/>
      <c r="G137" s="216" t="s">
        <v>3516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3962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3439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3529</v>
      </c>
      <c r="C138" s="218" t="s">
        <v>3530</v>
      </c>
      <c r="D138" s="219" t="s">
        <v>2488</v>
      </c>
      <c r="E138" s="218" t="s">
        <v>3440</v>
      </c>
      <c r="F138" s="218" t="s">
        <v>3224</v>
      </c>
      <c r="G138" s="219" t="s">
        <v>2487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3037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2489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3529</v>
      </c>
      <c r="C139" s="218" t="s">
        <v>3530</v>
      </c>
      <c r="D139" s="219" t="s">
        <v>2488</v>
      </c>
      <c r="E139" s="218" t="s">
        <v>3441</v>
      </c>
      <c r="F139" s="218" t="s">
        <v>3225</v>
      </c>
      <c r="G139" s="219" t="s">
        <v>2487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3037</v>
      </c>
      <c r="BF139" s="218">
        <v>1</v>
      </c>
      <c r="BG139" s="231">
        <v>46240</v>
      </c>
      <c r="BH139" s="213">
        <f t="shared" si="56"/>
        <v>0</v>
      </c>
      <c r="BI139" s="213" t="s">
        <v>2489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3529</v>
      </c>
      <c r="C140" s="218" t="s">
        <v>3530</v>
      </c>
      <c r="D140" s="219" t="s">
        <v>2531</v>
      </c>
      <c r="E140" s="218" t="s">
        <v>3452</v>
      </c>
      <c r="F140" s="218" t="s">
        <v>3226</v>
      </c>
      <c r="G140" s="219" t="s">
        <v>2487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3037</v>
      </c>
      <c r="BF140" s="218">
        <v>1</v>
      </c>
      <c r="BG140" s="231">
        <v>46240</v>
      </c>
      <c r="BH140" s="213">
        <f t="shared" si="56"/>
        <v>0</v>
      </c>
      <c r="BI140" s="213" t="s">
        <v>2489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3529</v>
      </c>
      <c r="C141" s="218" t="s">
        <v>3530</v>
      </c>
      <c r="D141" s="219" t="s">
        <v>2599</v>
      </c>
      <c r="E141" s="218" t="s">
        <v>3518</v>
      </c>
      <c r="F141" s="218" t="s">
        <v>3227</v>
      </c>
      <c r="G141" s="219" t="s">
        <v>2709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3079</v>
      </c>
      <c r="BF141" s="218">
        <v>3</v>
      </c>
      <c r="BG141" s="231">
        <v>46240</v>
      </c>
      <c r="BH141" s="213">
        <f t="shared" si="56"/>
        <v>0</v>
      </c>
      <c r="BI141" s="213" t="s">
        <v>2540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3529</v>
      </c>
      <c r="C142" s="218" t="s">
        <v>3530</v>
      </c>
      <c r="D142" s="219" t="s">
        <v>2599</v>
      </c>
      <c r="E142" s="218" t="s">
        <v>3531</v>
      </c>
      <c r="F142" s="218" t="s">
        <v>3228</v>
      </c>
      <c r="G142" s="219" t="s">
        <v>2709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3079</v>
      </c>
      <c r="BF142" s="218">
        <v>1</v>
      </c>
      <c r="BG142" s="231">
        <v>46240</v>
      </c>
      <c r="BH142" s="213">
        <f t="shared" si="56"/>
        <v>0</v>
      </c>
      <c r="BI142" s="213" t="s">
        <v>2540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3529</v>
      </c>
      <c r="C143" s="218" t="s">
        <v>3530</v>
      </c>
      <c r="D143" s="219" t="s">
        <v>2599</v>
      </c>
      <c r="E143" s="218" t="s">
        <v>3513</v>
      </c>
      <c r="F143" s="218" t="s">
        <v>3229</v>
      </c>
      <c r="G143" s="219" t="s">
        <v>2713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3439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3079</v>
      </c>
      <c r="BF143" s="218">
        <v>1</v>
      </c>
      <c r="BG143" s="231">
        <v>46240</v>
      </c>
      <c r="BH143" s="213">
        <f t="shared" si="56"/>
        <v>0</v>
      </c>
      <c r="BI143" s="213" t="s">
        <v>2540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3532</v>
      </c>
      <c r="C144" s="215" t="s">
        <v>3533</v>
      </c>
      <c r="D144" s="216" t="s">
        <v>2599</v>
      </c>
      <c r="E144" s="215"/>
      <c r="F144" s="215"/>
      <c r="G144" s="216" t="s">
        <v>3508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3962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8.3333333333333329E-2</v>
      </c>
      <c r="Y144" s="215"/>
      <c r="Z144" s="215"/>
      <c r="AA144" s="215"/>
      <c r="AB144" s="217"/>
      <c r="AC144" s="217">
        <v>91.131</v>
      </c>
      <c r="AD144" s="236" t="s">
        <v>3439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3532</v>
      </c>
      <c r="C145" s="218" t="s">
        <v>3533</v>
      </c>
      <c r="D145" s="219" t="s">
        <v>2488</v>
      </c>
      <c r="E145" s="218" t="s">
        <v>3440</v>
      </c>
      <c r="F145" s="218" t="s">
        <v>3230</v>
      </c>
      <c r="G145" s="219" t="s">
        <v>2487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3037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2489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3532</v>
      </c>
      <c r="C146" s="218" t="s">
        <v>3533</v>
      </c>
      <c r="D146" s="219" t="s">
        <v>2488</v>
      </c>
      <c r="E146" s="218" t="s">
        <v>3441</v>
      </c>
      <c r="F146" s="218" t="s">
        <v>3232</v>
      </c>
      <c r="G146" s="219" t="s">
        <v>2487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3037</v>
      </c>
      <c r="BF146" s="218">
        <v>1</v>
      </c>
      <c r="BG146" s="231">
        <v>46240</v>
      </c>
      <c r="BH146" s="213">
        <f t="shared" si="60"/>
        <v>0</v>
      </c>
      <c r="BI146" s="213" t="s">
        <v>2489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3532</v>
      </c>
      <c r="C147" s="218" t="s">
        <v>3533</v>
      </c>
      <c r="D147" s="219" t="s">
        <v>2531</v>
      </c>
      <c r="E147" s="218" t="s">
        <v>3534</v>
      </c>
      <c r="F147" s="218" t="s">
        <v>3231</v>
      </c>
      <c r="G147" s="219" t="s">
        <v>2487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3037</v>
      </c>
      <c r="BF147" s="218">
        <v>1</v>
      </c>
      <c r="BG147" s="231">
        <v>46240</v>
      </c>
      <c r="BH147" s="213">
        <f t="shared" si="60"/>
        <v>0</v>
      </c>
      <c r="BI147" s="213" t="s">
        <v>2489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3532</v>
      </c>
      <c r="C148" s="218" t="s">
        <v>3533</v>
      </c>
      <c r="D148" s="219" t="s">
        <v>2590</v>
      </c>
      <c r="E148" s="218" t="s">
        <v>789</v>
      </c>
      <c r="F148" s="218" t="s">
        <v>3233</v>
      </c>
      <c r="G148" s="219" t="s">
        <v>2589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3113</v>
      </c>
      <c r="BF148" s="233">
        <v>1</v>
      </c>
      <c r="BG148" s="234">
        <v>46240</v>
      </c>
      <c r="BH148" s="213">
        <f t="shared" si="60"/>
        <v>0</v>
      </c>
      <c r="BI148" s="233" t="s">
        <v>2591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3532</v>
      </c>
      <c r="C149" s="218" t="s">
        <v>3533</v>
      </c>
      <c r="D149" s="219" t="s">
        <v>781</v>
      </c>
      <c r="E149" s="218" t="s">
        <v>1073</v>
      </c>
      <c r="F149" s="218" t="s">
        <v>3234</v>
      </c>
      <c r="G149" s="219" t="s">
        <v>2624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8">
        <f t="shared" ca="1" si="58"/>
        <v>0</v>
      </c>
      <c r="V149" s="218">
        <f t="shared" ca="1" si="59"/>
        <v>1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3079</v>
      </c>
      <c r="BF149" s="218">
        <v>1</v>
      </c>
      <c r="BG149" s="231">
        <v>46240</v>
      </c>
      <c r="BH149" s="213">
        <f t="shared" si="60"/>
        <v>0</v>
      </c>
      <c r="BI149" s="213" t="s">
        <v>2540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3532</v>
      </c>
      <c r="C150" s="218" t="s">
        <v>3533</v>
      </c>
      <c r="D150" s="219" t="s">
        <v>2599</v>
      </c>
      <c r="E150" s="218" t="s">
        <v>3535</v>
      </c>
      <c r="F150" s="218" t="s">
        <v>3236</v>
      </c>
      <c r="G150" s="219" t="s">
        <v>2718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3079</v>
      </c>
      <c r="BF150" s="218">
        <v>1</v>
      </c>
      <c r="BG150" s="231">
        <v>46240</v>
      </c>
      <c r="BH150" s="213">
        <f t="shared" si="60"/>
        <v>0</v>
      </c>
      <c r="BI150" s="213" t="s">
        <v>2540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3532</v>
      </c>
      <c r="C151" s="218" t="s">
        <v>3533</v>
      </c>
      <c r="D151" s="219" t="s">
        <v>2599</v>
      </c>
      <c r="E151" s="218" t="s">
        <v>3536</v>
      </c>
      <c r="F151" s="218" t="s">
        <v>3237</v>
      </c>
      <c r="G151" s="219" t="s">
        <v>2709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3079</v>
      </c>
      <c r="BF151" s="218">
        <v>2</v>
      </c>
      <c r="BG151" s="231">
        <v>46240</v>
      </c>
      <c r="BH151" s="213">
        <f t="shared" si="60"/>
        <v>0</v>
      </c>
      <c r="BI151" s="213" t="s">
        <v>2540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3532</v>
      </c>
      <c r="C152" s="218" t="s">
        <v>3533</v>
      </c>
      <c r="D152" s="219" t="s">
        <v>2599</v>
      </c>
      <c r="E152" s="218" t="s">
        <v>3537</v>
      </c>
      <c r="F152" s="218" t="s">
        <v>3238</v>
      </c>
      <c r="G152" s="219" t="s">
        <v>2709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3079</v>
      </c>
      <c r="BF152" s="218">
        <v>1</v>
      </c>
      <c r="BG152" s="231">
        <v>46240</v>
      </c>
      <c r="BH152" s="213">
        <f t="shared" si="60"/>
        <v>0</v>
      </c>
      <c r="BI152" s="213" t="s">
        <v>2540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3532</v>
      </c>
      <c r="C153" s="218" t="s">
        <v>3533</v>
      </c>
      <c r="D153" s="219" t="s">
        <v>2599</v>
      </c>
      <c r="E153" s="218" t="s">
        <v>3519</v>
      </c>
      <c r="F153" s="218" t="s">
        <v>3239</v>
      </c>
      <c r="G153" s="219" t="s">
        <v>2721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3079</v>
      </c>
      <c r="BF153" s="218">
        <v>1</v>
      </c>
      <c r="BG153" s="231">
        <v>46240</v>
      </c>
      <c r="BH153" s="213">
        <f t="shared" si="60"/>
        <v>0</v>
      </c>
      <c r="BI153" s="213" t="s">
        <v>2540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3532</v>
      </c>
      <c r="C154" s="218" t="s">
        <v>3533</v>
      </c>
      <c r="D154" s="219" t="s">
        <v>2599</v>
      </c>
      <c r="E154" s="218" t="s">
        <v>3520</v>
      </c>
      <c r="F154" s="218" t="s">
        <v>3240</v>
      </c>
      <c r="G154" s="219" t="s">
        <v>2723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3439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3079</v>
      </c>
      <c r="BF154" s="218">
        <v>1</v>
      </c>
      <c r="BG154" s="231">
        <v>46240</v>
      </c>
      <c r="BH154" s="213">
        <f t="shared" si="60"/>
        <v>0</v>
      </c>
      <c r="BI154" s="213" t="s">
        <v>2540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3532</v>
      </c>
      <c r="C155" s="236" t="s">
        <v>3533</v>
      </c>
      <c r="D155" s="237" t="s">
        <v>2590</v>
      </c>
      <c r="E155" s="236" t="s">
        <v>3428</v>
      </c>
      <c r="F155" s="236" t="s">
        <v>3235</v>
      </c>
      <c r="G155" s="237" t="s">
        <v>2595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3116</v>
      </c>
      <c r="BF155" s="213">
        <v>1</v>
      </c>
      <c r="BG155" s="231">
        <v>46240</v>
      </c>
      <c r="BH155" s="213">
        <f t="shared" si="60"/>
        <v>0</v>
      </c>
      <c r="BI155" s="213" t="s">
        <v>2596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3538</v>
      </c>
      <c r="C156" s="215" t="s">
        <v>3539</v>
      </c>
      <c r="D156" s="216" t="s">
        <v>2599</v>
      </c>
      <c r="E156" s="215"/>
      <c r="F156" s="215"/>
      <c r="G156" s="216" t="s">
        <v>3540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3962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3439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3538</v>
      </c>
      <c r="C157" s="218" t="s">
        <v>3539</v>
      </c>
      <c r="D157" s="219" t="s">
        <v>2513</v>
      </c>
      <c r="E157" s="218" t="s">
        <v>3452</v>
      </c>
      <c r="F157" s="218" t="s">
        <v>3241</v>
      </c>
      <c r="G157" s="219" t="s">
        <v>2487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3037</v>
      </c>
      <c r="BF157" s="218">
        <v>1</v>
      </c>
      <c r="BG157" s="231">
        <v>46240</v>
      </c>
      <c r="BH157" s="213">
        <f>+L157-BF157</f>
        <v>0</v>
      </c>
      <c r="BI157" s="213" t="s">
        <v>2489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3538</v>
      </c>
      <c r="C158" s="218" t="s">
        <v>3539</v>
      </c>
      <c r="D158" s="219" t="s">
        <v>2599</v>
      </c>
      <c r="E158" s="218" t="s">
        <v>3518</v>
      </c>
      <c r="F158" s="218" t="s">
        <v>3242</v>
      </c>
      <c r="G158" s="219" t="s">
        <v>2709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3079</v>
      </c>
      <c r="BF158" s="218">
        <v>1</v>
      </c>
      <c r="BG158" s="231">
        <v>46240</v>
      </c>
      <c r="BH158" s="213">
        <f>+L158-BF158</f>
        <v>0</v>
      </c>
      <c r="BI158" s="213" t="s">
        <v>2540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3538</v>
      </c>
      <c r="C159" s="236" t="s">
        <v>3539</v>
      </c>
      <c r="D159" s="237" t="s">
        <v>2599</v>
      </c>
      <c r="E159" s="236" t="s">
        <v>3541</v>
      </c>
      <c r="F159" s="236" t="s">
        <v>3243</v>
      </c>
      <c r="G159" s="237" t="s">
        <v>2759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3079</v>
      </c>
      <c r="BF159" s="236">
        <v>1</v>
      </c>
      <c r="BG159" s="241">
        <v>46240</v>
      </c>
      <c r="BH159" s="240">
        <f>+L159-BF159</f>
        <v>0</v>
      </c>
      <c r="BI159" s="240" t="s">
        <v>2540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3538</v>
      </c>
      <c r="C160" s="218" t="s">
        <v>3539</v>
      </c>
      <c r="D160" s="219" t="s">
        <v>2599</v>
      </c>
      <c r="E160" s="218" t="s">
        <v>3542</v>
      </c>
      <c r="F160" s="218" t="s">
        <v>3244</v>
      </c>
      <c r="G160" s="219" t="s">
        <v>2761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3079</v>
      </c>
      <c r="BF160" s="218">
        <v>1</v>
      </c>
      <c r="BG160" s="231">
        <v>46240</v>
      </c>
      <c r="BH160" s="213">
        <f>+L160-BF160</f>
        <v>0</v>
      </c>
      <c r="BI160" s="213" t="s">
        <v>2540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3543</v>
      </c>
      <c r="C161" s="215" t="s">
        <v>3544</v>
      </c>
      <c r="D161" s="216" t="s">
        <v>2599</v>
      </c>
      <c r="E161" s="215"/>
      <c r="F161" s="215"/>
      <c r="G161" s="216" t="s">
        <v>3545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3962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3439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3543</v>
      </c>
      <c r="C162" s="218" t="s">
        <v>3544</v>
      </c>
      <c r="D162" s="219" t="s">
        <v>2513</v>
      </c>
      <c r="E162" s="218" t="s">
        <v>3452</v>
      </c>
      <c r="F162" s="218" t="s">
        <v>3249</v>
      </c>
      <c r="G162" s="219" t="s">
        <v>2487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3037</v>
      </c>
      <c r="BF162" s="218">
        <v>2</v>
      </c>
      <c r="BG162" s="231">
        <v>46240</v>
      </c>
      <c r="BH162" s="213">
        <f>+L162-BF162</f>
        <v>0</v>
      </c>
      <c r="BI162" s="213" t="s">
        <v>2489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3543</v>
      </c>
      <c r="C163" s="218" t="s">
        <v>3544</v>
      </c>
      <c r="D163" s="219" t="s">
        <v>2599</v>
      </c>
      <c r="E163" s="218" t="s">
        <v>3546</v>
      </c>
      <c r="F163" s="218" t="s">
        <v>3250</v>
      </c>
      <c r="G163" s="219" t="s">
        <v>2766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3031</v>
      </c>
      <c r="BF163" s="218">
        <v>2</v>
      </c>
      <c r="BG163" s="246">
        <v>46240</v>
      </c>
      <c r="BH163" s="213">
        <f>+L163-BF163</f>
        <v>0</v>
      </c>
      <c r="BI163" s="245" t="s">
        <v>2480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3543</v>
      </c>
      <c r="C164" s="218" t="s">
        <v>3544</v>
      </c>
      <c r="D164" s="219" t="s">
        <v>2599</v>
      </c>
      <c r="E164" s="218" t="s">
        <v>3547</v>
      </c>
      <c r="F164" s="218" t="s">
        <v>3251</v>
      </c>
      <c r="G164" s="219" t="s">
        <v>2772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3031</v>
      </c>
      <c r="BF164" s="218">
        <v>1</v>
      </c>
      <c r="BG164" s="246">
        <v>46240</v>
      </c>
      <c r="BH164" s="213">
        <f>+L164-BF164</f>
        <v>0</v>
      </c>
      <c r="BI164" s="245" t="s">
        <v>2480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3543</v>
      </c>
      <c r="C165" s="218" t="s">
        <v>3544</v>
      </c>
      <c r="D165" s="219" t="s">
        <v>2599</v>
      </c>
      <c r="E165" s="218" t="s">
        <v>3548</v>
      </c>
      <c r="F165" s="218" t="s">
        <v>3252</v>
      </c>
      <c r="G165" s="219" t="s">
        <v>2774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3031</v>
      </c>
      <c r="BF165" s="218">
        <v>1</v>
      </c>
      <c r="BG165" s="246">
        <v>46240</v>
      </c>
      <c r="BH165" s="213">
        <f>+L165-BF165</f>
        <v>0</v>
      </c>
      <c r="BI165" s="245" t="s">
        <v>2480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3549</v>
      </c>
      <c r="C166" s="215" t="s">
        <v>3550</v>
      </c>
      <c r="D166" s="216" t="s">
        <v>2599</v>
      </c>
      <c r="E166" s="215"/>
      <c r="F166" s="215"/>
      <c r="G166" s="216" t="s">
        <v>3540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3962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0.16666666666666666</v>
      </c>
      <c r="Y166" s="215"/>
      <c r="Z166" s="215"/>
      <c r="AA166" s="215"/>
      <c r="AB166" s="217"/>
      <c r="AC166" s="217">
        <v>40.933</v>
      </c>
      <c r="AD166" s="236" t="s">
        <v>3439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3549</v>
      </c>
      <c r="C167" s="218" t="s">
        <v>3550</v>
      </c>
      <c r="D167" s="219" t="s">
        <v>2513</v>
      </c>
      <c r="E167" s="218" t="s">
        <v>3452</v>
      </c>
      <c r="F167" s="218" t="s">
        <v>3254</v>
      </c>
      <c r="G167" s="219" t="s">
        <v>2487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3037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2489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3549</v>
      </c>
      <c r="C168" s="218" t="s">
        <v>3550</v>
      </c>
      <c r="D168" s="219" t="s">
        <v>2488</v>
      </c>
      <c r="E168" s="218" t="s">
        <v>3551</v>
      </c>
      <c r="F168" s="218" t="s">
        <v>3253</v>
      </c>
      <c r="G168" s="219" t="s">
        <v>2497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3044</v>
      </c>
      <c r="BF168" s="218">
        <v>1</v>
      </c>
      <c r="BG168" s="231">
        <v>46240</v>
      </c>
      <c r="BH168" s="213">
        <f t="shared" si="68"/>
        <v>0</v>
      </c>
      <c r="BI168" s="213" t="s">
        <v>2499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3549</v>
      </c>
      <c r="C169" s="218" t="s">
        <v>3550</v>
      </c>
      <c r="D169" s="219" t="s">
        <v>781</v>
      </c>
      <c r="E169" s="218" t="s">
        <v>1144</v>
      </c>
      <c r="F169" s="218" t="s">
        <v>3255</v>
      </c>
      <c r="G169" s="219" t="s">
        <v>2729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8">
        <f t="shared" ca="1" si="66"/>
        <v>0</v>
      </c>
      <c r="V169" s="218">
        <f t="shared" ca="1" si="67"/>
        <v>1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3046</v>
      </c>
      <c r="BF169" s="218">
        <v>1</v>
      </c>
      <c r="BG169" s="231">
        <v>46240</v>
      </c>
      <c r="BH169" s="213">
        <f t="shared" si="68"/>
        <v>0</v>
      </c>
      <c r="BI169" s="213" t="s">
        <v>2502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3549</v>
      </c>
      <c r="C170" s="218" t="s">
        <v>3550</v>
      </c>
      <c r="D170" s="219" t="s">
        <v>2599</v>
      </c>
      <c r="E170" s="218" t="s">
        <v>3518</v>
      </c>
      <c r="F170" s="218" t="s">
        <v>3256</v>
      </c>
      <c r="G170" s="219" t="s">
        <v>2709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3079</v>
      </c>
      <c r="BF170" s="218">
        <v>1</v>
      </c>
      <c r="BG170" s="231">
        <v>46240</v>
      </c>
      <c r="BH170" s="213">
        <f t="shared" si="68"/>
        <v>0</v>
      </c>
      <c r="BI170" s="213" t="s">
        <v>2540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3549</v>
      </c>
      <c r="C171" s="218" t="s">
        <v>3550</v>
      </c>
      <c r="D171" s="219" t="s">
        <v>2599</v>
      </c>
      <c r="E171" s="218" t="s">
        <v>3552</v>
      </c>
      <c r="F171" s="218" t="s">
        <v>3257</v>
      </c>
      <c r="G171" s="219" t="s">
        <v>2780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3439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3079</v>
      </c>
      <c r="BF171" s="218">
        <v>1</v>
      </c>
      <c r="BG171" s="231">
        <v>46240</v>
      </c>
      <c r="BH171" s="213">
        <f t="shared" si="68"/>
        <v>0</v>
      </c>
      <c r="BI171" s="213" t="s">
        <v>2540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3549</v>
      </c>
      <c r="C172" s="218" t="s">
        <v>3550</v>
      </c>
      <c r="D172" s="219" t="s">
        <v>2599</v>
      </c>
      <c r="E172" s="218" t="s">
        <v>3553</v>
      </c>
      <c r="F172" s="218" t="s">
        <v>3258</v>
      </c>
      <c r="G172" s="219" t="s">
        <v>2782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3079</v>
      </c>
      <c r="BF172" s="218">
        <v>1</v>
      </c>
      <c r="BG172" s="231">
        <v>46240</v>
      </c>
      <c r="BH172" s="213">
        <f t="shared" si="68"/>
        <v>0</v>
      </c>
      <c r="BI172" s="213" t="s">
        <v>2540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3554</v>
      </c>
      <c r="C173" s="215" t="s">
        <v>3555</v>
      </c>
      <c r="D173" s="216" t="s">
        <v>2599</v>
      </c>
      <c r="E173" s="215"/>
      <c r="F173" s="215"/>
      <c r="G173" s="216" t="s">
        <v>3556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3962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0.55000000000000004</v>
      </c>
      <c r="Y173" s="215"/>
      <c r="Z173" s="215"/>
      <c r="AA173" s="215"/>
      <c r="AB173" s="217"/>
      <c r="AC173" s="217">
        <v>72.86</v>
      </c>
      <c r="AD173" s="236" t="s">
        <v>3439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3554</v>
      </c>
      <c r="C174" s="218" t="s">
        <v>3555</v>
      </c>
      <c r="D174" s="219" t="s">
        <v>2513</v>
      </c>
      <c r="E174" s="218" t="s">
        <v>3452</v>
      </c>
      <c r="F174" s="218" t="s">
        <v>3260</v>
      </c>
      <c r="G174" s="219" t="s">
        <v>2487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3037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2489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3554</v>
      </c>
      <c r="C175" s="218" t="s">
        <v>3555</v>
      </c>
      <c r="D175" s="219" t="s">
        <v>2513</v>
      </c>
      <c r="E175" s="218" t="s">
        <v>3557</v>
      </c>
      <c r="F175" s="218" t="s">
        <v>3259</v>
      </c>
      <c r="G175" s="219" t="s">
        <v>2497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3044</v>
      </c>
      <c r="BF175" s="218">
        <v>1</v>
      </c>
      <c r="BG175" s="231">
        <v>46240</v>
      </c>
      <c r="BH175" s="213">
        <f t="shared" si="72"/>
        <v>0</v>
      </c>
      <c r="BI175" s="213" t="s">
        <v>2499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3554</v>
      </c>
      <c r="C176" s="218" t="s">
        <v>3555</v>
      </c>
      <c r="D176" s="219" t="s">
        <v>2513</v>
      </c>
      <c r="E176" s="218" t="s">
        <v>3558</v>
      </c>
      <c r="F176" s="218" t="s">
        <v>3261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3048</v>
      </c>
      <c r="BF176" s="218">
        <v>1</v>
      </c>
      <c r="BG176" s="231">
        <v>46240</v>
      </c>
      <c r="BH176" s="213">
        <f t="shared" si="72"/>
        <v>0</v>
      </c>
      <c r="BI176" s="213" t="s">
        <v>2504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3554</v>
      </c>
      <c r="C177" s="218" t="s">
        <v>3555</v>
      </c>
      <c r="D177" s="219" t="s">
        <v>2513</v>
      </c>
      <c r="E177" s="218" t="s">
        <v>3559</v>
      </c>
      <c r="F177" s="218" t="s">
        <v>3262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3048</v>
      </c>
      <c r="BF177" s="218">
        <v>1</v>
      </c>
      <c r="BG177" s="231">
        <v>46240</v>
      </c>
      <c r="BH177" s="213">
        <f t="shared" si="72"/>
        <v>0</v>
      </c>
      <c r="BI177" s="213" t="s">
        <v>2504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3554</v>
      </c>
      <c r="C178" s="218" t="s">
        <v>3555</v>
      </c>
      <c r="D178" s="219" t="s">
        <v>781</v>
      </c>
      <c r="E178" s="218" t="s">
        <v>1156</v>
      </c>
      <c r="F178" s="218" t="s">
        <v>3266</v>
      </c>
      <c r="G178" s="219" t="s">
        <v>2792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8">
        <f t="shared" ca="1" si="70"/>
        <v>0</v>
      </c>
      <c r="V178" s="218">
        <f t="shared" ca="1" si="71"/>
        <v>1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3046</v>
      </c>
      <c r="BF178" s="218">
        <v>4</v>
      </c>
      <c r="BG178" s="231">
        <v>46240</v>
      </c>
      <c r="BH178" s="213">
        <f t="shared" si="72"/>
        <v>0</v>
      </c>
      <c r="BI178" s="213" t="s">
        <v>2502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3554</v>
      </c>
      <c r="C179" s="218" t="s">
        <v>3555</v>
      </c>
      <c r="D179" s="219" t="s">
        <v>781</v>
      </c>
      <c r="E179" s="218" t="s">
        <v>763</v>
      </c>
      <c r="F179" s="218" t="s">
        <v>3263</v>
      </c>
      <c r="G179" s="219" t="s">
        <v>2788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8">
        <f t="shared" ca="1" si="70"/>
        <v>0</v>
      </c>
      <c r="V179" s="218">
        <f t="shared" ca="1" si="71"/>
        <v>1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3046</v>
      </c>
      <c r="BF179" s="218">
        <v>3</v>
      </c>
      <c r="BG179" s="231">
        <v>46240</v>
      </c>
      <c r="BH179" s="213">
        <f t="shared" si="72"/>
        <v>0</v>
      </c>
      <c r="BI179" s="213" t="s">
        <v>2502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3554</v>
      </c>
      <c r="C180" s="218" t="s">
        <v>3555</v>
      </c>
      <c r="D180" s="219" t="s">
        <v>781</v>
      </c>
      <c r="E180" s="218" t="s">
        <v>1058</v>
      </c>
      <c r="F180" s="218" t="s">
        <v>3264</v>
      </c>
      <c r="G180" s="219" t="s">
        <v>2506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8">
        <f t="shared" ca="1" si="70"/>
        <v>0</v>
      </c>
      <c r="V180" s="218">
        <f t="shared" ca="1" si="71"/>
        <v>1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3046</v>
      </c>
      <c r="BF180" s="218">
        <v>1</v>
      </c>
      <c r="BG180" s="231">
        <v>46240</v>
      </c>
      <c r="BH180" s="213">
        <f t="shared" si="72"/>
        <v>0</v>
      </c>
      <c r="BI180" s="213" t="s">
        <v>2502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3554</v>
      </c>
      <c r="C181" s="218" t="s">
        <v>3555</v>
      </c>
      <c r="D181" s="219" t="s">
        <v>781</v>
      </c>
      <c r="E181" s="218" t="s">
        <v>1011</v>
      </c>
      <c r="F181" s="218" t="s">
        <v>3265</v>
      </c>
      <c r="G181" s="219" t="s">
        <v>2729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8">
        <f t="shared" ca="1" si="70"/>
        <v>0</v>
      </c>
      <c r="V181" s="218">
        <f t="shared" ca="1" si="71"/>
        <v>1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3046</v>
      </c>
      <c r="BF181" s="218">
        <v>3</v>
      </c>
      <c r="BG181" s="231">
        <v>46240</v>
      </c>
      <c r="BH181" s="213">
        <f t="shared" si="72"/>
        <v>0</v>
      </c>
      <c r="BI181" s="213" t="s">
        <v>2502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3554</v>
      </c>
      <c r="C182" s="218" t="s">
        <v>3555</v>
      </c>
      <c r="D182" s="219" t="s">
        <v>2599</v>
      </c>
      <c r="E182" s="218" t="s">
        <v>3560</v>
      </c>
      <c r="F182" s="218" t="s">
        <v>3267</v>
      </c>
      <c r="G182" s="219" t="s">
        <v>2764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3031</v>
      </c>
      <c r="BF182" s="218">
        <v>1</v>
      </c>
      <c r="BG182" s="246">
        <v>46240</v>
      </c>
      <c r="BH182" s="213">
        <f t="shared" si="72"/>
        <v>0</v>
      </c>
      <c r="BI182" s="245" t="s">
        <v>2480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3554</v>
      </c>
      <c r="C183" s="218" t="s">
        <v>3555</v>
      </c>
      <c r="D183" s="219" t="s">
        <v>2599</v>
      </c>
      <c r="E183" s="218" t="s">
        <v>3546</v>
      </c>
      <c r="F183" s="218" t="s">
        <v>3268</v>
      </c>
      <c r="G183" s="219" t="s">
        <v>2766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3031</v>
      </c>
      <c r="BF183" s="218">
        <v>2</v>
      </c>
      <c r="BG183" s="246">
        <v>46240</v>
      </c>
      <c r="BH183" s="213">
        <f t="shared" si="72"/>
        <v>0</v>
      </c>
      <c r="BI183" s="245" t="s">
        <v>2480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3554</v>
      </c>
      <c r="C184" s="218" t="s">
        <v>3555</v>
      </c>
      <c r="D184" s="219" t="s">
        <v>2599</v>
      </c>
      <c r="E184" s="218" t="s">
        <v>3561</v>
      </c>
      <c r="F184" s="218" t="s">
        <v>3269</v>
      </c>
      <c r="G184" s="219" t="s">
        <v>2768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3031</v>
      </c>
      <c r="BF184" s="218">
        <v>1</v>
      </c>
      <c r="BG184" s="246">
        <v>46240</v>
      </c>
      <c r="BH184" s="213">
        <f t="shared" si="72"/>
        <v>0</v>
      </c>
      <c r="BI184" s="245" t="s">
        <v>2480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3562</v>
      </c>
      <c r="C185" s="215" t="s">
        <v>3563</v>
      </c>
      <c r="D185" s="216" t="s">
        <v>2599</v>
      </c>
      <c r="E185" s="215"/>
      <c r="F185" s="215"/>
      <c r="G185" s="216" t="s">
        <v>3540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3962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3439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3562</v>
      </c>
      <c r="C186" s="218" t="s">
        <v>3563</v>
      </c>
      <c r="D186" s="219" t="s">
        <v>2513</v>
      </c>
      <c r="E186" s="218" t="s">
        <v>3452</v>
      </c>
      <c r="F186" s="218" t="s">
        <v>3270</v>
      </c>
      <c r="G186" s="219" t="s">
        <v>2487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3037</v>
      </c>
      <c r="BF186" s="218">
        <v>1</v>
      </c>
      <c r="BG186" s="231">
        <v>46240</v>
      </c>
      <c r="BH186" s="213">
        <f>+L186-BF186</f>
        <v>0</v>
      </c>
      <c r="BI186" s="213" t="s">
        <v>2489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3562</v>
      </c>
      <c r="C187" s="218" t="s">
        <v>3563</v>
      </c>
      <c r="D187" s="219" t="s">
        <v>2599</v>
      </c>
      <c r="E187" s="218" t="s">
        <v>3518</v>
      </c>
      <c r="F187" s="218" t="s">
        <v>3271</v>
      </c>
      <c r="G187" s="219" t="s">
        <v>2709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3079</v>
      </c>
      <c r="BF187" s="218">
        <v>1</v>
      </c>
      <c r="BG187" s="231">
        <v>46240</v>
      </c>
      <c r="BH187" s="213">
        <f>+L187-BF187</f>
        <v>0</v>
      </c>
      <c r="BI187" s="213" t="s">
        <v>2540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3562</v>
      </c>
      <c r="C188" s="218" t="s">
        <v>3563</v>
      </c>
      <c r="D188" s="219" t="s">
        <v>2599</v>
      </c>
      <c r="E188" s="218" t="s">
        <v>3564</v>
      </c>
      <c r="F188" s="218" t="s">
        <v>3272</v>
      </c>
      <c r="G188" s="219" t="s">
        <v>2799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3439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3079</v>
      </c>
      <c r="BF188" s="218">
        <v>1</v>
      </c>
      <c r="BG188" s="231">
        <v>46240</v>
      </c>
      <c r="BH188" s="213">
        <f>+L188-BF188</f>
        <v>0</v>
      </c>
      <c r="BI188" s="213" t="s">
        <v>2540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3562</v>
      </c>
      <c r="C189" s="218" t="s">
        <v>3563</v>
      </c>
      <c r="D189" s="219" t="s">
        <v>2599</v>
      </c>
      <c r="E189" s="218" t="s">
        <v>3565</v>
      </c>
      <c r="F189" s="218" t="s">
        <v>3273</v>
      </c>
      <c r="G189" s="219" t="s">
        <v>2801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3079</v>
      </c>
      <c r="BF189" s="218">
        <v>1</v>
      </c>
      <c r="BG189" s="231">
        <v>46240</v>
      </c>
      <c r="BH189" s="213">
        <f>+L189-BF189</f>
        <v>0</v>
      </c>
      <c r="BI189" s="213" t="s">
        <v>2540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3566</v>
      </c>
      <c r="C190" s="215" t="s">
        <v>3567</v>
      </c>
      <c r="D190" s="216" t="s">
        <v>2599</v>
      </c>
      <c r="E190" s="215"/>
      <c r="F190" s="215"/>
      <c r="G190" s="216" t="s">
        <v>3545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3962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3439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3566</v>
      </c>
      <c r="C191" s="218" t="s">
        <v>3567</v>
      </c>
      <c r="D191" s="219" t="s">
        <v>2513</v>
      </c>
      <c r="E191" s="218" t="s">
        <v>3452</v>
      </c>
      <c r="F191" s="218" t="s">
        <v>3274</v>
      </c>
      <c r="G191" s="219" t="s">
        <v>2487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3037</v>
      </c>
      <c r="BF191" s="218">
        <v>2</v>
      </c>
      <c r="BG191" s="231">
        <v>46240</v>
      </c>
      <c r="BH191" s="213">
        <f>+L191-BF191</f>
        <v>0</v>
      </c>
      <c r="BI191" s="213" t="s">
        <v>2489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3566</v>
      </c>
      <c r="C192" s="218" t="s">
        <v>3567</v>
      </c>
      <c r="D192" s="219" t="s">
        <v>2599</v>
      </c>
      <c r="E192" s="218" t="s">
        <v>3568</v>
      </c>
      <c r="F192" s="218" t="s">
        <v>3275</v>
      </c>
      <c r="G192" s="219" t="s">
        <v>2766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3031</v>
      </c>
      <c r="BF192" s="218">
        <v>1</v>
      </c>
      <c r="BG192" s="246">
        <v>46240</v>
      </c>
      <c r="BH192" s="213">
        <f>+L192-BF192</f>
        <v>0</v>
      </c>
      <c r="BI192" s="245" t="s">
        <v>2480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3566</v>
      </c>
      <c r="C193" s="218" t="s">
        <v>3567</v>
      </c>
      <c r="D193" s="219" t="s">
        <v>2599</v>
      </c>
      <c r="E193" s="218" t="s">
        <v>3546</v>
      </c>
      <c r="F193" s="218" t="s">
        <v>3276</v>
      </c>
      <c r="G193" s="219" t="s">
        <v>2766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3031</v>
      </c>
      <c r="BF193" s="218">
        <v>2</v>
      </c>
      <c r="BG193" s="246">
        <v>46240</v>
      </c>
      <c r="BH193" s="213">
        <f>+L193-BF193</f>
        <v>0</v>
      </c>
      <c r="BI193" s="245" t="s">
        <v>2480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3566</v>
      </c>
      <c r="C194" s="218" t="s">
        <v>3567</v>
      </c>
      <c r="D194" s="219" t="s">
        <v>2599</v>
      </c>
      <c r="E194" s="218" t="s">
        <v>3569</v>
      </c>
      <c r="F194" s="218" t="s">
        <v>3277</v>
      </c>
      <c r="G194" s="219" t="s">
        <v>2806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3031</v>
      </c>
      <c r="BF194" s="218">
        <v>1</v>
      </c>
      <c r="BG194" s="246">
        <v>46240</v>
      </c>
      <c r="BH194" s="213">
        <f>+L194-BF194</f>
        <v>0</v>
      </c>
      <c r="BI194" s="245" t="s">
        <v>2480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3570</v>
      </c>
      <c r="C195" s="215" t="s">
        <v>3571</v>
      </c>
      <c r="D195" s="216" t="s">
        <v>2599</v>
      </c>
      <c r="E195" s="215"/>
      <c r="F195" s="215"/>
      <c r="G195" s="216" t="s">
        <v>3540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3962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0.375</v>
      </c>
      <c r="Y195" s="215"/>
      <c r="Z195" s="215"/>
      <c r="AA195" s="215"/>
      <c r="AB195" s="217"/>
      <c r="AC195" s="217">
        <v>40.201999999999998</v>
      </c>
      <c r="AD195" s="236" t="s">
        <v>3439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3570</v>
      </c>
      <c r="C196" s="218" t="s">
        <v>3571</v>
      </c>
      <c r="D196" s="219" t="s">
        <v>2513</v>
      </c>
      <c r="E196" s="218" t="s">
        <v>3452</v>
      </c>
      <c r="F196" s="218" t="s">
        <v>3279</v>
      </c>
      <c r="G196" s="219" t="s">
        <v>2487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3037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2489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3570</v>
      </c>
      <c r="C197" s="218" t="s">
        <v>3571</v>
      </c>
      <c r="D197" s="219" t="s">
        <v>2488</v>
      </c>
      <c r="E197" s="218" t="s">
        <v>3572</v>
      </c>
      <c r="F197" s="218" t="s">
        <v>3278</v>
      </c>
      <c r="G197" s="219" t="s">
        <v>2497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3044</v>
      </c>
      <c r="BF197" s="218">
        <v>1</v>
      </c>
      <c r="BG197" s="231">
        <v>46240</v>
      </c>
      <c r="BH197" s="213">
        <f t="shared" si="80"/>
        <v>0</v>
      </c>
      <c r="BI197" s="213" t="s">
        <v>2499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3570</v>
      </c>
      <c r="C198" s="218" t="s">
        <v>3571</v>
      </c>
      <c r="D198" s="219" t="s">
        <v>781</v>
      </c>
      <c r="E198" s="218" t="s">
        <v>1156</v>
      </c>
      <c r="F198" s="218" t="s">
        <v>3280</v>
      </c>
      <c r="G198" s="219" t="s">
        <v>2792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8">
        <f t="shared" ca="1" si="78"/>
        <v>0</v>
      </c>
      <c r="V198" s="218">
        <f t="shared" ca="1" si="79"/>
        <v>1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3046</v>
      </c>
      <c r="BF198" s="218">
        <v>2</v>
      </c>
      <c r="BG198" s="231">
        <v>46240</v>
      </c>
      <c r="BH198" s="213">
        <f t="shared" si="80"/>
        <v>0</v>
      </c>
      <c r="BI198" s="213" t="s">
        <v>2502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3570</v>
      </c>
      <c r="C199" s="218" t="s">
        <v>3571</v>
      </c>
      <c r="D199" s="219" t="s">
        <v>781</v>
      </c>
      <c r="E199" s="218" t="s">
        <v>1144</v>
      </c>
      <c r="F199" s="218" t="s">
        <v>3281</v>
      </c>
      <c r="G199" s="219" t="s">
        <v>2729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8">
        <f t="shared" ca="1" si="78"/>
        <v>0</v>
      </c>
      <c r="V199" s="218">
        <f t="shared" ca="1" si="79"/>
        <v>1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3046</v>
      </c>
      <c r="BF199" s="218">
        <v>1</v>
      </c>
      <c r="BG199" s="231">
        <v>46240</v>
      </c>
      <c r="BH199" s="213">
        <f t="shared" si="80"/>
        <v>0</v>
      </c>
      <c r="BI199" s="213" t="s">
        <v>2502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3570</v>
      </c>
      <c r="C200" s="218" t="s">
        <v>3571</v>
      </c>
      <c r="D200" s="219" t="s">
        <v>2599</v>
      </c>
      <c r="E200" s="218" t="s">
        <v>3518</v>
      </c>
      <c r="F200" s="218" t="s">
        <v>3282</v>
      </c>
      <c r="G200" s="219" t="s">
        <v>2709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3079</v>
      </c>
      <c r="BF200" s="218">
        <v>1</v>
      </c>
      <c r="BG200" s="231">
        <v>46240</v>
      </c>
      <c r="BH200" s="213">
        <f t="shared" si="80"/>
        <v>0</v>
      </c>
      <c r="BI200" s="213" t="s">
        <v>2540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3570</v>
      </c>
      <c r="C201" s="236" t="s">
        <v>3571</v>
      </c>
      <c r="D201" s="237" t="s">
        <v>2599</v>
      </c>
      <c r="E201" s="236" t="s">
        <v>3541</v>
      </c>
      <c r="F201" s="236" t="s">
        <v>3283</v>
      </c>
      <c r="G201" s="237" t="s">
        <v>2759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3079</v>
      </c>
      <c r="BF201" s="236">
        <v>1</v>
      </c>
      <c r="BG201" s="241">
        <v>46240</v>
      </c>
      <c r="BH201" s="240">
        <f t="shared" si="80"/>
        <v>0</v>
      </c>
      <c r="BI201" s="240" t="s">
        <v>2540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3570</v>
      </c>
      <c r="C202" s="218" t="s">
        <v>3571</v>
      </c>
      <c r="D202" s="219" t="s">
        <v>2599</v>
      </c>
      <c r="E202" s="218" t="s">
        <v>3542</v>
      </c>
      <c r="F202" s="218" t="s">
        <v>3284</v>
      </c>
      <c r="G202" s="219" t="s">
        <v>2761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3079</v>
      </c>
      <c r="BF202" s="218">
        <v>1</v>
      </c>
      <c r="BG202" s="231">
        <v>46240</v>
      </c>
      <c r="BH202" s="213">
        <f t="shared" si="80"/>
        <v>0</v>
      </c>
      <c r="BI202" s="213" t="s">
        <v>2540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3573</v>
      </c>
      <c r="C203" s="215" t="s">
        <v>3574</v>
      </c>
      <c r="D203" s="216" t="s">
        <v>2599</v>
      </c>
      <c r="E203" s="215"/>
      <c r="F203" s="215"/>
      <c r="G203" s="216" t="s">
        <v>3575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3962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0.3</v>
      </c>
      <c r="Y203" s="215"/>
      <c r="Z203" s="215"/>
      <c r="AA203" s="215"/>
      <c r="AB203" s="217"/>
      <c r="AC203" s="217">
        <v>68.180000000000007</v>
      </c>
      <c r="AD203" s="236" t="s">
        <v>3439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3573</v>
      </c>
      <c r="C204" s="218" t="s">
        <v>3574</v>
      </c>
      <c r="D204" s="219" t="s">
        <v>2513</v>
      </c>
      <c r="E204" s="218" t="s">
        <v>3452</v>
      </c>
      <c r="F204" s="218" t="s">
        <v>3285</v>
      </c>
      <c r="G204" s="219" t="s">
        <v>2487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3037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2489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3573</v>
      </c>
      <c r="C205" s="218" t="s">
        <v>3574</v>
      </c>
      <c r="D205" s="219" t="s">
        <v>2513</v>
      </c>
      <c r="E205" s="218" t="s">
        <v>3576</v>
      </c>
      <c r="F205" s="218" t="s">
        <v>3286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3048</v>
      </c>
      <c r="BF205" s="218">
        <v>1</v>
      </c>
      <c r="BG205" s="231">
        <v>46240</v>
      </c>
      <c r="BH205" s="213">
        <f t="shared" si="84"/>
        <v>0</v>
      </c>
      <c r="BI205" s="213" t="s">
        <v>2504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3573</v>
      </c>
      <c r="C206" s="218" t="s">
        <v>3574</v>
      </c>
      <c r="D206" s="219" t="s">
        <v>781</v>
      </c>
      <c r="E206" s="218" t="s">
        <v>1156</v>
      </c>
      <c r="F206" s="218" t="s">
        <v>3287</v>
      </c>
      <c r="G206" s="219" t="s">
        <v>2792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8">
        <f t="shared" ca="1" si="82"/>
        <v>0</v>
      </c>
      <c r="V206" s="218">
        <f t="shared" ca="1" si="83"/>
        <v>1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3046</v>
      </c>
      <c r="BF206" s="218">
        <v>2</v>
      </c>
      <c r="BG206" s="231">
        <v>46240</v>
      </c>
      <c r="BH206" s="213">
        <f t="shared" si="84"/>
        <v>0</v>
      </c>
      <c r="BI206" s="213" t="s">
        <v>2502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3573</v>
      </c>
      <c r="C207" s="218" t="s">
        <v>3574</v>
      </c>
      <c r="D207" s="219" t="s">
        <v>781</v>
      </c>
      <c r="E207" s="218" t="s">
        <v>1091</v>
      </c>
      <c r="F207" s="218" t="s">
        <v>3288</v>
      </c>
      <c r="G207" s="219" t="s">
        <v>2506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8">
        <f t="shared" ca="1" si="82"/>
        <v>0</v>
      </c>
      <c r="V207" s="218">
        <f t="shared" ca="1" si="83"/>
        <v>1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3046</v>
      </c>
      <c r="BF207" s="218">
        <v>1</v>
      </c>
      <c r="BG207" s="231">
        <v>46240</v>
      </c>
      <c r="BH207" s="213">
        <f t="shared" si="84"/>
        <v>0</v>
      </c>
      <c r="BI207" s="213" t="s">
        <v>2502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3573</v>
      </c>
      <c r="C208" s="218" t="s">
        <v>3574</v>
      </c>
      <c r="D208" s="219" t="s">
        <v>2599</v>
      </c>
      <c r="E208" s="218" t="s">
        <v>3546</v>
      </c>
      <c r="F208" s="218" t="s">
        <v>3289</v>
      </c>
      <c r="G208" s="219" t="s">
        <v>2766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3031</v>
      </c>
      <c r="BF208" s="218">
        <v>2</v>
      </c>
      <c r="BG208" s="246">
        <v>46240</v>
      </c>
      <c r="BH208" s="213">
        <f t="shared" si="84"/>
        <v>0</v>
      </c>
      <c r="BI208" s="245" t="s">
        <v>2480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3573</v>
      </c>
      <c r="C209" s="218" t="s">
        <v>3574</v>
      </c>
      <c r="D209" s="219" t="s">
        <v>2599</v>
      </c>
      <c r="E209" s="218" t="s">
        <v>3547</v>
      </c>
      <c r="F209" s="218" t="s">
        <v>3290</v>
      </c>
      <c r="G209" s="219" t="s">
        <v>2772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3031</v>
      </c>
      <c r="BF209" s="218">
        <v>1</v>
      </c>
      <c r="BG209" s="246">
        <v>46240</v>
      </c>
      <c r="BH209" s="213">
        <f t="shared" si="84"/>
        <v>0</v>
      </c>
      <c r="BI209" s="245" t="s">
        <v>2480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3573</v>
      </c>
      <c r="C210" s="218" t="s">
        <v>3574</v>
      </c>
      <c r="D210" s="219" t="s">
        <v>2599</v>
      </c>
      <c r="E210" s="218" t="s">
        <v>3577</v>
      </c>
      <c r="F210" s="218" t="s">
        <v>3291</v>
      </c>
      <c r="G210" s="219" t="s">
        <v>2774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3031</v>
      </c>
      <c r="BF210" s="218">
        <v>1</v>
      </c>
      <c r="BG210" s="246">
        <v>46240</v>
      </c>
      <c r="BH210" s="213">
        <f t="shared" si="84"/>
        <v>0</v>
      </c>
      <c r="BI210" s="245" t="s">
        <v>2480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3578</v>
      </c>
      <c r="C211" s="215" t="s">
        <v>3579</v>
      </c>
      <c r="D211" s="216" t="s">
        <v>2599</v>
      </c>
      <c r="E211" s="215"/>
      <c r="F211" s="215"/>
      <c r="G211" s="216" t="s">
        <v>3540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3962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3439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3578</v>
      </c>
      <c r="C212" s="218" t="s">
        <v>3579</v>
      </c>
      <c r="D212" s="219" t="s">
        <v>2513</v>
      </c>
      <c r="E212" s="218" t="s">
        <v>3452</v>
      </c>
      <c r="F212" s="218" t="s">
        <v>3292</v>
      </c>
      <c r="G212" s="219" t="s">
        <v>2487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3037</v>
      </c>
      <c r="BF212" s="218">
        <v>1</v>
      </c>
      <c r="BG212" s="231">
        <v>46240</v>
      </c>
      <c r="BH212" s="213">
        <f>+L212-BF212</f>
        <v>0</v>
      </c>
      <c r="BI212" s="213" t="s">
        <v>2489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3578</v>
      </c>
      <c r="C213" s="218" t="s">
        <v>3579</v>
      </c>
      <c r="D213" s="219" t="s">
        <v>2599</v>
      </c>
      <c r="E213" s="218" t="s">
        <v>3518</v>
      </c>
      <c r="F213" s="218" t="s">
        <v>3293</v>
      </c>
      <c r="G213" s="219" t="s">
        <v>2709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3079</v>
      </c>
      <c r="BF213" s="218">
        <v>1</v>
      </c>
      <c r="BG213" s="231">
        <v>46240</v>
      </c>
      <c r="BH213" s="213">
        <f>+L213-BF213</f>
        <v>0</v>
      </c>
      <c r="BI213" s="213" t="s">
        <v>2540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3578</v>
      </c>
      <c r="C214" s="218" t="s">
        <v>3579</v>
      </c>
      <c r="D214" s="219" t="s">
        <v>2599</v>
      </c>
      <c r="E214" s="218" t="s">
        <v>3552</v>
      </c>
      <c r="F214" s="218" t="s">
        <v>3294</v>
      </c>
      <c r="G214" s="219" t="s">
        <v>2780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3439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3079</v>
      </c>
      <c r="BF214" s="218">
        <v>1</v>
      </c>
      <c r="BG214" s="231">
        <v>46240</v>
      </c>
      <c r="BH214" s="213">
        <f>+L214-BF214</f>
        <v>0</v>
      </c>
      <c r="BI214" s="213" t="s">
        <v>2540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3578</v>
      </c>
      <c r="C215" s="218" t="s">
        <v>3579</v>
      </c>
      <c r="D215" s="219" t="s">
        <v>2599</v>
      </c>
      <c r="E215" s="218" t="s">
        <v>3580</v>
      </c>
      <c r="F215" s="218" t="s">
        <v>3295</v>
      </c>
      <c r="G215" s="219" t="s">
        <v>2782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3079</v>
      </c>
      <c r="BF215" s="218">
        <v>1</v>
      </c>
      <c r="BG215" s="231">
        <v>46240</v>
      </c>
      <c r="BH215" s="213">
        <f>+L215-BF215</f>
        <v>0</v>
      </c>
      <c r="BI215" s="213" t="s">
        <v>2540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3581</v>
      </c>
      <c r="C216" s="215" t="s">
        <v>3582</v>
      </c>
      <c r="D216" s="216" t="s">
        <v>2599</v>
      </c>
      <c r="E216" s="215"/>
      <c r="F216" s="215"/>
      <c r="G216" s="216" t="s">
        <v>3545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3962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3439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3581</v>
      </c>
      <c r="C217" s="218" t="s">
        <v>3582</v>
      </c>
      <c r="D217" s="219" t="s">
        <v>2513</v>
      </c>
      <c r="E217" s="218" t="s">
        <v>3452</v>
      </c>
      <c r="F217" s="218" t="s">
        <v>3245</v>
      </c>
      <c r="G217" s="219" t="s">
        <v>2487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3037</v>
      </c>
      <c r="BF217" s="218">
        <v>2</v>
      </c>
      <c r="BG217" s="231">
        <v>46240</v>
      </c>
      <c r="BH217" s="213">
        <f>+L217-BF217</f>
        <v>0</v>
      </c>
      <c r="BI217" s="213" t="s">
        <v>2489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3581</v>
      </c>
      <c r="C218" s="218" t="s">
        <v>3582</v>
      </c>
      <c r="D218" s="219" t="s">
        <v>2599</v>
      </c>
      <c r="E218" s="218" t="s">
        <v>3560</v>
      </c>
      <c r="F218" s="218" t="s">
        <v>3246</v>
      </c>
      <c r="G218" s="219" t="s">
        <v>2764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3031</v>
      </c>
      <c r="BF218" s="218">
        <v>1</v>
      </c>
      <c r="BG218" s="246">
        <v>46240</v>
      </c>
      <c r="BH218" s="213">
        <f>+L218-BF218</f>
        <v>0</v>
      </c>
      <c r="BI218" s="245" t="s">
        <v>2480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3581</v>
      </c>
      <c r="C219" s="218" t="s">
        <v>3582</v>
      </c>
      <c r="D219" s="219" t="s">
        <v>2599</v>
      </c>
      <c r="E219" s="218" t="s">
        <v>3546</v>
      </c>
      <c r="F219" s="218" t="s">
        <v>3247</v>
      </c>
      <c r="G219" s="219" t="s">
        <v>2766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3031</v>
      </c>
      <c r="BF219" s="218">
        <v>2</v>
      </c>
      <c r="BG219" s="246">
        <v>46240</v>
      </c>
      <c r="BH219" s="213">
        <f>+L219-BF219</f>
        <v>0</v>
      </c>
      <c r="BI219" s="245" t="s">
        <v>2480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3581</v>
      </c>
      <c r="C220" s="218" t="s">
        <v>3582</v>
      </c>
      <c r="D220" s="219" t="s">
        <v>2599</v>
      </c>
      <c r="E220" s="218" t="s">
        <v>3561</v>
      </c>
      <c r="F220" s="218" t="s">
        <v>3248</v>
      </c>
      <c r="G220" s="219" t="s">
        <v>2768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3031</v>
      </c>
      <c r="BF220" s="218">
        <v>1</v>
      </c>
      <c r="BG220" s="246">
        <v>46240</v>
      </c>
      <c r="BH220" s="213">
        <f>+L220-BF220</f>
        <v>0</v>
      </c>
      <c r="BI220" s="245" t="s">
        <v>2480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3583</v>
      </c>
      <c r="C221" s="215" t="s">
        <v>3584</v>
      </c>
      <c r="D221" s="216" t="s">
        <v>2599</v>
      </c>
      <c r="E221" s="215"/>
      <c r="F221" s="215"/>
      <c r="G221" s="216" t="s">
        <v>3585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3962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0.18181818181818182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3583</v>
      </c>
      <c r="C222" s="218" t="s">
        <v>3584</v>
      </c>
      <c r="D222" s="219" t="s">
        <v>2498</v>
      </c>
      <c r="E222" s="218" t="s">
        <v>3452</v>
      </c>
      <c r="F222" s="218" t="s">
        <v>3297</v>
      </c>
      <c r="G222" s="219" t="s">
        <v>2487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3037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2489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3583</v>
      </c>
      <c r="C223" s="218" t="s">
        <v>3584</v>
      </c>
      <c r="D223" s="219" t="s">
        <v>2498</v>
      </c>
      <c r="E223" s="218" t="s">
        <v>3586</v>
      </c>
      <c r="F223" s="218" t="s">
        <v>3296</v>
      </c>
      <c r="G223" s="219" t="s">
        <v>2497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3044</v>
      </c>
      <c r="BF223" s="218">
        <v>1</v>
      </c>
      <c r="BG223" s="231">
        <v>46240</v>
      </c>
      <c r="BH223" s="213">
        <f t="shared" si="92"/>
        <v>0</v>
      </c>
      <c r="BI223" s="213" t="s">
        <v>2499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3583</v>
      </c>
      <c r="C224" s="218" t="s">
        <v>3584</v>
      </c>
      <c r="D224" s="219" t="s">
        <v>2498</v>
      </c>
      <c r="E224" s="218" t="s">
        <v>3587</v>
      </c>
      <c r="F224" s="218" t="s">
        <v>3298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3048</v>
      </c>
      <c r="BF224" s="218">
        <v>1</v>
      </c>
      <c r="BG224" s="231">
        <v>46240</v>
      </c>
      <c r="BH224" s="213">
        <f t="shared" si="92"/>
        <v>0</v>
      </c>
      <c r="BI224" s="213" t="s">
        <v>2504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3583</v>
      </c>
      <c r="C225" s="218" t="s">
        <v>3584</v>
      </c>
      <c r="D225" s="219" t="s">
        <v>2830</v>
      </c>
      <c r="E225" s="218" t="s">
        <v>736</v>
      </c>
      <c r="F225" s="218" t="s">
        <v>3299</v>
      </c>
      <c r="G225" s="219" t="s">
        <v>2829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3300</v>
      </c>
      <c r="BF225" s="218">
        <v>1</v>
      </c>
      <c r="BG225" s="231">
        <v>46240</v>
      </c>
      <c r="BH225" s="213">
        <f t="shared" si="92"/>
        <v>0</v>
      </c>
      <c r="BI225" s="213" t="s">
        <v>2831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3583</v>
      </c>
      <c r="C226" s="218" t="s">
        <v>3584</v>
      </c>
      <c r="D226" s="219" t="s">
        <v>2830</v>
      </c>
      <c r="E226" s="218" t="s">
        <v>741</v>
      </c>
      <c r="F226" s="218" t="s">
        <v>3301</v>
      </c>
      <c r="G226" s="249" t="s">
        <v>2829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3300</v>
      </c>
      <c r="BF226" s="218">
        <v>2</v>
      </c>
      <c r="BG226" s="231">
        <v>46240</v>
      </c>
      <c r="BH226" s="213">
        <f t="shared" si="92"/>
        <v>0</v>
      </c>
      <c r="BI226" s="213" t="s">
        <v>2831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3583</v>
      </c>
      <c r="C227" s="218" t="s">
        <v>3584</v>
      </c>
      <c r="D227" s="219" t="s">
        <v>781</v>
      </c>
      <c r="E227" s="218" t="s">
        <v>948</v>
      </c>
      <c r="F227" s="218" t="s">
        <v>3302</v>
      </c>
      <c r="G227" s="219" t="s">
        <v>2501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8">
        <f t="shared" ca="1" si="90"/>
        <v>0</v>
      </c>
      <c r="V227" s="218">
        <f t="shared" ca="1" si="91"/>
        <v>1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3046</v>
      </c>
      <c r="BF227" s="218">
        <v>1</v>
      </c>
      <c r="BG227" s="231">
        <v>46240</v>
      </c>
      <c r="BH227" s="213">
        <f t="shared" si="92"/>
        <v>0</v>
      </c>
      <c r="BI227" s="213" t="s">
        <v>2502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3583</v>
      </c>
      <c r="C228" s="218" t="s">
        <v>3584</v>
      </c>
      <c r="D228" s="219" t="s">
        <v>781</v>
      </c>
      <c r="E228" s="218" t="s">
        <v>1124</v>
      </c>
      <c r="F228" s="218" t="s">
        <v>3303</v>
      </c>
      <c r="G228" s="219" t="s">
        <v>2506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8">
        <f t="shared" ca="1" si="90"/>
        <v>0</v>
      </c>
      <c r="V228" s="218">
        <f t="shared" ca="1" si="91"/>
        <v>1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3046</v>
      </c>
      <c r="BF228" s="218">
        <v>1</v>
      </c>
      <c r="BG228" s="231">
        <v>46240</v>
      </c>
      <c r="BH228" s="213">
        <f t="shared" si="92"/>
        <v>0</v>
      </c>
      <c r="BI228" s="213" t="s">
        <v>2502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3583</v>
      </c>
      <c r="C229" s="218" t="s">
        <v>3584</v>
      </c>
      <c r="D229" s="219" t="s">
        <v>2590</v>
      </c>
      <c r="E229" s="218" t="s">
        <v>789</v>
      </c>
      <c r="F229" s="218" t="s">
        <v>3305</v>
      </c>
      <c r="G229" s="219" t="s">
        <v>2589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3113</v>
      </c>
      <c r="BF229" s="233">
        <v>1</v>
      </c>
      <c r="BG229" s="234">
        <v>46240</v>
      </c>
      <c r="BH229" s="213">
        <f t="shared" si="92"/>
        <v>0</v>
      </c>
      <c r="BI229" s="233" t="s">
        <v>2591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3583</v>
      </c>
      <c r="C230" s="218" t="s">
        <v>3584</v>
      </c>
      <c r="D230" s="219" t="s">
        <v>2850</v>
      </c>
      <c r="E230" s="218" t="s">
        <v>1147</v>
      </c>
      <c r="F230" s="218" t="s">
        <v>3312</v>
      </c>
      <c r="G230" s="219" t="s">
        <v>2849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3583</v>
      </c>
      <c r="C231" s="218" t="s">
        <v>3584</v>
      </c>
      <c r="D231" s="219" t="s">
        <v>2853</v>
      </c>
      <c r="E231" s="218" t="s">
        <v>1150</v>
      </c>
      <c r="F231" s="218" t="s">
        <v>3313</v>
      </c>
      <c r="G231" s="219" t="s">
        <v>2852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3583</v>
      </c>
      <c r="C232" s="218" t="s">
        <v>3584</v>
      </c>
      <c r="D232" s="219" t="s">
        <v>2839</v>
      </c>
      <c r="E232" s="218" t="s">
        <v>995</v>
      </c>
      <c r="F232" s="218" t="s">
        <v>3306</v>
      </c>
      <c r="G232" s="219" t="s">
        <v>2838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3583</v>
      </c>
      <c r="C233" s="218" t="s">
        <v>3584</v>
      </c>
      <c r="D233" s="219" t="s">
        <v>2841</v>
      </c>
      <c r="E233" s="218" t="s">
        <v>997</v>
      </c>
      <c r="F233" s="218" t="s">
        <v>3307</v>
      </c>
      <c r="G233" s="219" t="s">
        <v>2838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3583</v>
      </c>
      <c r="C234" s="218" t="s">
        <v>3584</v>
      </c>
      <c r="D234" s="219" t="s">
        <v>2844</v>
      </c>
      <c r="E234" s="218" t="s">
        <v>927</v>
      </c>
      <c r="F234" s="218" t="s">
        <v>3308</v>
      </c>
      <c r="G234" s="219" t="s">
        <v>2843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3583</v>
      </c>
      <c r="C235" s="218" t="s">
        <v>3584</v>
      </c>
      <c r="D235" s="219" t="s">
        <v>2839</v>
      </c>
      <c r="E235" s="218" t="s">
        <v>929</v>
      </c>
      <c r="F235" s="218" t="s">
        <v>3309</v>
      </c>
      <c r="G235" s="219" t="s">
        <v>2838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3583</v>
      </c>
      <c r="C236" s="218" t="s">
        <v>3584</v>
      </c>
      <c r="D236" s="219" t="s">
        <v>2841</v>
      </c>
      <c r="E236" s="218" t="s">
        <v>931</v>
      </c>
      <c r="F236" s="218" t="s">
        <v>3310</v>
      </c>
      <c r="G236" s="219" t="s">
        <v>2838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3583</v>
      </c>
      <c r="C237" s="218" t="s">
        <v>3584</v>
      </c>
      <c r="D237" s="219" t="s">
        <v>2844</v>
      </c>
      <c r="E237" s="218" t="s">
        <v>933</v>
      </c>
      <c r="F237" s="218" t="s">
        <v>3311</v>
      </c>
      <c r="G237" s="219" t="s">
        <v>2843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3583</v>
      </c>
      <c r="C238" s="218" t="s">
        <v>3584</v>
      </c>
      <c r="D238" s="219" t="s">
        <v>2599</v>
      </c>
      <c r="E238" s="218" t="s">
        <v>3546</v>
      </c>
      <c r="F238" s="218" t="s">
        <v>3315</v>
      </c>
      <c r="G238" s="219" t="s">
        <v>2766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3031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2480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3583</v>
      </c>
      <c r="C239" s="218" t="s">
        <v>3584</v>
      </c>
      <c r="D239" s="219" t="s">
        <v>2599</v>
      </c>
      <c r="E239" s="218" t="s">
        <v>3588</v>
      </c>
      <c r="F239" s="218" t="s">
        <v>3316</v>
      </c>
      <c r="G239" s="219" t="s">
        <v>2857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3031</v>
      </c>
      <c r="BF239" s="218">
        <v>1</v>
      </c>
      <c r="BG239" s="246">
        <v>46240</v>
      </c>
      <c r="BH239" s="213">
        <f t="shared" si="94"/>
        <v>0</v>
      </c>
      <c r="BI239" s="245" t="s">
        <v>2480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3583</v>
      </c>
      <c r="C240" s="218" t="s">
        <v>3584</v>
      </c>
      <c r="D240" s="219" t="s">
        <v>2599</v>
      </c>
      <c r="E240" s="218" t="s">
        <v>3589</v>
      </c>
      <c r="F240" s="218" t="s">
        <v>3317</v>
      </c>
      <c r="G240" s="219" t="s">
        <v>2766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3031</v>
      </c>
      <c r="BF240" s="218">
        <v>1</v>
      </c>
      <c r="BG240" s="246">
        <v>46240</v>
      </c>
      <c r="BH240" s="213">
        <f t="shared" si="94"/>
        <v>0</v>
      </c>
      <c r="BI240" s="245" t="s">
        <v>2480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3583</v>
      </c>
      <c r="C241" s="218" t="s">
        <v>3584</v>
      </c>
      <c r="D241" s="219" t="s">
        <v>2599</v>
      </c>
      <c r="E241" s="218" t="s">
        <v>3590</v>
      </c>
      <c r="F241" s="218" t="s">
        <v>3318</v>
      </c>
      <c r="G241" s="219" t="s">
        <v>2860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3031</v>
      </c>
      <c r="BF241" s="218">
        <v>1</v>
      </c>
      <c r="BG241" s="246">
        <v>46240</v>
      </c>
      <c r="BH241" s="213">
        <f t="shared" si="94"/>
        <v>0</v>
      </c>
      <c r="BI241" s="245" t="s">
        <v>2480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3583</v>
      </c>
      <c r="C242" s="218" t="s">
        <v>3584</v>
      </c>
      <c r="D242" s="219" t="s">
        <v>2599</v>
      </c>
      <c r="E242" s="218" t="s">
        <v>3591</v>
      </c>
      <c r="F242" s="218" t="s">
        <v>3319</v>
      </c>
      <c r="G242" s="219" t="s">
        <v>2862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3031</v>
      </c>
      <c r="BF242" s="218">
        <v>1</v>
      </c>
      <c r="BG242" s="246">
        <v>46240</v>
      </c>
      <c r="BH242" s="213">
        <f t="shared" si="94"/>
        <v>0</v>
      </c>
      <c r="BI242" s="245" t="s">
        <v>2480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3583</v>
      </c>
      <c r="C243" s="236" t="s">
        <v>3584</v>
      </c>
      <c r="D243" s="237" t="s">
        <v>781</v>
      </c>
      <c r="E243" s="236" t="s">
        <v>3592</v>
      </c>
      <c r="F243" s="236" t="s">
        <v>3304</v>
      </c>
      <c r="G243" s="237" t="s">
        <v>2792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8">
        <f t="shared" ca="1" si="90"/>
        <v>0</v>
      </c>
      <c r="V243" s="218">
        <f t="shared" ca="1" si="91"/>
        <v>1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3046</v>
      </c>
      <c r="BF243" s="236">
        <v>4</v>
      </c>
      <c r="BG243" s="241">
        <v>46240</v>
      </c>
      <c r="BH243" s="240">
        <f t="shared" si="94"/>
        <v>0</v>
      </c>
      <c r="BI243" s="240" t="s">
        <v>2502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3583</v>
      </c>
      <c r="C244" s="236" t="s">
        <v>3584</v>
      </c>
      <c r="D244" s="237" t="s">
        <v>2590</v>
      </c>
      <c r="E244" s="236" t="s">
        <v>3428</v>
      </c>
      <c r="F244" s="236" t="s">
        <v>3314</v>
      </c>
      <c r="G244" s="237" t="s">
        <v>2595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3593</v>
      </c>
      <c r="C245" s="215" t="s">
        <v>3594</v>
      </c>
      <c r="D245" s="216" t="s">
        <v>2599</v>
      </c>
      <c r="E245" s="215"/>
      <c r="F245" s="215"/>
      <c r="G245" s="216" t="s">
        <v>3595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3962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0.35714285714285715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3593</v>
      </c>
      <c r="C246" s="218" t="s">
        <v>3594</v>
      </c>
      <c r="D246" s="219" t="s">
        <v>2498</v>
      </c>
      <c r="E246" s="218" t="s">
        <v>3452</v>
      </c>
      <c r="F246" s="218" t="s">
        <v>3321</v>
      </c>
      <c r="G246" s="219" t="s">
        <v>2487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3037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2489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3593</v>
      </c>
      <c r="C247" s="218" t="s">
        <v>3594</v>
      </c>
      <c r="D247" s="219" t="s">
        <v>2498</v>
      </c>
      <c r="E247" s="218" t="s">
        <v>3586</v>
      </c>
      <c r="F247" s="218" t="s">
        <v>3320</v>
      </c>
      <c r="G247" s="219" t="s">
        <v>2497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3044</v>
      </c>
      <c r="BF247" s="218">
        <v>1</v>
      </c>
      <c r="BG247" s="231">
        <v>46240</v>
      </c>
      <c r="BH247" s="213">
        <f t="shared" si="98"/>
        <v>0</v>
      </c>
      <c r="BI247" s="213" t="s">
        <v>2499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3593</v>
      </c>
      <c r="C248" s="218" t="s">
        <v>3594</v>
      </c>
      <c r="D248" s="219" t="s">
        <v>2498</v>
      </c>
      <c r="E248" s="218" t="s">
        <v>3587</v>
      </c>
      <c r="F248" s="218" t="s">
        <v>3322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3048</v>
      </c>
      <c r="BF248" s="218">
        <v>1</v>
      </c>
      <c r="BG248" s="231">
        <v>46240</v>
      </c>
      <c r="BH248" s="213">
        <f t="shared" si="98"/>
        <v>0</v>
      </c>
      <c r="BI248" s="213" t="s">
        <v>2504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3593</v>
      </c>
      <c r="C249" s="218" t="s">
        <v>3594</v>
      </c>
      <c r="D249" s="219" t="s">
        <v>2830</v>
      </c>
      <c r="E249" s="218" t="s">
        <v>741</v>
      </c>
      <c r="F249" s="218" t="s">
        <v>3323</v>
      </c>
      <c r="G249" s="249" t="s">
        <v>2829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3300</v>
      </c>
      <c r="BF249" s="218">
        <v>1</v>
      </c>
      <c r="BG249" s="231">
        <v>46240</v>
      </c>
      <c r="BH249" s="213">
        <f t="shared" si="98"/>
        <v>0</v>
      </c>
      <c r="BI249" s="213" t="s">
        <v>2831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3593</v>
      </c>
      <c r="C250" s="218" t="s">
        <v>3594</v>
      </c>
      <c r="D250" s="219" t="s">
        <v>781</v>
      </c>
      <c r="E250" s="218" t="s">
        <v>1056</v>
      </c>
      <c r="F250" s="218" t="s">
        <v>3327</v>
      </c>
      <c r="G250" s="219" t="s">
        <v>2868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8">
        <f t="shared" ca="1" si="96"/>
        <v>0</v>
      </c>
      <c r="V250" s="218">
        <f t="shared" ca="1" si="97"/>
        <v>1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2975</v>
      </c>
      <c r="BF250" s="218">
        <v>1</v>
      </c>
      <c r="BG250" s="231">
        <v>46240</v>
      </c>
      <c r="BH250" s="213">
        <f t="shared" si="98"/>
        <v>0</v>
      </c>
      <c r="BI250" s="213" t="s">
        <v>2395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3593</v>
      </c>
      <c r="C251" s="218" t="s">
        <v>3594</v>
      </c>
      <c r="D251" s="219" t="s">
        <v>781</v>
      </c>
      <c r="E251" s="218" t="s">
        <v>993</v>
      </c>
      <c r="F251" s="218" t="s">
        <v>3324</v>
      </c>
      <c r="G251" s="219" t="s">
        <v>2868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8">
        <f t="shared" ca="1" si="96"/>
        <v>0</v>
      </c>
      <c r="V251" s="218">
        <f t="shared" ca="1" si="97"/>
        <v>1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2975</v>
      </c>
      <c r="BF251" s="218">
        <v>1</v>
      </c>
      <c r="BG251" s="231">
        <v>46240</v>
      </c>
      <c r="BH251" s="213">
        <f t="shared" si="98"/>
        <v>0</v>
      </c>
      <c r="BI251" s="213" t="s">
        <v>2395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3593</v>
      </c>
      <c r="C252" s="218" t="s">
        <v>3594</v>
      </c>
      <c r="D252" s="219" t="s">
        <v>781</v>
      </c>
      <c r="E252" s="218" t="s">
        <v>948</v>
      </c>
      <c r="F252" s="218" t="s">
        <v>3325</v>
      </c>
      <c r="G252" s="219" t="s">
        <v>2501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8">
        <f t="shared" ca="1" si="96"/>
        <v>0</v>
      </c>
      <c r="V252" s="218">
        <f t="shared" ca="1" si="97"/>
        <v>1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3046</v>
      </c>
      <c r="BF252" s="218">
        <v>1</v>
      </c>
      <c r="BG252" s="231">
        <v>46240</v>
      </c>
      <c r="BH252" s="213">
        <f t="shared" si="98"/>
        <v>0</v>
      </c>
      <c r="BI252" s="213" t="s">
        <v>2502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3593</v>
      </c>
      <c r="C253" s="218" t="s">
        <v>3594</v>
      </c>
      <c r="D253" s="219" t="s">
        <v>781</v>
      </c>
      <c r="E253" s="218" t="s">
        <v>1124</v>
      </c>
      <c r="F253" s="218" t="s">
        <v>3326</v>
      </c>
      <c r="G253" s="219" t="s">
        <v>2506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8">
        <f t="shared" ca="1" si="96"/>
        <v>0</v>
      </c>
      <c r="V253" s="218">
        <f t="shared" ca="1" si="97"/>
        <v>1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3046</v>
      </c>
      <c r="BF253" s="218">
        <v>1</v>
      </c>
      <c r="BG253" s="231">
        <v>46240</v>
      </c>
      <c r="BH253" s="213">
        <f t="shared" si="98"/>
        <v>0</v>
      </c>
      <c r="BI253" s="213" t="s">
        <v>2502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3593</v>
      </c>
      <c r="C254" s="218" t="s">
        <v>3594</v>
      </c>
      <c r="D254" s="219" t="s">
        <v>2498</v>
      </c>
      <c r="E254" s="218" t="s">
        <v>1125</v>
      </c>
      <c r="F254" s="218" t="s">
        <v>3328</v>
      </c>
      <c r="G254" s="219" t="s">
        <v>2873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3329</v>
      </c>
      <c r="BF254" s="213">
        <v>1</v>
      </c>
      <c r="BG254" s="231">
        <v>46240</v>
      </c>
      <c r="BH254" s="213">
        <f t="shared" si="98"/>
        <v>0</v>
      </c>
      <c r="BI254" s="213" t="s">
        <v>2874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3593</v>
      </c>
      <c r="C255" s="218" t="s">
        <v>3594</v>
      </c>
      <c r="D255" s="219" t="s">
        <v>2850</v>
      </c>
      <c r="E255" s="218" t="s">
        <v>1147</v>
      </c>
      <c r="F255" s="218" t="s">
        <v>3333</v>
      </c>
      <c r="G255" s="219" t="s">
        <v>2849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3593</v>
      </c>
      <c r="C256" s="218" t="s">
        <v>3594</v>
      </c>
      <c r="D256" s="219" t="s">
        <v>2853</v>
      </c>
      <c r="E256" s="218" t="s">
        <v>1150</v>
      </c>
      <c r="F256" s="218" t="s">
        <v>3334</v>
      </c>
      <c r="G256" s="219" t="s">
        <v>2852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3593</v>
      </c>
      <c r="C257" s="218" t="s">
        <v>3594</v>
      </c>
      <c r="D257" s="219" t="s">
        <v>2839</v>
      </c>
      <c r="E257" s="218" t="s">
        <v>929</v>
      </c>
      <c r="F257" s="218" t="s">
        <v>3330</v>
      </c>
      <c r="G257" s="219" t="s">
        <v>2838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3593</v>
      </c>
      <c r="C258" s="218" t="s">
        <v>3594</v>
      </c>
      <c r="D258" s="219" t="s">
        <v>2841</v>
      </c>
      <c r="E258" s="218" t="s">
        <v>931</v>
      </c>
      <c r="F258" s="218" t="s">
        <v>3331</v>
      </c>
      <c r="G258" s="219" t="s">
        <v>2838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3593</v>
      </c>
      <c r="C259" s="218" t="s">
        <v>3594</v>
      </c>
      <c r="D259" s="219" t="s">
        <v>2844</v>
      </c>
      <c r="E259" s="218" t="s">
        <v>933</v>
      </c>
      <c r="F259" s="218" t="s">
        <v>3332</v>
      </c>
      <c r="G259" s="219" t="s">
        <v>2843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3593</v>
      </c>
      <c r="C260" s="218" t="s">
        <v>3594</v>
      </c>
      <c r="D260" s="219" t="s">
        <v>2882</v>
      </c>
      <c r="E260" s="218" t="s">
        <v>1191</v>
      </c>
      <c r="F260" s="218" t="s">
        <v>3335</v>
      </c>
      <c r="G260" s="219" t="s">
        <v>2881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8">
        <f t="shared" ca="1" si="96"/>
        <v>0</v>
      </c>
      <c r="V260" s="218">
        <f t="shared" ca="1" si="97"/>
        <v>1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3031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2480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3593</v>
      </c>
      <c r="C261" s="218" t="s">
        <v>3594</v>
      </c>
      <c r="D261" s="219" t="s">
        <v>2599</v>
      </c>
      <c r="E261" s="218" t="s">
        <v>3546</v>
      </c>
      <c r="F261" s="218" t="s">
        <v>3336</v>
      </c>
      <c r="G261" s="219" t="s">
        <v>2766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3031</v>
      </c>
      <c r="BF261" s="218">
        <v>1</v>
      </c>
      <c r="BG261" s="246">
        <v>46240</v>
      </c>
      <c r="BH261" s="213">
        <f t="shared" si="100"/>
        <v>0</v>
      </c>
      <c r="BI261" s="245" t="s">
        <v>2480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3593</v>
      </c>
      <c r="C262" s="218" t="s">
        <v>3594</v>
      </c>
      <c r="D262" s="219" t="s">
        <v>2599</v>
      </c>
      <c r="E262" s="218" t="s">
        <v>3596</v>
      </c>
      <c r="F262" s="218" t="s">
        <v>3337</v>
      </c>
      <c r="G262" s="219" t="s">
        <v>2885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3031</v>
      </c>
      <c r="BF262" s="218">
        <v>1</v>
      </c>
      <c r="BG262" s="246">
        <v>46240</v>
      </c>
      <c r="BH262" s="213">
        <f t="shared" si="100"/>
        <v>0</v>
      </c>
      <c r="BI262" s="245" t="s">
        <v>2480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3593</v>
      </c>
      <c r="C263" s="218" t="s">
        <v>3594</v>
      </c>
      <c r="D263" s="219" t="s">
        <v>2599</v>
      </c>
      <c r="E263" s="218" t="s">
        <v>3597</v>
      </c>
      <c r="F263" s="218" t="s">
        <v>3338</v>
      </c>
      <c r="G263" s="219" t="s">
        <v>2887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3031</v>
      </c>
      <c r="BF263" s="218">
        <v>1</v>
      </c>
      <c r="BG263" s="246">
        <v>46240</v>
      </c>
      <c r="BH263" s="213">
        <f t="shared" si="100"/>
        <v>0</v>
      </c>
      <c r="BI263" s="245" t="s">
        <v>2480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3593</v>
      </c>
      <c r="C264" s="218" t="s">
        <v>3594</v>
      </c>
      <c r="D264" s="219" t="s">
        <v>2599</v>
      </c>
      <c r="E264" s="218" t="s">
        <v>3598</v>
      </c>
      <c r="F264" s="218" t="s">
        <v>3339</v>
      </c>
      <c r="G264" s="219" t="s">
        <v>2766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3031</v>
      </c>
      <c r="BF264" s="218">
        <v>1</v>
      </c>
      <c r="BG264" s="246">
        <v>46240</v>
      </c>
      <c r="BH264" s="213">
        <f t="shared" si="100"/>
        <v>0</v>
      </c>
      <c r="BI264" s="245" t="s">
        <v>2480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3593</v>
      </c>
      <c r="C265" s="218" t="s">
        <v>3594</v>
      </c>
      <c r="D265" s="219" t="s">
        <v>2599</v>
      </c>
      <c r="E265" s="218" t="s">
        <v>3599</v>
      </c>
      <c r="F265" s="218" t="s">
        <v>3340</v>
      </c>
      <c r="G265" s="219" t="s">
        <v>2890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3031</v>
      </c>
      <c r="BF265" s="218">
        <v>1</v>
      </c>
      <c r="BG265" s="246">
        <v>46240</v>
      </c>
      <c r="BH265" s="213">
        <f t="shared" si="100"/>
        <v>0</v>
      </c>
      <c r="BI265" s="245" t="s">
        <v>2480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3593</v>
      </c>
      <c r="C266" s="218" t="s">
        <v>3594</v>
      </c>
      <c r="D266" s="219" t="s">
        <v>2599</v>
      </c>
      <c r="E266" s="218" t="s">
        <v>3600</v>
      </c>
      <c r="F266" s="218" t="s">
        <v>3341</v>
      </c>
      <c r="G266" s="219" t="s">
        <v>2892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3031</v>
      </c>
      <c r="BF266" s="218">
        <v>1</v>
      </c>
      <c r="BG266" s="246">
        <v>46240</v>
      </c>
      <c r="BH266" s="213">
        <f t="shared" si="100"/>
        <v>0</v>
      </c>
      <c r="BI266" s="245" t="s">
        <v>2480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3601</v>
      </c>
      <c r="C267" s="215" t="s">
        <v>3602</v>
      </c>
      <c r="D267" s="216" t="s">
        <v>2599</v>
      </c>
      <c r="E267" s="215"/>
      <c r="F267" s="215"/>
      <c r="G267" s="216" t="s">
        <v>3603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3962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0.19047619047619047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3601</v>
      </c>
      <c r="C268" s="218" t="s">
        <v>3602</v>
      </c>
      <c r="D268" s="219" t="s">
        <v>2498</v>
      </c>
      <c r="E268" s="218" t="s">
        <v>3452</v>
      </c>
      <c r="F268" s="218" t="s">
        <v>3343</v>
      </c>
      <c r="G268" s="219" t="s">
        <v>2487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3037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2489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3601</v>
      </c>
      <c r="C269" s="218" t="s">
        <v>3602</v>
      </c>
      <c r="D269" s="219" t="s">
        <v>2498</v>
      </c>
      <c r="E269" s="218" t="s">
        <v>3586</v>
      </c>
      <c r="F269" s="218" t="s">
        <v>3342</v>
      </c>
      <c r="G269" s="219" t="s">
        <v>2497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3044</v>
      </c>
      <c r="BF269" s="218">
        <v>1</v>
      </c>
      <c r="BG269" s="231">
        <v>46240</v>
      </c>
      <c r="BH269" s="213">
        <f t="shared" si="104"/>
        <v>0</v>
      </c>
      <c r="BI269" s="213" t="s">
        <v>2499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3601</v>
      </c>
      <c r="C270" s="218" t="s">
        <v>3602</v>
      </c>
      <c r="D270" s="219" t="s">
        <v>2498</v>
      </c>
      <c r="E270" s="218" t="s">
        <v>3587</v>
      </c>
      <c r="F270" s="218" t="s">
        <v>3344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3048</v>
      </c>
      <c r="BF270" s="218">
        <v>1</v>
      </c>
      <c r="BG270" s="231">
        <v>46240</v>
      </c>
      <c r="BH270" s="213">
        <f t="shared" si="104"/>
        <v>0</v>
      </c>
      <c r="BI270" s="213" t="s">
        <v>2504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3601</v>
      </c>
      <c r="C271" s="218" t="s">
        <v>3602</v>
      </c>
      <c r="D271" s="219" t="s">
        <v>2830</v>
      </c>
      <c r="E271" s="218" t="s">
        <v>741</v>
      </c>
      <c r="F271" s="218" t="s">
        <v>3345</v>
      </c>
      <c r="G271" s="249" t="s">
        <v>2829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3300</v>
      </c>
      <c r="BF271" s="218">
        <v>1</v>
      </c>
      <c r="BG271" s="231">
        <v>46240</v>
      </c>
      <c r="BH271" s="213">
        <f t="shared" si="104"/>
        <v>0</v>
      </c>
      <c r="BI271" s="213" t="s">
        <v>2831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3601</v>
      </c>
      <c r="C272" s="218" t="s">
        <v>3602</v>
      </c>
      <c r="D272" s="219" t="s">
        <v>781</v>
      </c>
      <c r="E272" s="218" t="s">
        <v>948</v>
      </c>
      <c r="F272" s="218" t="s">
        <v>3346</v>
      </c>
      <c r="G272" s="219" t="s">
        <v>2501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8">
        <f t="shared" ca="1" si="102"/>
        <v>0</v>
      </c>
      <c r="V272" s="218">
        <f t="shared" ca="1" si="103"/>
        <v>1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3046</v>
      </c>
      <c r="BF272" s="218">
        <v>2</v>
      </c>
      <c r="BG272" s="231">
        <v>46240</v>
      </c>
      <c r="BH272" s="213">
        <f t="shared" si="104"/>
        <v>0</v>
      </c>
      <c r="BI272" s="213" t="s">
        <v>2502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3601</v>
      </c>
      <c r="C273" s="218" t="s">
        <v>3602</v>
      </c>
      <c r="D273" s="219" t="s">
        <v>781</v>
      </c>
      <c r="E273" s="218" t="s">
        <v>1124</v>
      </c>
      <c r="F273" s="218" t="s">
        <v>3347</v>
      </c>
      <c r="G273" s="219" t="s">
        <v>2506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8">
        <f t="shared" ca="1" si="102"/>
        <v>0</v>
      </c>
      <c r="V273" s="218">
        <f t="shared" ca="1" si="103"/>
        <v>1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3046</v>
      </c>
      <c r="BF273" s="218">
        <v>2</v>
      </c>
      <c r="BG273" s="231">
        <v>46240</v>
      </c>
      <c r="BH273" s="213">
        <f t="shared" si="104"/>
        <v>0</v>
      </c>
      <c r="BI273" s="213" t="s">
        <v>2502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3601</v>
      </c>
      <c r="C274" s="218" t="s">
        <v>3602</v>
      </c>
      <c r="D274" s="219" t="s">
        <v>2850</v>
      </c>
      <c r="E274" s="218" t="s">
        <v>1147</v>
      </c>
      <c r="F274" s="218" t="s">
        <v>3351</v>
      </c>
      <c r="G274" s="219" t="s">
        <v>2849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3601</v>
      </c>
      <c r="C275" s="218" t="s">
        <v>3602</v>
      </c>
      <c r="D275" s="219" t="s">
        <v>2853</v>
      </c>
      <c r="E275" s="218" t="s">
        <v>1150</v>
      </c>
      <c r="F275" s="218" t="s">
        <v>3352</v>
      </c>
      <c r="G275" s="219" t="s">
        <v>2852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3601</v>
      </c>
      <c r="C276" s="218" t="s">
        <v>3602</v>
      </c>
      <c r="D276" s="219" t="s">
        <v>2839</v>
      </c>
      <c r="E276" s="218" t="s">
        <v>929</v>
      </c>
      <c r="F276" s="218" t="s">
        <v>3348</v>
      </c>
      <c r="G276" s="219" t="s">
        <v>2838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3601</v>
      </c>
      <c r="C277" s="218" t="s">
        <v>3602</v>
      </c>
      <c r="D277" s="219" t="s">
        <v>2841</v>
      </c>
      <c r="E277" s="218" t="s">
        <v>931</v>
      </c>
      <c r="F277" s="218" t="s">
        <v>3349</v>
      </c>
      <c r="G277" s="219" t="s">
        <v>2838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3601</v>
      </c>
      <c r="C278" s="218" t="s">
        <v>3602</v>
      </c>
      <c r="D278" s="219" t="s">
        <v>2844</v>
      </c>
      <c r="E278" s="218" t="s">
        <v>933</v>
      </c>
      <c r="F278" s="218" t="s">
        <v>3350</v>
      </c>
      <c r="G278" s="219" t="s">
        <v>2843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3601</v>
      </c>
      <c r="C279" s="218" t="s">
        <v>3602</v>
      </c>
      <c r="D279" s="219" t="s">
        <v>2599</v>
      </c>
      <c r="E279" s="218" t="s">
        <v>3546</v>
      </c>
      <c r="F279" s="218" t="s">
        <v>3353</v>
      </c>
      <c r="G279" s="219" t="s">
        <v>2766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3031</v>
      </c>
      <c r="BF279" s="218">
        <v>2</v>
      </c>
      <c r="BG279" s="246">
        <v>46240</v>
      </c>
      <c r="BH279" s="213">
        <f>+L279-BF279</f>
        <v>0</v>
      </c>
      <c r="BI279" s="245" t="s">
        <v>2480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3601</v>
      </c>
      <c r="C280" s="218" t="s">
        <v>3602</v>
      </c>
      <c r="D280" s="219" t="s">
        <v>2599</v>
      </c>
      <c r="E280" s="218" t="s">
        <v>3604</v>
      </c>
      <c r="F280" s="218" t="s">
        <v>3354</v>
      </c>
      <c r="G280" s="219" t="s">
        <v>2766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3031</v>
      </c>
      <c r="BF280" s="218">
        <v>1</v>
      </c>
      <c r="BG280" s="246">
        <v>46240</v>
      </c>
      <c r="BH280" s="213">
        <f>+L280-BF280</f>
        <v>0</v>
      </c>
      <c r="BI280" s="245" t="s">
        <v>2480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3601</v>
      </c>
      <c r="C281" s="218" t="s">
        <v>3602</v>
      </c>
      <c r="D281" s="219" t="s">
        <v>2599</v>
      </c>
      <c r="E281" s="218" t="s">
        <v>3605</v>
      </c>
      <c r="F281" s="218" t="s">
        <v>3355</v>
      </c>
      <c r="G281" s="219" t="s">
        <v>2766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3031</v>
      </c>
      <c r="BF281" s="218">
        <v>1</v>
      </c>
      <c r="BG281" s="246">
        <v>46240</v>
      </c>
      <c r="BH281" s="213">
        <f>+L281-BF281</f>
        <v>0</v>
      </c>
      <c r="BI281" s="245" t="s">
        <v>2480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3601</v>
      </c>
      <c r="C282" s="218" t="s">
        <v>3602</v>
      </c>
      <c r="D282" s="219" t="s">
        <v>2599</v>
      </c>
      <c r="E282" s="218" t="s">
        <v>3606</v>
      </c>
      <c r="F282" s="218" t="s">
        <v>3356</v>
      </c>
      <c r="G282" s="219" t="s">
        <v>2908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3031</v>
      </c>
      <c r="BF282" s="218">
        <v>1</v>
      </c>
      <c r="BG282" s="246">
        <v>46240</v>
      </c>
      <c r="BH282" s="213">
        <f>+L282-BF282</f>
        <v>0</v>
      </c>
      <c r="BI282" s="245" t="s">
        <v>2480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3601</v>
      </c>
      <c r="C283" s="218" t="s">
        <v>3602</v>
      </c>
      <c r="D283" s="219" t="s">
        <v>2599</v>
      </c>
      <c r="E283" s="218" t="s">
        <v>3607</v>
      </c>
      <c r="F283" s="218" t="s">
        <v>3357</v>
      </c>
      <c r="G283" s="219" t="s">
        <v>2910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3031</v>
      </c>
      <c r="BF283" s="218">
        <v>1</v>
      </c>
      <c r="BG283" s="246">
        <v>46240</v>
      </c>
      <c r="BH283" s="213">
        <f>+L283-BF283</f>
        <v>0</v>
      </c>
      <c r="BI283" s="245" t="s">
        <v>2480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3608</v>
      </c>
      <c r="C284" s="215" t="s">
        <v>3609</v>
      </c>
      <c r="D284" s="216" t="s">
        <v>2599</v>
      </c>
      <c r="E284" s="215"/>
      <c r="F284" s="215"/>
      <c r="G284" s="216" t="s">
        <v>3610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3962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0.16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3608</v>
      </c>
      <c r="C285" s="218" t="s">
        <v>3609</v>
      </c>
      <c r="D285" s="219" t="s">
        <v>2498</v>
      </c>
      <c r="E285" s="218" t="s">
        <v>3452</v>
      </c>
      <c r="F285" s="218" t="s">
        <v>3359</v>
      </c>
      <c r="G285" s="219" t="s">
        <v>2487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3037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2489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3608</v>
      </c>
      <c r="C286" s="218" t="s">
        <v>3609</v>
      </c>
      <c r="D286" s="219" t="s">
        <v>2498</v>
      </c>
      <c r="E286" s="218" t="s">
        <v>3586</v>
      </c>
      <c r="F286" s="218" t="s">
        <v>3358</v>
      </c>
      <c r="G286" s="219" t="s">
        <v>2497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3044</v>
      </c>
      <c r="BF286" s="218">
        <v>1</v>
      </c>
      <c r="BG286" s="231">
        <v>46240</v>
      </c>
      <c r="BH286" s="213">
        <f t="shared" si="108"/>
        <v>0</v>
      </c>
      <c r="BI286" s="213" t="s">
        <v>2499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3608</v>
      </c>
      <c r="C287" s="218" t="s">
        <v>3609</v>
      </c>
      <c r="D287" s="219" t="s">
        <v>2498</v>
      </c>
      <c r="E287" s="218" t="s">
        <v>3587</v>
      </c>
      <c r="F287" s="218" t="s">
        <v>3360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3048</v>
      </c>
      <c r="BF287" s="218">
        <v>1</v>
      </c>
      <c r="BG287" s="231">
        <v>46240</v>
      </c>
      <c r="BH287" s="213">
        <f t="shared" si="108"/>
        <v>0</v>
      </c>
      <c r="BI287" s="213" t="s">
        <v>2504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3608</v>
      </c>
      <c r="C288" s="218" t="s">
        <v>3609</v>
      </c>
      <c r="D288" s="219" t="s">
        <v>2830</v>
      </c>
      <c r="E288" s="218" t="s">
        <v>741</v>
      </c>
      <c r="F288" s="218" t="s">
        <v>3361</v>
      </c>
      <c r="G288" s="249" t="s">
        <v>2829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3300</v>
      </c>
      <c r="BF288" s="218">
        <v>2</v>
      </c>
      <c r="BG288" s="231">
        <v>46240</v>
      </c>
      <c r="BH288" s="213">
        <f t="shared" si="108"/>
        <v>0</v>
      </c>
      <c r="BI288" s="213" t="s">
        <v>2831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3608</v>
      </c>
      <c r="C289" s="218" t="s">
        <v>3609</v>
      </c>
      <c r="D289" s="219" t="s">
        <v>781</v>
      </c>
      <c r="E289" s="218" t="s">
        <v>948</v>
      </c>
      <c r="F289" s="218" t="s">
        <v>3362</v>
      </c>
      <c r="G289" s="219" t="s">
        <v>2501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8">
        <f t="shared" ca="1" si="106"/>
        <v>0</v>
      </c>
      <c r="V289" s="218">
        <f t="shared" ca="1" si="107"/>
        <v>1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3046</v>
      </c>
      <c r="BF289" s="218">
        <v>2</v>
      </c>
      <c r="BG289" s="231">
        <v>46240</v>
      </c>
      <c r="BH289" s="213">
        <f t="shared" si="108"/>
        <v>0</v>
      </c>
      <c r="BI289" s="213" t="s">
        <v>2502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3608</v>
      </c>
      <c r="C290" s="218" t="s">
        <v>3609</v>
      </c>
      <c r="D290" s="219" t="s">
        <v>781</v>
      </c>
      <c r="E290" s="218" t="s">
        <v>1124</v>
      </c>
      <c r="F290" s="218" t="s">
        <v>3363</v>
      </c>
      <c r="G290" s="219" t="s">
        <v>2506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8">
        <f t="shared" ca="1" si="106"/>
        <v>0</v>
      </c>
      <c r="V290" s="218">
        <f t="shared" ca="1" si="107"/>
        <v>1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3046</v>
      </c>
      <c r="BF290" s="218">
        <v>2</v>
      </c>
      <c r="BG290" s="231">
        <v>46240</v>
      </c>
      <c r="BH290" s="213">
        <f t="shared" si="108"/>
        <v>0</v>
      </c>
      <c r="BI290" s="213" t="s">
        <v>2502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3608</v>
      </c>
      <c r="C291" s="218" t="s">
        <v>3609</v>
      </c>
      <c r="D291" s="219" t="s">
        <v>2850</v>
      </c>
      <c r="E291" s="218" t="s">
        <v>1147</v>
      </c>
      <c r="F291" s="218" t="s">
        <v>3367</v>
      </c>
      <c r="G291" s="219" t="s">
        <v>2849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3608</v>
      </c>
      <c r="C292" s="218" t="s">
        <v>3609</v>
      </c>
      <c r="D292" s="219" t="s">
        <v>2853</v>
      </c>
      <c r="E292" s="218" t="s">
        <v>1150</v>
      </c>
      <c r="F292" s="218" t="s">
        <v>3368</v>
      </c>
      <c r="G292" s="219" t="s">
        <v>2852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3608</v>
      </c>
      <c r="C293" s="218" t="s">
        <v>3609</v>
      </c>
      <c r="D293" s="219" t="s">
        <v>2839</v>
      </c>
      <c r="E293" s="218" t="s">
        <v>929</v>
      </c>
      <c r="F293" s="218" t="s">
        <v>3364</v>
      </c>
      <c r="G293" s="219" t="s">
        <v>2838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3608</v>
      </c>
      <c r="C294" s="218" t="s">
        <v>3609</v>
      </c>
      <c r="D294" s="219" t="s">
        <v>2841</v>
      </c>
      <c r="E294" s="218" t="s">
        <v>931</v>
      </c>
      <c r="F294" s="218" t="s">
        <v>3365</v>
      </c>
      <c r="G294" s="219" t="s">
        <v>2838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3608</v>
      </c>
      <c r="C295" s="218" t="s">
        <v>3609</v>
      </c>
      <c r="D295" s="219" t="s">
        <v>2844</v>
      </c>
      <c r="E295" s="218" t="s">
        <v>933</v>
      </c>
      <c r="F295" s="218" t="s">
        <v>3366</v>
      </c>
      <c r="G295" s="219" t="s">
        <v>2843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3608</v>
      </c>
      <c r="C296" s="218" t="s">
        <v>3609</v>
      </c>
      <c r="D296" s="219" t="s">
        <v>2599</v>
      </c>
      <c r="E296" s="218" t="s">
        <v>3546</v>
      </c>
      <c r="F296" s="218" t="s">
        <v>3369</v>
      </c>
      <c r="G296" s="219" t="s">
        <v>2766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3031</v>
      </c>
      <c r="BF296" s="218">
        <v>2</v>
      </c>
      <c r="BG296" s="246">
        <v>46240</v>
      </c>
      <c r="BH296" s="213">
        <f>+L296-BF296</f>
        <v>0</v>
      </c>
      <c r="BI296" s="245" t="s">
        <v>2480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3608</v>
      </c>
      <c r="C297" s="218" t="s">
        <v>3609</v>
      </c>
      <c r="D297" s="219" t="s">
        <v>2599</v>
      </c>
      <c r="E297" s="218" t="s">
        <v>3611</v>
      </c>
      <c r="F297" s="218" t="s">
        <v>3370</v>
      </c>
      <c r="G297" s="219" t="s">
        <v>2766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3031</v>
      </c>
      <c r="BF297" s="218">
        <v>1</v>
      </c>
      <c r="BG297" s="246">
        <v>46240</v>
      </c>
      <c r="BH297" s="213">
        <f>+L297-BF297</f>
        <v>0</v>
      </c>
      <c r="BI297" s="245" t="s">
        <v>2480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3608</v>
      </c>
      <c r="C298" s="218" t="s">
        <v>3609</v>
      </c>
      <c r="D298" s="219" t="s">
        <v>2599</v>
      </c>
      <c r="E298" s="218" t="s">
        <v>3612</v>
      </c>
      <c r="F298" s="218" t="s">
        <v>3371</v>
      </c>
      <c r="G298" s="219" t="s">
        <v>2766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3031</v>
      </c>
      <c r="BF298" s="218">
        <v>1</v>
      </c>
      <c r="BG298" s="246">
        <v>46240</v>
      </c>
      <c r="BH298" s="213">
        <f>+L298-BF298</f>
        <v>0</v>
      </c>
      <c r="BI298" s="245" t="s">
        <v>2480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3608</v>
      </c>
      <c r="C299" s="218" t="s">
        <v>3609</v>
      </c>
      <c r="D299" s="219" t="s">
        <v>2599</v>
      </c>
      <c r="E299" s="218" t="s">
        <v>3606</v>
      </c>
      <c r="F299" s="218" t="s">
        <v>3372</v>
      </c>
      <c r="G299" s="219" t="s">
        <v>2908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3031</v>
      </c>
      <c r="BF299" s="218">
        <v>1</v>
      </c>
      <c r="BG299" s="246">
        <v>46240</v>
      </c>
      <c r="BH299" s="213">
        <f>+L299-BF299</f>
        <v>0</v>
      </c>
      <c r="BI299" s="245" t="s">
        <v>2480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3608</v>
      </c>
      <c r="C300" s="218" t="s">
        <v>3609</v>
      </c>
      <c r="D300" s="219" t="s">
        <v>2599</v>
      </c>
      <c r="E300" s="218" t="s">
        <v>3607</v>
      </c>
      <c r="F300" s="218" t="s">
        <v>3373</v>
      </c>
      <c r="G300" s="219" t="s">
        <v>2910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3031</v>
      </c>
      <c r="BF300" s="218">
        <v>1</v>
      </c>
      <c r="BG300" s="246">
        <v>46240</v>
      </c>
      <c r="BH300" s="213">
        <f>+L300-BF300</f>
        <v>0</v>
      </c>
      <c r="BI300" s="245" t="s">
        <v>2480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3613</v>
      </c>
      <c r="C301" s="215" t="s">
        <v>3614</v>
      </c>
      <c r="D301" s="216" t="s">
        <v>2599</v>
      </c>
      <c r="E301" s="215"/>
      <c r="F301" s="215"/>
      <c r="G301" s="216" t="s">
        <v>3615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3962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7.407407407407407E-2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3613</v>
      </c>
      <c r="C302" s="218" t="s">
        <v>3614</v>
      </c>
      <c r="D302" s="219" t="s">
        <v>2498</v>
      </c>
      <c r="E302" s="218" t="s">
        <v>3452</v>
      </c>
      <c r="F302" s="218" t="s">
        <v>3375</v>
      </c>
      <c r="G302" s="219" t="s">
        <v>2487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3037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2489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3613</v>
      </c>
      <c r="C303" s="218" t="s">
        <v>3614</v>
      </c>
      <c r="D303" s="219" t="s">
        <v>2498</v>
      </c>
      <c r="E303" s="218" t="s">
        <v>3586</v>
      </c>
      <c r="F303" s="218" t="s">
        <v>3374</v>
      </c>
      <c r="G303" s="219" t="s">
        <v>2497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3044</v>
      </c>
      <c r="BF303" s="218">
        <v>1</v>
      </c>
      <c r="BG303" s="231">
        <v>46240</v>
      </c>
      <c r="BH303" s="213">
        <f t="shared" si="112"/>
        <v>0</v>
      </c>
      <c r="BI303" s="213" t="s">
        <v>2499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3613</v>
      </c>
      <c r="C304" s="218" t="s">
        <v>3614</v>
      </c>
      <c r="D304" s="219" t="s">
        <v>2498</v>
      </c>
      <c r="E304" s="218" t="s">
        <v>3587</v>
      </c>
      <c r="F304" s="218" t="s">
        <v>3376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3048</v>
      </c>
      <c r="BF304" s="218">
        <v>1</v>
      </c>
      <c r="BG304" s="231">
        <v>46240</v>
      </c>
      <c r="BH304" s="213">
        <f t="shared" si="112"/>
        <v>0</v>
      </c>
      <c r="BI304" s="213" t="s">
        <v>2504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3613</v>
      </c>
      <c r="C305" s="218" t="s">
        <v>3614</v>
      </c>
      <c r="D305" s="219" t="s">
        <v>2830</v>
      </c>
      <c r="E305" s="218" t="s">
        <v>736</v>
      </c>
      <c r="F305" s="218" t="s">
        <v>3377</v>
      </c>
      <c r="G305" s="219" t="s">
        <v>2829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3300</v>
      </c>
      <c r="BF305" s="218">
        <v>1</v>
      </c>
      <c r="BG305" s="231">
        <v>46240</v>
      </c>
      <c r="BH305" s="213">
        <f t="shared" si="112"/>
        <v>0</v>
      </c>
      <c r="BI305" s="213" t="s">
        <v>2831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3613</v>
      </c>
      <c r="C306" s="218" t="s">
        <v>3614</v>
      </c>
      <c r="D306" s="219" t="s">
        <v>2830</v>
      </c>
      <c r="E306" s="218" t="s">
        <v>741</v>
      </c>
      <c r="F306" s="218" t="s">
        <v>3378</v>
      </c>
      <c r="G306" s="249" t="s">
        <v>2829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3300</v>
      </c>
      <c r="BF306" s="218">
        <v>2</v>
      </c>
      <c r="BG306" s="231">
        <v>46240</v>
      </c>
      <c r="BH306" s="213">
        <f t="shared" si="112"/>
        <v>0</v>
      </c>
      <c r="BI306" s="213" t="s">
        <v>2831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3613</v>
      </c>
      <c r="C307" s="218" t="s">
        <v>3614</v>
      </c>
      <c r="D307" s="219" t="s">
        <v>781</v>
      </c>
      <c r="E307" s="218" t="s">
        <v>948</v>
      </c>
      <c r="F307" s="218" t="s">
        <v>3379</v>
      </c>
      <c r="G307" s="219" t="s">
        <v>2501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8">
        <f t="shared" ca="1" si="110"/>
        <v>0</v>
      </c>
      <c r="V307" s="218">
        <f t="shared" ca="1" si="111"/>
        <v>1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3046</v>
      </c>
      <c r="BF307" s="218">
        <v>1</v>
      </c>
      <c r="BG307" s="231">
        <v>46240</v>
      </c>
      <c r="BH307" s="213">
        <f t="shared" si="112"/>
        <v>0</v>
      </c>
      <c r="BI307" s="213" t="s">
        <v>2502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3613</v>
      </c>
      <c r="C308" s="218" t="s">
        <v>3614</v>
      </c>
      <c r="D308" s="219" t="s">
        <v>781</v>
      </c>
      <c r="E308" s="218" t="s">
        <v>1124</v>
      </c>
      <c r="F308" s="218" t="s">
        <v>3380</v>
      </c>
      <c r="G308" s="219" t="s">
        <v>2506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8">
        <f t="shared" ca="1" si="110"/>
        <v>0</v>
      </c>
      <c r="V308" s="218">
        <f t="shared" ca="1" si="111"/>
        <v>1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3046</v>
      </c>
      <c r="BF308" s="218">
        <v>1</v>
      </c>
      <c r="BG308" s="231">
        <v>46240</v>
      </c>
      <c r="BH308" s="213">
        <f t="shared" si="112"/>
        <v>0</v>
      </c>
      <c r="BI308" s="213" t="s">
        <v>2502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3613</v>
      </c>
      <c r="C309" s="218" t="s">
        <v>3614</v>
      </c>
      <c r="D309" s="219" t="s">
        <v>2590</v>
      </c>
      <c r="E309" s="218" t="s">
        <v>789</v>
      </c>
      <c r="F309" s="218" t="s">
        <v>3381</v>
      </c>
      <c r="G309" s="219" t="s">
        <v>2589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3113</v>
      </c>
      <c r="BF309" s="233">
        <v>1</v>
      </c>
      <c r="BG309" s="234">
        <v>46240</v>
      </c>
      <c r="BH309" s="213">
        <f t="shared" si="112"/>
        <v>0</v>
      </c>
      <c r="BI309" s="233" t="s">
        <v>2591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3613</v>
      </c>
      <c r="C310" s="218" t="s">
        <v>3614</v>
      </c>
      <c r="D310" s="219" t="s">
        <v>2839</v>
      </c>
      <c r="E310" s="218" t="s">
        <v>995</v>
      </c>
      <c r="F310" s="218" t="s">
        <v>3382</v>
      </c>
      <c r="G310" s="219" t="s">
        <v>2838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3613</v>
      </c>
      <c r="C311" s="218" t="s">
        <v>3614</v>
      </c>
      <c r="D311" s="219" t="s">
        <v>2841</v>
      </c>
      <c r="E311" s="218" t="s">
        <v>997</v>
      </c>
      <c r="F311" s="218" t="s">
        <v>3383</v>
      </c>
      <c r="G311" s="219" t="s">
        <v>2838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3613</v>
      </c>
      <c r="C312" s="218" t="s">
        <v>3614</v>
      </c>
      <c r="D312" s="219" t="s">
        <v>2844</v>
      </c>
      <c r="E312" s="218" t="s">
        <v>927</v>
      </c>
      <c r="F312" s="218" t="s">
        <v>3384</v>
      </c>
      <c r="G312" s="219" t="s">
        <v>2843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3613</v>
      </c>
      <c r="C313" s="218" t="s">
        <v>3614</v>
      </c>
      <c r="D313" s="219" t="s">
        <v>2839</v>
      </c>
      <c r="E313" s="218" t="s">
        <v>929</v>
      </c>
      <c r="F313" s="218" t="s">
        <v>3385</v>
      </c>
      <c r="G313" s="219" t="s">
        <v>2838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3613</v>
      </c>
      <c r="C314" s="218" t="s">
        <v>3614</v>
      </c>
      <c r="D314" s="219" t="s">
        <v>2841</v>
      </c>
      <c r="E314" s="218" t="s">
        <v>931</v>
      </c>
      <c r="F314" s="218" t="s">
        <v>3386</v>
      </c>
      <c r="G314" s="219" t="s">
        <v>2838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3613</v>
      </c>
      <c r="C315" s="218" t="s">
        <v>3614</v>
      </c>
      <c r="D315" s="219" t="s">
        <v>2844</v>
      </c>
      <c r="E315" s="218" t="s">
        <v>933</v>
      </c>
      <c r="F315" s="218" t="s">
        <v>3387</v>
      </c>
      <c r="G315" s="219" t="s">
        <v>2843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3613</v>
      </c>
      <c r="C316" s="218" t="s">
        <v>3614</v>
      </c>
      <c r="D316" s="219" t="s">
        <v>2599</v>
      </c>
      <c r="E316" s="218" t="s">
        <v>3546</v>
      </c>
      <c r="F316" s="218" t="s">
        <v>3389</v>
      </c>
      <c r="G316" s="219" t="s">
        <v>2766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3031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2480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3613</v>
      </c>
      <c r="C317" s="218" t="s">
        <v>3614</v>
      </c>
      <c r="D317" s="219" t="s">
        <v>2599</v>
      </c>
      <c r="E317" s="218" t="s">
        <v>3616</v>
      </c>
      <c r="F317" s="218" t="s">
        <v>3390</v>
      </c>
      <c r="G317" s="219" t="s">
        <v>2885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3031</v>
      </c>
      <c r="BF317" s="218">
        <v>1</v>
      </c>
      <c r="BG317" s="246">
        <v>46240</v>
      </c>
      <c r="BH317" s="213">
        <f t="shared" si="114"/>
        <v>0</v>
      </c>
      <c r="BI317" s="245" t="s">
        <v>2480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3613</v>
      </c>
      <c r="C318" s="218" t="s">
        <v>3614</v>
      </c>
      <c r="D318" s="219" t="s">
        <v>2599</v>
      </c>
      <c r="E318" s="218" t="s">
        <v>3617</v>
      </c>
      <c r="F318" s="218" t="s">
        <v>3391</v>
      </c>
      <c r="G318" s="219" t="s">
        <v>2766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3031</v>
      </c>
      <c r="BF318" s="218">
        <v>1</v>
      </c>
      <c r="BG318" s="246">
        <v>46240</v>
      </c>
      <c r="BH318" s="213">
        <f t="shared" si="114"/>
        <v>0</v>
      </c>
      <c r="BI318" s="245" t="s">
        <v>2480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3613</v>
      </c>
      <c r="C319" s="218" t="s">
        <v>3614</v>
      </c>
      <c r="D319" s="219" t="s">
        <v>2599</v>
      </c>
      <c r="E319" s="218" t="s">
        <v>3618</v>
      </c>
      <c r="F319" s="218" t="s">
        <v>3392</v>
      </c>
      <c r="G319" s="219" t="s">
        <v>2766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3031</v>
      </c>
      <c r="BF319" s="218">
        <v>1</v>
      </c>
      <c r="BG319" s="246">
        <v>46240</v>
      </c>
      <c r="BH319" s="213">
        <f t="shared" si="114"/>
        <v>0</v>
      </c>
      <c r="BI319" s="245" t="s">
        <v>2480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3613</v>
      </c>
      <c r="C320" s="218" t="s">
        <v>3614</v>
      </c>
      <c r="D320" s="219" t="s">
        <v>2599</v>
      </c>
      <c r="E320" s="218" t="s">
        <v>3619</v>
      </c>
      <c r="F320" s="218" t="s">
        <v>3393</v>
      </c>
      <c r="G320" s="219" t="s">
        <v>2947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3031</v>
      </c>
      <c r="BF320" s="218">
        <v>1</v>
      </c>
      <c r="BG320" s="246">
        <v>46240</v>
      </c>
      <c r="BH320" s="213">
        <f t="shared" si="114"/>
        <v>0</v>
      </c>
      <c r="BI320" s="245" t="s">
        <v>2480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3613</v>
      </c>
      <c r="C321" s="218" t="s">
        <v>3614</v>
      </c>
      <c r="D321" s="219" t="s">
        <v>2599</v>
      </c>
      <c r="E321" s="218" t="s">
        <v>3600</v>
      </c>
      <c r="F321" s="218" t="s">
        <v>3394</v>
      </c>
      <c r="G321" s="219" t="s">
        <v>2892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3031</v>
      </c>
      <c r="BF321" s="218">
        <v>1</v>
      </c>
      <c r="BG321" s="246">
        <v>46240</v>
      </c>
      <c r="BH321" s="213">
        <f t="shared" si="114"/>
        <v>0</v>
      </c>
      <c r="BI321" s="245" t="s">
        <v>2480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3613</v>
      </c>
      <c r="C322" s="236" t="s">
        <v>3614</v>
      </c>
      <c r="D322" s="237" t="s">
        <v>2590</v>
      </c>
      <c r="E322" s="236" t="s">
        <v>3428</v>
      </c>
      <c r="F322" s="236" t="s">
        <v>3388</v>
      </c>
      <c r="G322" s="237" t="s">
        <v>2595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3620</v>
      </c>
      <c r="C323" s="215" t="s">
        <v>3621</v>
      </c>
      <c r="D323" s="216" t="s">
        <v>3622</v>
      </c>
      <c r="E323" s="215"/>
      <c r="F323" s="215"/>
      <c r="G323" s="216" t="s">
        <v>3623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3962</v>
      </c>
      <c r="S323" s="215"/>
      <c r="T323" s="215"/>
      <c r="U323" s="215"/>
      <c r="V323" s="215"/>
      <c r="W323" s="215">
        <f ca="1">_xlfn.MINIFS(V:V,C:C,C323,AE:AE,"",AB:AB,"")</f>
        <v>3</v>
      </c>
      <c r="X323" s="215">
        <f ca="1">SUMIFS(T:T,C:C,C323,AE:AE,"")/SUMIFS(L:L,C:C,C323,AE:AE,"",AB:AB,"")</f>
        <v>1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3620</v>
      </c>
      <c r="C324" s="218" t="s">
        <v>3621</v>
      </c>
      <c r="D324" s="219" t="s">
        <v>2402</v>
      </c>
      <c r="E324" s="218" t="s">
        <v>3624</v>
      </c>
      <c r="F324" s="218" t="s">
        <v>2980</v>
      </c>
      <c r="G324" s="249" t="s">
        <v>2401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8">
        <f t="shared" ref="U324:U325" ca="1" si="116">+L324-T324</f>
        <v>0</v>
      </c>
      <c r="V324" s="218">
        <f t="shared" ref="V324:V325" ca="1" si="117">ROUNDDOWN(T324/J324,0)</f>
        <v>3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2981</v>
      </c>
      <c r="BF324" s="213">
        <v>3</v>
      </c>
      <c r="BG324" s="231">
        <v>46240</v>
      </c>
      <c r="BH324" s="213">
        <f>+L324-BF324</f>
        <v>0</v>
      </c>
      <c r="BI324" s="213" t="s">
        <v>2403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3620</v>
      </c>
      <c r="C325" s="218" t="s">
        <v>3621</v>
      </c>
      <c r="D325" s="219" t="s">
        <v>781</v>
      </c>
      <c r="E325" s="218" t="s">
        <v>1069</v>
      </c>
      <c r="F325" s="218" t="s">
        <v>2982</v>
      </c>
      <c r="G325" s="219" t="s">
        <v>2405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8">
        <f t="shared" ca="1" si="116"/>
        <v>0</v>
      </c>
      <c r="V325" s="218">
        <f t="shared" ca="1" si="117"/>
        <v>3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2975</v>
      </c>
      <c r="BF325" s="218">
        <v>6</v>
      </c>
      <c r="BG325" s="231">
        <v>46240</v>
      </c>
      <c r="BH325" s="213">
        <f>+L325-BF325</f>
        <v>0</v>
      </c>
      <c r="BI325" s="213" t="s">
        <v>2395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3625</v>
      </c>
      <c r="C326" s="215" t="s">
        <v>3626</v>
      </c>
      <c r="D326" s="216" t="s">
        <v>3627</v>
      </c>
      <c r="E326" s="215"/>
      <c r="F326" s="215"/>
      <c r="G326" s="216" t="s">
        <v>3628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3962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0.66666666666666663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3625</v>
      </c>
      <c r="C327" s="218" t="s">
        <v>3626</v>
      </c>
      <c r="D327" s="219" t="s">
        <v>2410</v>
      </c>
      <c r="E327" s="218" t="s">
        <v>2230</v>
      </c>
      <c r="F327" s="218" t="s">
        <v>2984</v>
      </c>
      <c r="G327" s="249" t="s">
        <v>2409</v>
      </c>
      <c r="H327" s="221">
        <v>3401</v>
      </c>
      <c r="I327" s="218" t="s">
        <v>2411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8">
        <f t="shared" ref="U327:U329" ca="1" si="118">+L327-T327</f>
        <v>0</v>
      </c>
      <c r="V327" s="218">
        <f t="shared" ref="V327:V329" ca="1" si="119">ROUNDDOWN(T327/J327,0)</f>
        <v>1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2985</v>
      </c>
      <c r="BF327" s="213">
        <v>1</v>
      </c>
      <c r="BG327" s="231">
        <v>46240</v>
      </c>
      <c r="BH327" s="213">
        <f>+L327-BF327</f>
        <v>0</v>
      </c>
      <c r="BI327" s="213" t="s">
        <v>2412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3625</v>
      </c>
      <c r="C328" s="218" t="s">
        <v>3626</v>
      </c>
      <c r="D328" s="219" t="s">
        <v>2410</v>
      </c>
      <c r="E328" s="218" t="s">
        <v>3629</v>
      </c>
      <c r="F328" s="218" t="s">
        <v>2986</v>
      </c>
      <c r="G328" s="249" t="s">
        <v>2409</v>
      </c>
      <c r="H328" s="221">
        <v>222</v>
      </c>
      <c r="I328" s="218" t="s">
        <v>2411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8">
        <f t="shared" ca="1" si="118"/>
        <v>0</v>
      </c>
      <c r="V328" s="218">
        <f t="shared" ca="1" si="119"/>
        <v>1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2985</v>
      </c>
      <c r="BF328" s="213">
        <v>1</v>
      </c>
      <c r="BG328" s="231">
        <v>46240</v>
      </c>
      <c r="BH328" s="213">
        <f>+L328-BF328</f>
        <v>0</v>
      </c>
      <c r="BI328" s="213" t="s">
        <v>2412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3625</v>
      </c>
      <c r="C329" s="218" t="s">
        <v>3626</v>
      </c>
      <c r="D329" s="219" t="s">
        <v>2416</v>
      </c>
      <c r="E329" s="218" t="s">
        <v>818</v>
      </c>
      <c r="F329" s="218" t="s">
        <v>2987</v>
      </c>
      <c r="G329" s="219" t="s">
        <v>2415</v>
      </c>
      <c r="H329" s="221">
        <v>191</v>
      </c>
      <c r="I329" s="218" t="s">
        <v>2417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3630</v>
      </c>
      <c r="C330" s="215" t="s">
        <v>3631</v>
      </c>
      <c r="D330" s="216" t="s">
        <v>3627</v>
      </c>
      <c r="E330" s="215"/>
      <c r="F330" s="215"/>
      <c r="G330" s="216" t="s">
        <v>3632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3962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0.5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3630</v>
      </c>
      <c r="C331" s="218" t="s">
        <v>3631</v>
      </c>
      <c r="D331" s="219" t="s">
        <v>2410</v>
      </c>
      <c r="E331" s="218" t="s">
        <v>2188</v>
      </c>
      <c r="F331" s="218" t="s">
        <v>2988</v>
      </c>
      <c r="G331" s="249" t="s">
        <v>2409</v>
      </c>
      <c r="H331" s="221">
        <v>3811</v>
      </c>
      <c r="I331" s="218" t="s">
        <v>2411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8">
        <f t="shared" ref="U331:U332" ca="1" si="120">+L331-T331</f>
        <v>0</v>
      </c>
      <c r="V331" s="218">
        <f t="shared" ref="V331:V332" ca="1" si="121">ROUNDDOWN(T331/J331,0)</f>
        <v>1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2985</v>
      </c>
      <c r="BF331" s="213">
        <v>1</v>
      </c>
      <c r="BG331" s="231">
        <v>46240</v>
      </c>
      <c r="BH331" s="213">
        <f>+L331-BF331</f>
        <v>0</v>
      </c>
      <c r="BI331" s="213" t="s">
        <v>2412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3630</v>
      </c>
      <c r="C332" s="218" t="s">
        <v>3631</v>
      </c>
      <c r="D332" s="219" t="s">
        <v>2420</v>
      </c>
      <c r="E332" s="218" t="s">
        <v>3633</v>
      </c>
      <c r="F332" s="218" t="s">
        <v>2989</v>
      </c>
      <c r="G332" s="249" t="s">
        <v>2409</v>
      </c>
      <c r="H332" s="221">
        <v>121</v>
      </c>
      <c r="I332" s="218" t="s">
        <v>2421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3634</v>
      </c>
      <c r="C333" s="215" t="s">
        <v>3635</v>
      </c>
      <c r="D333" s="216" t="s">
        <v>2000</v>
      </c>
      <c r="E333" s="215"/>
      <c r="F333" s="215"/>
      <c r="G333" s="216" t="s">
        <v>3636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3962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3634</v>
      </c>
      <c r="C334" s="218" t="s">
        <v>3635</v>
      </c>
      <c r="D334" s="219" t="s">
        <v>2424</v>
      </c>
      <c r="E334" s="218" t="s">
        <v>3637</v>
      </c>
      <c r="F334" s="218" t="s">
        <v>2990</v>
      </c>
      <c r="G334" s="219" t="s">
        <v>2423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2991</v>
      </c>
      <c r="BF334" s="218">
        <v>32</v>
      </c>
      <c r="BG334" s="231">
        <v>46240</v>
      </c>
      <c r="BH334" s="213">
        <f>+L334-BF334</f>
        <v>0</v>
      </c>
      <c r="BI334" s="213" t="s">
        <v>2425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3638</v>
      </c>
      <c r="C335" s="215" t="s">
        <v>3639</v>
      </c>
      <c r="D335" s="216" t="s">
        <v>2000</v>
      </c>
      <c r="E335" s="215"/>
      <c r="F335" s="215"/>
      <c r="G335" s="216" t="s">
        <v>3640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3962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3638</v>
      </c>
      <c r="C336" s="218" t="s">
        <v>3639</v>
      </c>
      <c r="D336" s="219" t="s">
        <v>2424</v>
      </c>
      <c r="E336" s="218" t="s">
        <v>3641</v>
      </c>
      <c r="F336" s="218" t="s">
        <v>3002</v>
      </c>
      <c r="G336" s="219" t="s">
        <v>2432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2991</v>
      </c>
      <c r="BF336" s="218">
        <v>2</v>
      </c>
      <c r="BG336" s="231">
        <v>46240</v>
      </c>
      <c r="BH336" s="213">
        <f>+L336-BF336</f>
        <v>0</v>
      </c>
      <c r="BI336" s="213" t="s">
        <v>2425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3642</v>
      </c>
      <c r="C337" s="215" t="s">
        <v>3643</v>
      </c>
      <c r="D337" s="216" t="s">
        <v>2000</v>
      </c>
      <c r="E337" s="215"/>
      <c r="F337" s="215"/>
      <c r="G337" s="216" t="s">
        <v>3644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3962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3642</v>
      </c>
      <c r="C338" s="218" t="s">
        <v>3643</v>
      </c>
      <c r="D338" s="219" t="s">
        <v>2424</v>
      </c>
      <c r="E338" s="218" t="s">
        <v>3645</v>
      </c>
      <c r="F338" s="218" t="s">
        <v>3013</v>
      </c>
      <c r="G338" s="219" t="s">
        <v>2432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2991</v>
      </c>
      <c r="BF338" s="218">
        <v>2</v>
      </c>
      <c r="BG338" s="231">
        <v>46240</v>
      </c>
      <c r="BH338" s="213">
        <f>+L338-BF338</f>
        <v>0</v>
      </c>
      <c r="BI338" s="213" t="s">
        <v>2425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3646</v>
      </c>
      <c r="C339" s="215" t="s">
        <v>3647</v>
      </c>
      <c r="D339" s="216" t="s">
        <v>2000</v>
      </c>
      <c r="E339" s="215"/>
      <c r="F339" s="215"/>
      <c r="G339" s="216" t="s">
        <v>3644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3962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3646</v>
      </c>
      <c r="C340" s="218" t="s">
        <v>3647</v>
      </c>
      <c r="D340" s="219" t="s">
        <v>2424</v>
      </c>
      <c r="E340" s="218" t="s">
        <v>2182</v>
      </c>
      <c r="F340" s="218" t="s">
        <v>3021</v>
      </c>
      <c r="G340" s="219" t="s">
        <v>2432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2991</v>
      </c>
      <c r="BF340" s="218">
        <v>4</v>
      </c>
      <c r="BG340" s="231">
        <v>46240</v>
      </c>
      <c r="BH340" s="213">
        <f>+L340-BF340</f>
        <v>0</v>
      </c>
      <c r="BI340" s="213" t="s">
        <v>2425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3648</v>
      </c>
      <c r="C341" s="215" t="s">
        <v>3649</v>
      </c>
      <c r="D341" s="216" t="s">
        <v>2000</v>
      </c>
      <c r="E341" s="215"/>
      <c r="F341" s="215"/>
      <c r="G341" s="216" t="s">
        <v>3640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3962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3648</v>
      </c>
      <c r="C342" s="218" t="s">
        <v>3649</v>
      </c>
      <c r="D342" s="219" t="s">
        <v>2424</v>
      </c>
      <c r="E342" s="218" t="s">
        <v>3650</v>
      </c>
      <c r="F342" s="218" t="s">
        <v>3022</v>
      </c>
      <c r="G342" s="219" t="s">
        <v>2432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2991</v>
      </c>
      <c r="BF342" s="218">
        <v>4</v>
      </c>
      <c r="BG342" s="231">
        <v>46240</v>
      </c>
      <c r="BH342" s="213">
        <f>+L342-BF342</f>
        <v>0</v>
      </c>
      <c r="BI342" s="213" t="s">
        <v>2425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3651</v>
      </c>
      <c r="C343" s="215" t="s">
        <v>3652</v>
      </c>
      <c r="D343" s="216" t="s">
        <v>2000</v>
      </c>
      <c r="E343" s="215"/>
      <c r="F343" s="215"/>
      <c r="G343" s="216" t="s">
        <v>3653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3962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3651</v>
      </c>
      <c r="C344" s="218" t="s">
        <v>3652</v>
      </c>
      <c r="D344" s="219" t="s">
        <v>2424</v>
      </c>
      <c r="E344" s="218" t="s">
        <v>2172</v>
      </c>
      <c r="F344" s="218" t="s">
        <v>3023</v>
      </c>
      <c r="G344" s="219" t="s">
        <v>2432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2991</v>
      </c>
      <c r="BF344" s="218">
        <v>4</v>
      </c>
      <c r="BG344" s="231">
        <v>46240</v>
      </c>
      <c r="BH344" s="213">
        <f>+L344-BF344</f>
        <v>0</v>
      </c>
      <c r="BI344" s="213" t="s">
        <v>2425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3654</v>
      </c>
      <c r="C345" s="215" t="s">
        <v>3655</v>
      </c>
      <c r="D345" s="216" t="s">
        <v>2000</v>
      </c>
      <c r="E345" s="215"/>
      <c r="F345" s="215"/>
      <c r="G345" s="216" t="s">
        <v>3644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3962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3654</v>
      </c>
      <c r="C346" s="218" t="s">
        <v>3655</v>
      </c>
      <c r="D346" s="219" t="s">
        <v>2424</v>
      </c>
      <c r="E346" s="218" t="s">
        <v>3656</v>
      </c>
      <c r="F346" s="218" t="s">
        <v>3024</v>
      </c>
      <c r="G346" s="219" t="s">
        <v>2432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2991</v>
      </c>
      <c r="BF346" s="218">
        <v>4</v>
      </c>
      <c r="BG346" s="231">
        <v>46240</v>
      </c>
      <c r="BH346" s="213">
        <f>+L346-BF346</f>
        <v>0</v>
      </c>
      <c r="BI346" s="213" t="s">
        <v>2425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3657</v>
      </c>
      <c r="C347" s="215" t="s">
        <v>3658</v>
      </c>
      <c r="D347" s="216" t="s">
        <v>2000</v>
      </c>
      <c r="E347" s="215"/>
      <c r="F347" s="215"/>
      <c r="G347" s="216" t="s">
        <v>3659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3962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3657</v>
      </c>
      <c r="C348" s="218" t="s">
        <v>3658</v>
      </c>
      <c r="D348" s="219" t="s">
        <v>2424</v>
      </c>
      <c r="E348" s="218" t="s">
        <v>3660</v>
      </c>
      <c r="F348" s="218" t="s">
        <v>3025</v>
      </c>
      <c r="G348" s="219" t="s">
        <v>2445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2991</v>
      </c>
      <c r="BF348" s="218">
        <v>3</v>
      </c>
      <c r="BG348" s="231">
        <v>46240</v>
      </c>
      <c r="BH348" s="213">
        <f>+L348-BF348</f>
        <v>0</v>
      </c>
      <c r="BI348" s="213" t="s">
        <v>2425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3661</v>
      </c>
      <c r="C349" s="215" t="s">
        <v>3662</v>
      </c>
      <c r="D349" s="216" t="s">
        <v>2000</v>
      </c>
      <c r="E349" s="215"/>
      <c r="F349" s="215"/>
      <c r="G349" s="216" t="s">
        <v>3663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3962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3664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3661</v>
      </c>
      <c r="C350" s="218" t="s">
        <v>3662</v>
      </c>
      <c r="D350" s="219" t="s">
        <v>2424</v>
      </c>
      <c r="E350" s="218" t="s">
        <v>3665</v>
      </c>
      <c r="F350" s="218" t="s">
        <v>3027</v>
      </c>
      <c r="G350" s="219" t="s">
        <v>2447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3664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2991</v>
      </c>
      <c r="BF350" s="253">
        <v>2</v>
      </c>
      <c r="BG350" s="231">
        <v>46240</v>
      </c>
      <c r="BH350" s="213">
        <f>+L350-BF350</f>
        <v>0</v>
      </c>
      <c r="BI350" s="213" t="s">
        <v>2425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3666</v>
      </c>
      <c r="C351" s="215" t="s">
        <v>3667</v>
      </c>
      <c r="D351" s="216" t="s">
        <v>2000</v>
      </c>
      <c r="E351" s="215"/>
      <c r="F351" s="215"/>
      <c r="G351" s="216" t="s">
        <v>3636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3962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3666</v>
      </c>
      <c r="C352" s="218" t="s">
        <v>3667</v>
      </c>
      <c r="D352" s="219" t="s">
        <v>2424</v>
      </c>
      <c r="E352" s="218" t="s">
        <v>3668</v>
      </c>
      <c r="F352" s="218" t="s">
        <v>2992</v>
      </c>
      <c r="G352" s="219" t="s">
        <v>2423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2991</v>
      </c>
      <c r="BF352" s="218">
        <v>1</v>
      </c>
      <c r="BG352" s="231">
        <v>46240</v>
      </c>
      <c r="BH352" s="213">
        <f>+L352-BF352</f>
        <v>0</v>
      </c>
      <c r="BI352" s="213" t="s">
        <v>2425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3669</v>
      </c>
      <c r="C353" s="215" t="s">
        <v>3670</v>
      </c>
      <c r="D353" s="216" t="s">
        <v>2000</v>
      </c>
      <c r="E353" s="215"/>
      <c r="F353" s="215"/>
      <c r="G353" s="216" t="s">
        <v>3671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3962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3669</v>
      </c>
      <c r="C354" s="236" t="s">
        <v>3670</v>
      </c>
      <c r="D354" s="237" t="s">
        <v>2424</v>
      </c>
      <c r="E354" s="236" t="s">
        <v>3672</v>
      </c>
      <c r="F354" s="236" t="s">
        <v>2993</v>
      </c>
      <c r="G354" s="237" t="s">
        <v>2428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3673</v>
      </c>
      <c r="C355" s="215" t="s">
        <v>3674</v>
      </c>
      <c r="D355" s="216" t="s">
        <v>2000</v>
      </c>
      <c r="E355" s="215"/>
      <c r="F355" s="215"/>
      <c r="G355" s="216" t="s">
        <v>3675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3962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3673</v>
      </c>
      <c r="C356" s="218" t="s">
        <v>3674</v>
      </c>
      <c r="D356" s="219" t="s">
        <v>2424</v>
      </c>
      <c r="E356" s="218" t="s">
        <v>3676</v>
      </c>
      <c r="F356" s="218" t="s">
        <v>2994</v>
      </c>
      <c r="G356" s="219" t="s">
        <v>2430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2991</v>
      </c>
      <c r="BF356" s="218">
        <v>1</v>
      </c>
      <c r="BG356" s="231">
        <v>46240</v>
      </c>
      <c r="BH356" s="213">
        <f>+L356-BF356</f>
        <v>0</v>
      </c>
      <c r="BI356" s="213" t="s">
        <v>2425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3677</v>
      </c>
      <c r="C357" s="215" t="s">
        <v>3678</v>
      </c>
      <c r="D357" s="216" t="s">
        <v>2000</v>
      </c>
      <c r="E357" s="215"/>
      <c r="F357" s="215"/>
      <c r="G357" s="216" t="s">
        <v>3644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3962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3677</v>
      </c>
      <c r="C358" s="218" t="s">
        <v>3678</v>
      </c>
      <c r="D358" s="219" t="s">
        <v>2424</v>
      </c>
      <c r="E358" s="218" t="s">
        <v>2177</v>
      </c>
      <c r="F358" s="218" t="s">
        <v>2995</v>
      </c>
      <c r="G358" s="219" t="s">
        <v>2432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2991</v>
      </c>
      <c r="BF358" s="218">
        <v>8</v>
      </c>
      <c r="BG358" s="231">
        <v>46240</v>
      </c>
      <c r="BH358" s="213">
        <f>+L358-BF358</f>
        <v>0</v>
      </c>
      <c r="BI358" s="213" t="s">
        <v>2425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3679</v>
      </c>
      <c r="C359" s="215" t="s">
        <v>3680</v>
      </c>
      <c r="D359" s="216" t="s">
        <v>2000</v>
      </c>
      <c r="E359" s="215"/>
      <c r="F359" s="215"/>
      <c r="G359" s="216" t="s">
        <v>3644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3962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3679</v>
      </c>
      <c r="C360" s="218" t="s">
        <v>3680</v>
      </c>
      <c r="D360" s="219" t="s">
        <v>2424</v>
      </c>
      <c r="E360" s="218" t="s">
        <v>3681</v>
      </c>
      <c r="F360" s="218" t="s">
        <v>2996</v>
      </c>
      <c r="G360" s="219" t="s">
        <v>2432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2991</v>
      </c>
      <c r="BF360" s="218">
        <v>3</v>
      </c>
      <c r="BG360" s="231">
        <v>46240</v>
      </c>
      <c r="BH360" s="213">
        <f>+L360-BF360</f>
        <v>0</v>
      </c>
      <c r="BI360" s="213" t="s">
        <v>2425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3682</v>
      </c>
      <c r="C361" s="215" t="s">
        <v>3683</v>
      </c>
      <c r="D361" s="216" t="s">
        <v>2000</v>
      </c>
      <c r="E361" s="215"/>
      <c r="F361" s="215"/>
      <c r="G361" s="216" t="s">
        <v>3684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3962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3682</v>
      </c>
      <c r="C362" s="218" t="s">
        <v>3683</v>
      </c>
      <c r="D362" s="219" t="s">
        <v>2424</v>
      </c>
      <c r="E362" s="218" t="s">
        <v>3685</v>
      </c>
      <c r="F362" s="218" t="s">
        <v>2997</v>
      </c>
      <c r="G362" s="219" t="s">
        <v>2423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2991</v>
      </c>
      <c r="BF362" s="218">
        <v>1</v>
      </c>
      <c r="BG362" s="231">
        <v>46240</v>
      </c>
      <c r="BH362" s="213">
        <f>+L362-BF362</f>
        <v>0</v>
      </c>
      <c r="BI362" s="213" t="s">
        <v>2425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3686</v>
      </c>
      <c r="C363" s="215" t="s">
        <v>3687</v>
      </c>
      <c r="D363" s="216" t="s">
        <v>2000</v>
      </c>
      <c r="E363" s="215"/>
      <c r="F363" s="215"/>
      <c r="G363" s="216" t="s">
        <v>3688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3962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3686</v>
      </c>
      <c r="C364" s="218" t="s">
        <v>3687</v>
      </c>
      <c r="D364" s="219" t="s">
        <v>2424</v>
      </c>
      <c r="E364" s="218" t="s">
        <v>2166</v>
      </c>
      <c r="F364" s="218" t="s">
        <v>2998</v>
      </c>
      <c r="G364" s="219" t="s">
        <v>2432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2991</v>
      </c>
      <c r="BF364" s="218">
        <v>3</v>
      </c>
      <c r="BG364" s="231">
        <v>46240</v>
      </c>
      <c r="BH364" s="213">
        <f>+L364-BF364</f>
        <v>0</v>
      </c>
      <c r="BI364" s="213" t="s">
        <v>2425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3689</v>
      </c>
      <c r="C365" s="215" t="s">
        <v>3690</v>
      </c>
      <c r="D365" s="216" t="s">
        <v>2000</v>
      </c>
      <c r="E365" s="215"/>
      <c r="F365" s="215"/>
      <c r="G365" s="216" t="s">
        <v>3691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3962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3689</v>
      </c>
      <c r="C366" s="218" t="s">
        <v>3690</v>
      </c>
      <c r="D366" s="219" t="s">
        <v>2424</v>
      </c>
      <c r="E366" s="218" t="s">
        <v>3692</v>
      </c>
      <c r="F366" s="218" t="s">
        <v>2999</v>
      </c>
      <c r="G366" s="219" t="s">
        <v>2437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2991</v>
      </c>
      <c r="BF366" s="218">
        <v>1</v>
      </c>
      <c r="BG366" s="231">
        <v>46240</v>
      </c>
      <c r="BH366" s="213">
        <f>+L366-BF366</f>
        <v>0</v>
      </c>
      <c r="BI366" s="213" t="s">
        <v>2425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3693</v>
      </c>
      <c r="C367" s="215" t="s">
        <v>3694</v>
      </c>
      <c r="D367" s="216" t="s">
        <v>2000</v>
      </c>
      <c r="E367" s="215"/>
      <c r="F367" s="215"/>
      <c r="G367" s="216" t="s">
        <v>3695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3962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3693</v>
      </c>
      <c r="C368" s="236" t="s">
        <v>3694</v>
      </c>
      <c r="D368" s="237" t="s">
        <v>2424</v>
      </c>
      <c r="E368" s="236" t="s">
        <v>3696</v>
      </c>
      <c r="F368" s="236" t="s">
        <v>3000</v>
      </c>
      <c r="G368" s="237" t="s">
        <v>2437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3697</v>
      </c>
      <c r="C369" s="215" t="s">
        <v>3698</v>
      </c>
      <c r="D369" s="216" t="s">
        <v>2000</v>
      </c>
      <c r="E369" s="215"/>
      <c r="F369" s="215"/>
      <c r="G369" s="216" t="s">
        <v>3699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3962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3697</v>
      </c>
      <c r="C370" s="218" t="s">
        <v>3698</v>
      </c>
      <c r="D370" s="219" t="s">
        <v>2424</v>
      </c>
      <c r="E370" s="218" t="s">
        <v>3700</v>
      </c>
      <c r="F370" s="218" t="s">
        <v>3001</v>
      </c>
      <c r="G370" s="219" t="s">
        <v>2440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2991</v>
      </c>
      <c r="BF370" s="218">
        <v>1</v>
      </c>
      <c r="BG370" s="231">
        <v>46240</v>
      </c>
      <c r="BH370" s="213">
        <f>+L370-BF370</f>
        <v>0</v>
      </c>
      <c r="BI370" s="213" t="s">
        <v>2425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3701</v>
      </c>
      <c r="C371" s="215" t="s">
        <v>3702</v>
      </c>
      <c r="D371" s="216" t="s">
        <v>2000</v>
      </c>
      <c r="E371" s="215"/>
      <c r="F371" s="215"/>
      <c r="G371" s="216" t="s">
        <v>3703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3962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3701</v>
      </c>
      <c r="C372" s="236" t="s">
        <v>3702</v>
      </c>
      <c r="D372" s="237" t="s">
        <v>2424</v>
      </c>
      <c r="E372" s="236" t="s">
        <v>3704</v>
      </c>
      <c r="F372" s="236" t="s">
        <v>3003</v>
      </c>
      <c r="G372" s="237" t="s">
        <v>2443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2991</v>
      </c>
      <c r="BF372" s="253">
        <v>1</v>
      </c>
      <c r="BG372" s="231">
        <v>46240</v>
      </c>
      <c r="BH372" s="213">
        <f>+L372-BF372</f>
        <v>0</v>
      </c>
      <c r="BI372" s="213" t="s">
        <v>2425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3705</v>
      </c>
      <c r="C373" s="215" t="s">
        <v>3706</v>
      </c>
      <c r="D373" s="216" t="s">
        <v>2000</v>
      </c>
      <c r="E373" s="215"/>
      <c r="F373" s="215"/>
      <c r="G373" s="216" t="s">
        <v>3707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3962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3705</v>
      </c>
      <c r="C374" s="218" t="s">
        <v>3706</v>
      </c>
      <c r="D374" s="219" t="s">
        <v>2424</v>
      </c>
      <c r="E374" s="218" t="s">
        <v>3708</v>
      </c>
      <c r="F374" s="218" t="s">
        <v>3004</v>
      </c>
      <c r="G374" s="219" t="s">
        <v>2445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2991</v>
      </c>
      <c r="BF374" s="218">
        <v>1</v>
      </c>
      <c r="BG374" s="231">
        <v>46240</v>
      </c>
      <c r="BH374" s="213">
        <f>+L374-BF374</f>
        <v>0</v>
      </c>
      <c r="BI374" s="213" t="s">
        <v>2425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3709</v>
      </c>
      <c r="C375" s="215" t="s">
        <v>3710</v>
      </c>
      <c r="D375" s="216" t="s">
        <v>2000</v>
      </c>
      <c r="E375" s="215"/>
      <c r="F375" s="215"/>
      <c r="G375" s="216" t="s">
        <v>3711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3962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3709</v>
      </c>
      <c r="C376" s="218" t="s">
        <v>3710</v>
      </c>
      <c r="D376" s="219" t="s">
        <v>2424</v>
      </c>
      <c r="E376" s="218" t="s">
        <v>3712</v>
      </c>
      <c r="F376" s="218" t="s">
        <v>3005</v>
      </c>
      <c r="G376" s="219" t="s">
        <v>2447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2991</v>
      </c>
      <c r="BF376" s="218">
        <v>1</v>
      </c>
      <c r="BG376" s="231">
        <v>46240</v>
      </c>
      <c r="BH376" s="213">
        <f>+L376-BF376</f>
        <v>0</v>
      </c>
      <c r="BI376" s="213" t="s">
        <v>2425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3713</v>
      </c>
      <c r="C377" s="215" t="s">
        <v>3714</v>
      </c>
      <c r="D377" s="216" t="s">
        <v>2000</v>
      </c>
      <c r="E377" s="215"/>
      <c r="F377" s="215"/>
      <c r="G377" s="216" t="s">
        <v>3715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3962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3713</v>
      </c>
      <c r="C378" s="218" t="s">
        <v>3714</v>
      </c>
      <c r="D378" s="219" t="s">
        <v>2424</v>
      </c>
      <c r="E378" s="218" t="s">
        <v>3716</v>
      </c>
      <c r="F378" s="218" t="s">
        <v>3006</v>
      </c>
      <c r="G378" s="219" t="s">
        <v>2449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2991</v>
      </c>
      <c r="BF378" s="218">
        <v>1</v>
      </c>
      <c r="BG378" s="231">
        <v>46240</v>
      </c>
      <c r="BH378" s="213">
        <f>+L378-BF378</f>
        <v>0</v>
      </c>
      <c r="BI378" s="213" t="s">
        <v>2425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3717</v>
      </c>
      <c r="C379" s="215" t="s">
        <v>3718</v>
      </c>
      <c r="D379" s="216" t="s">
        <v>2000</v>
      </c>
      <c r="E379" s="215"/>
      <c r="F379" s="215"/>
      <c r="G379" s="216" t="s">
        <v>3719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3962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3439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3717</v>
      </c>
      <c r="C380" s="218" t="s">
        <v>3718</v>
      </c>
      <c r="D380" s="219" t="s">
        <v>2424</v>
      </c>
      <c r="E380" s="218" t="s">
        <v>3720</v>
      </c>
      <c r="F380" s="218" t="s">
        <v>3007</v>
      </c>
      <c r="G380" s="219" t="s">
        <v>2451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2991</v>
      </c>
      <c r="BF380" s="218">
        <v>1</v>
      </c>
      <c r="BG380" s="231">
        <v>46240</v>
      </c>
      <c r="BH380" s="213">
        <f>+L380-BF380</f>
        <v>0</v>
      </c>
      <c r="BI380" s="213" t="s">
        <v>2425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3721</v>
      </c>
      <c r="C381" s="215" t="s">
        <v>3722</v>
      </c>
      <c r="D381" s="216" t="s">
        <v>2000</v>
      </c>
      <c r="E381" s="215"/>
      <c r="F381" s="215"/>
      <c r="G381" s="216" t="s">
        <v>3723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3962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3721</v>
      </c>
      <c r="C382" s="218" t="s">
        <v>3722</v>
      </c>
      <c r="D382" s="219" t="s">
        <v>2424</v>
      </c>
      <c r="E382" s="218" t="s">
        <v>3724</v>
      </c>
      <c r="F382" s="218" t="s">
        <v>3008</v>
      </c>
      <c r="G382" s="219" t="s">
        <v>2437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2991</v>
      </c>
      <c r="BF382" s="218">
        <v>1</v>
      </c>
      <c r="BG382" s="231">
        <v>46240</v>
      </c>
      <c r="BH382" s="213">
        <f>+L382-BF382</f>
        <v>0</v>
      </c>
      <c r="BI382" s="213" t="s">
        <v>2425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3725</v>
      </c>
      <c r="C383" s="215" t="s">
        <v>3726</v>
      </c>
      <c r="D383" s="216" t="s">
        <v>2000</v>
      </c>
      <c r="E383" s="215"/>
      <c r="F383" s="215"/>
      <c r="G383" s="216" t="s">
        <v>3727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3962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3439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3725</v>
      </c>
      <c r="C384" s="218" t="s">
        <v>3726</v>
      </c>
      <c r="D384" s="219" t="s">
        <v>2424</v>
      </c>
      <c r="E384" s="218" t="s">
        <v>3728</v>
      </c>
      <c r="F384" s="218" t="s">
        <v>3009</v>
      </c>
      <c r="G384" s="219" t="s">
        <v>2451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2991</v>
      </c>
      <c r="BF384" s="218">
        <v>1</v>
      </c>
      <c r="BG384" s="231">
        <v>46240</v>
      </c>
      <c r="BH384" s="213">
        <f>+L384-BF384</f>
        <v>0</v>
      </c>
      <c r="BI384" s="213" t="s">
        <v>2425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3729</v>
      </c>
      <c r="C385" s="215" t="s">
        <v>3730</v>
      </c>
      <c r="D385" s="216" t="s">
        <v>2000</v>
      </c>
      <c r="E385" s="215"/>
      <c r="F385" s="215"/>
      <c r="G385" s="216" t="s">
        <v>3731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3962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3729</v>
      </c>
      <c r="C386" s="236" t="s">
        <v>3730</v>
      </c>
      <c r="D386" s="237" t="s">
        <v>2424</v>
      </c>
      <c r="E386" s="236" t="s">
        <v>3732</v>
      </c>
      <c r="F386" s="236" t="s">
        <v>3010</v>
      </c>
      <c r="G386" s="237" t="s">
        <v>2449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2991</v>
      </c>
      <c r="BF386" s="253">
        <v>1</v>
      </c>
      <c r="BG386" s="231">
        <v>46240</v>
      </c>
      <c r="BH386" s="213">
        <f>+L386-BF386</f>
        <v>0</v>
      </c>
      <c r="BI386" s="213" t="s">
        <v>2425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3733</v>
      </c>
      <c r="C387" s="215" t="s">
        <v>3734</v>
      </c>
      <c r="D387" s="216" t="s">
        <v>2000</v>
      </c>
      <c r="E387" s="215"/>
      <c r="F387" s="215"/>
      <c r="G387" s="216" t="s">
        <v>3735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3962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3733</v>
      </c>
      <c r="C388" s="218" t="s">
        <v>3734</v>
      </c>
      <c r="D388" s="219" t="s">
        <v>2424</v>
      </c>
      <c r="E388" s="218" t="s">
        <v>3736</v>
      </c>
      <c r="F388" s="218" t="s">
        <v>3011</v>
      </c>
      <c r="G388" s="219" t="s">
        <v>2437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2991</v>
      </c>
      <c r="BF388" s="218">
        <v>1</v>
      </c>
      <c r="BG388" s="231">
        <v>46240</v>
      </c>
      <c r="BH388" s="213">
        <f>+L388-BF388</f>
        <v>0</v>
      </c>
      <c r="BI388" s="213" t="s">
        <v>2425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3737</v>
      </c>
      <c r="C389" s="215" t="s">
        <v>3738</v>
      </c>
      <c r="D389" s="216" t="s">
        <v>2000</v>
      </c>
      <c r="E389" s="215"/>
      <c r="F389" s="215"/>
      <c r="G389" s="216" t="s">
        <v>3739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3962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3439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3737</v>
      </c>
      <c r="C390" s="218" t="s">
        <v>3738</v>
      </c>
      <c r="D390" s="219" t="s">
        <v>2424</v>
      </c>
      <c r="E390" s="218" t="s">
        <v>3740</v>
      </c>
      <c r="F390" s="218" t="s">
        <v>3012</v>
      </c>
      <c r="G390" s="219" t="s">
        <v>2457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3439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2991</v>
      </c>
      <c r="BF390" s="218">
        <v>1</v>
      </c>
      <c r="BG390" s="231">
        <v>46240</v>
      </c>
      <c r="BH390" s="213">
        <f>+L390-BF390</f>
        <v>0</v>
      </c>
      <c r="BI390" s="213" t="s">
        <v>2425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3741</v>
      </c>
      <c r="C391" s="215" t="s">
        <v>3742</v>
      </c>
      <c r="D391" s="216" t="s">
        <v>2000</v>
      </c>
      <c r="E391" s="215"/>
      <c r="F391" s="215"/>
      <c r="G391" s="216" t="s">
        <v>3743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3962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3741</v>
      </c>
      <c r="C392" s="218" t="s">
        <v>3742</v>
      </c>
      <c r="D392" s="219" t="s">
        <v>2424</v>
      </c>
      <c r="E392" s="218" t="s">
        <v>3744</v>
      </c>
      <c r="F392" s="218" t="s">
        <v>3014</v>
      </c>
      <c r="G392" s="219" t="s">
        <v>2460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2991</v>
      </c>
      <c r="BF392" s="218">
        <v>1</v>
      </c>
      <c r="BG392" s="231">
        <v>46240</v>
      </c>
      <c r="BH392" s="213">
        <f>+L392-BF392</f>
        <v>0</v>
      </c>
      <c r="BI392" s="213" t="s">
        <v>2425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3745</v>
      </c>
      <c r="C393" s="215" t="s">
        <v>3746</v>
      </c>
      <c r="D393" s="216" t="s">
        <v>2000</v>
      </c>
      <c r="E393" s="215"/>
      <c r="F393" s="215"/>
      <c r="G393" s="216" t="s">
        <v>3715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3962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3745</v>
      </c>
      <c r="C394" s="218" t="s">
        <v>3746</v>
      </c>
      <c r="D394" s="219" t="s">
        <v>2424</v>
      </c>
      <c r="E394" s="218" t="s">
        <v>3747</v>
      </c>
      <c r="F394" s="218" t="s">
        <v>3015</v>
      </c>
      <c r="G394" s="219" t="s">
        <v>2449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2991</v>
      </c>
      <c r="BF394" s="218">
        <v>1</v>
      </c>
      <c r="BG394" s="231">
        <v>46240</v>
      </c>
      <c r="BH394" s="213">
        <f>+L394-BF394</f>
        <v>0</v>
      </c>
      <c r="BI394" s="213" t="s">
        <v>2425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3748</v>
      </c>
      <c r="C395" s="215" t="s">
        <v>3749</v>
      </c>
      <c r="D395" s="216" t="s">
        <v>2000</v>
      </c>
      <c r="E395" s="215"/>
      <c r="F395" s="215"/>
      <c r="G395" s="216" t="s">
        <v>3719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3962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3439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3748</v>
      </c>
      <c r="C396" s="218" t="s">
        <v>3749</v>
      </c>
      <c r="D396" s="219" t="s">
        <v>2424</v>
      </c>
      <c r="E396" s="218" t="s">
        <v>3750</v>
      </c>
      <c r="F396" s="218" t="s">
        <v>3016</v>
      </c>
      <c r="G396" s="219" t="s">
        <v>2451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2991</v>
      </c>
      <c r="BF396" s="218">
        <v>1</v>
      </c>
      <c r="BG396" s="231">
        <v>46240</v>
      </c>
      <c r="BH396" s="213">
        <f>+L396-BF396</f>
        <v>0</v>
      </c>
      <c r="BI396" s="213" t="s">
        <v>2425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3751</v>
      </c>
      <c r="C397" s="215" t="s">
        <v>3752</v>
      </c>
      <c r="D397" s="216" t="s">
        <v>2000</v>
      </c>
      <c r="E397" s="215"/>
      <c r="F397" s="215"/>
      <c r="G397" s="216" t="s">
        <v>3644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3962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3751</v>
      </c>
      <c r="C398" s="218" t="s">
        <v>3752</v>
      </c>
      <c r="D398" s="219" t="s">
        <v>2424</v>
      </c>
      <c r="E398" s="218" t="s">
        <v>2166</v>
      </c>
      <c r="F398" s="218" t="s">
        <v>3017</v>
      </c>
      <c r="G398" s="219" t="s">
        <v>2432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2991</v>
      </c>
      <c r="BF398" s="218">
        <v>1</v>
      </c>
      <c r="BG398" s="231">
        <v>46240</v>
      </c>
      <c r="BH398" s="213">
        <f>+L398-BF398</f>
        <v>0</v>
      </c>
      <c r="BI398" s="213" t="s">
        <v>2425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3753</v>
      </c>
      <c r="C399" s="215" t="s">
        <v>3754</v>
      </c>
      <c r="D399" s="216" t="s">
        <v>2000</v>
      </c>
      <c r="E399" s="215"/>
      <c r="F399" s="215"/>
      <c r="G399" s="216" t="s">
        <v>3755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3962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3753</v>
      </c>
      <c r="C400" s="218" t="s">
        <v>3754</v>
      </c>
      <c r="D400" s="219" t="s">
        <v>2424</v>
      </c>
      <c r="E400" s="218" t="s">
        <v>3681</v>
      </c>
      <c r="F400" s="218" t="s">
        <v>3018</v>
      </c>
      <c r="G400" s="219" t="s">
        <v>2432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2991</v>
      </c>
      <c r="BF400" s="218">
        <v>1</v>
      </c>
      <c r="BG400" s="231">
        <v>46240</v>
      </c>
      <c r="BH400" s="213">
        <f>+L400-BF400</f>
        <v>0</v>
      </c>
      <c r="BI400" s="213" t="s">
        <v>2425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3756</v>
      </c>
      <c r="C401" s="215" t="s">
        <v>3757</v>
      </c>
      <c r="D401" s="216" t="s">
        <v>2000</v>
      </c>
      <c r="E401" s="215"/>
      <c r="F401" s="215"/>
      <c r="G401" s="216" t="s">
        <v>3636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3962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3756</v>
      </c>
      <c r="C402" s="218" t="s">
        <v>3757</v>
      </c>
      <c r="D402" s="219" t="s">
        <v>2424</v>
      </c>
      <c r="E402" s="218" t="s">
        <v>3758</v>
      </c>
      <c r="F402" s="218" t="s">
        <v>3019</v>
      </c>
      <c r="G402" s="219" t="s">
        <v>2423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2991</v>
      </c>
      <c r="BF402" s="218">
        <v>1</v>
      </c>
      <c r="BG402" s="231">
        <v>46240</v>
      </c>
      <c r="BH402" s="213">
        <f>+L402-BF402</f>
        <v>0</v>
      </c>
      <c r="BI402" s="213" t="s">
        <v>2425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3759</v>
      </c>
      <c r="C403" s="215" t="s">
        <v>3760</v>
      </c>
      <c r="D403" s="216" t="s">
        <v>2000</v>
      </c>
      <c r="E403" s="215"/>
      <c r="F403" s="215"/>
      <c r="G403" s="216" t="s">
        <v>3761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3962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3759</v>
      </c>
      <c r="C404" s="218" t="s">
        <v>3760</v>
      </c>
      <c r="D404" s="219" t="s">
        <v>2424</v>
      </c>
      <c r="E404" s="218" t="s">
        <v>3762</v>
      </c>
      <c r="F404" s="218" t="s">
        <v>3020</v>
      </c>
      <c r="G404" s="219" t="s">
        <v>2423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2991</v>
      </c>
      <c r="BF404" s="218">
        <v>1</v>
      </c>
      <c r="BG404" s="231">
        <v>46240</v>
      </c>
      <c r="BH404" s="213">
        <f>+L404-BF404</f>
        <v>0</v>
      </c>
      <c r="BI404" s="213" t="s">
        <v>2425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3763</v>
      </c>
      <c r="C405" s="215" t="s">
        <v>3764</v>
      </c>
      <c r="D405" s="216" t="s">
        <v>3765</v>
      </c>
      <c r="E405" s="215"/>
      <c r="F405" s="215"/>
      <c r="G405" s="216" t="s">
        <v>3766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3962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0.5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3763</v>
      </c>
      <c r="C406" s="218" t="s">
        <v>3764</v>
      </c>
      <c r="D406" s="219" t="s">
        <v>2475</v>
      </c>
      <c r="E406" s="218" t="s">
        <v>1002</v>
      </c>
      <c r="F406" s="218" t="s">
        <v>3028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3029</v>
      </c>
      <c r="BF406" s="213">
        <v>1</v>
      </c>
      <c r="BG406" s="231">
        <v>46240</v>
      </c>
      <c r="BH406" s="213">
        <f>+L406-BF406</f>
        <v>0</v>
      </c>
      <c r="BI406" s="213" t="s">
        <v>2476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3763</v>
      </c>
      <c r="C407" s="218" t="s">
        <v>3764</v>
      </c>
      <c r="D407" s="219" t="s">
        <v>2479</v>
      </c>
      <c r="E407" s="218" t="s">
        <v>1105</v>
      </c>
      <c r="F407" s="218" t="s">
        <v>3030</v>
      </c>
      <c r="G407" s="219" t="s">
        <v>2478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8">
        <f t="shared" ca="1" si="122"/>
        <v>0</v>
      </c>
      <c r="V407" s="218">
        <f t="shared" ca="1" si="123"/>
        <v>1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3031</v>
      </c>
      <c r="BF407" s="218">
        <v>1</v>
      </c>
      <c r="BG407" s="246">
        <v>46240</v>
      </c>
      <c r="BH407" s="213">
        <f>+L407-BF407</f>
        <v>0</v>
      </c>
      <c r="BI407" s="245" t="s">
        <v>2480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3767</v>
      </c>
      <c r="C408" s="215" t="s">
        <v>3768</v>
      </c>
      <c r="D408" s="216" t="s">
        <v>3765</v>
      </c>
      <c r="E408" s="215"/>
      <c r="F408" s="215"/>
      <c r="G408" s="216" t="s">
        <v>3766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3962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0.5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3767</v>
      </c>
      <c r="C409" s="218" t="s">
        <v>3768</v>
      </c>
      <c r="D409" s="219" t="s">
        <v>2475</v>
      </c>
      <c r="E409" s="218" t="s">
        <v>1002</v>
      </c>
      <c r="F409" s="218" t="s">
        <v>3032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3029</v>
      </c>
      <c r="BF409" s="213">
        <v>1</v>
      </c>
      <c r="BG409" s="231">
        <v>46240</v>
      </c>
      <c r="BH409" s="213">
        <f>+L409-BF409</f>
        <v>0</v>
      </c>
      <c r="BI409" s="213" t="s">
        <v>2476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3767</v>
      </c>
      <c r="C410" s="218" t="s">
        <v>3768</v>
      </c>
      <c r="D410" s="219" t="s">
        <v>2479</v>
      </c>
      <c r="E410" s="218" t="s">
        <v>1105</v>
      </c>
      <c r="F410" s="218" t="s">
        <v>3033</v>
      </c>
      <c r="G410" s="219" t="s">
        <v>2478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8">
        <f t="shared" ca="1" si="124"/>
        <v>0</v>
      </c>
      <c r="V410" s="218">
        <f t="shared" ca="1" si="125"/>
        <v>1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3031</v>
      </c>
      <c r="BF410" s="218">
        <v>1</v>
      </c>
      <c r="BG410" s="246">
        <v>46240</v>
      </c>
      <c r="BH410" s="213">
        <f>+L410-BF410</f>
        <v>0</v>
      </c>
      <c r="BI410" s="245" t="s">
        <v>2480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3769</v>
      </c>
      <c r="C411" s="215" t="s">
        <v>3770</v>
      </c>
      <c r="D411" s="216" t="s">
        <v>3771</v>
      </c>
      <c r="E411" s="215"/>
      <c r="F411" s="215"/>
      <c r="G411" s="216" t="s">
        <v>3772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3962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3769</v>
      </c>
      <c r="C412" s="218" t="s">
        <v>3770</v>
      </c>
      <c r="D412" s="219" t="s">
        <v>699</v>
      </c>
      <c r="E412" s="218" t="s">
        <v>986</v>
      </c>
      <c r="F412" s="218" t="s">
        <v>3034</v>
      </c>
      <c r="G412" s="219" t="s">
        <v>2484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3035</v>
      </c>
      <c r="BF412" s="218">
        <v>2</v>
      </c>
      <c r="BG412" s="231">
        <v>46240</v>
      </c>
      <c r="BH412" s="213">
        <f>+L412-BF412</f>
        <v>0</v>
      </c>
      <c r="BI412" s="213" t="s">
        <v>2485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3773</v>
      </c>
      <c r="C413" s="215" t="s">
        <v>3774</v>
      </c>
      <c r="D413" s="216" t="s">
        <v>3771</v>
      </c>
      <c r="E413" s="215"/>
      <c r="F413" s="215"/>
      <c r="G413" s="216" t="s">
        <v>3775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3962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3773</v>
      </c>
      <c r="C414" s="218" t="s">
        <v>3774</v>
      </c>
      <c r="D414" s="219" t="s">
        <v>699</v>
      </c>
      <c r="E414" s="218" t="s">
        <v>886</v>
      </c>
      <c r="F414" s="218" t="s">
        <v>3053</v>
      </c>
      <c r="G414" s="219" t="s">
        <v>2484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3035</v>
      </c>
      <c r="BF414" s="218">
        <v>2</v>
      </c>
      <c r="BG414" s="231">
        <v>46240</v>
      </c>
      <c r="BH414" s="213">
        <f>+L414-BF414</f>
        <v>0</v>
      </c>
      <c r="BI414" s="213" t="s">
        <v>2485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3776</v>
      </c>
      <c r="C415" s="215" t="s">
        <v>3777</v>
      </c>
      <c r="D415" s="216" t="s">
        <v>3771</v>
      </c>
      <c r="E415" s="215"/>
      <c r="F415" s="215"/>
      <c r="G415" s="216" t="s">
        <v>3778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3962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3776</v>
      </c>
      <c r="C416" s="218" t="s">
        <v>3777</v>
      </c>
      <c r="D416" s="219" t="s">
        <v>699</v>
      </c>
      <c r="E416" s="218" t="s">
        <v>959</v>
      </c>
      <c r="F416" s="218" t="s">
        <v>3064</v>
      </c>
      <c r="G416" s="219" t="s">
        <v>2484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3035</v>
      </c>
      <c r="BF416" s="218">
        <v>35</v>
      </c>
      <c r="BG416" s="231">
        <v>46240</v>
      </c>
      <c r="BH416" s="213">
        <f>+L416-BF416</f>
        <v>0</v>
      </c>
      <c r="BI416" s="213" t="s">
        <v>2485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3779</v>
      </c>
      <c r="C417" s="215" t="s">
        <v>3780</v>
      </c>
      <c r="D417" s="216" t="s">
        <v>3771</v>
      </c>
      <c r="E417" s="215"/>
      <c r="F417" s="215"/>
      <c r="G417" s="216" t="s">
        <v>3781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3962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3779</v>
      </c>
      <c r="C418" s="218" t="s">
        <v>3780</v>
      </c>
      <c r="D418" s="219" t="s">
        <v>699</v>
      </c>
      <c r="E418" s="218" t="s">
        <v>700</v>
      </c>
      <c r="F418" s="218" t="s">
        <v>3071</v>
      </c>
      <c r="G418" s="219" t="s">
        <v>2484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3035</v>
      </c>
      <c r="BF418" s="218">
        <v>21</v>
      </c>
      <c r="BG418" s="231">
        <v>46240</v>
      </c>
      <c r="BH418" s="213">
        <f>+L418-BF418</f>
        <v>0</v>
      </c>
      <c r="BI418" s="213" t="s">
        <v>2485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3782</v>
      </c>
      <c r="C419" s="215" t="s">
        <v>3783</v>
      </c>
      <c r="D419" s="216" t="s">
        <v>3771</v>
      </c>
      <c r="E419" s="215"/>
      <c r="F419" s="215"/>
      <c r="G419" s="216" t="s">
        <v>3784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3962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3782</v>
      </c>
      <c r="C420" s="218" t="s">
        <v>3783</v>
      </c>
      <c r="D420" s="219" t="s">
        <v>2531</v>
      </c>
      <c r="E420" s="218" t="s">
        <v>3785</v>
      </c>
      <c r="F420" s="218" t="s">
        <v>3072</v>
      </c>
      <c r="G420" s="219" t="s">
        <v>2487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3037</v>
      </c>
      <c r="BF420" s="218">
        <v>51</v>
      </c>
      <c r="BG420" s="231">
        <v>46240</v>
      </c>
      <c r="BH420" s="213">
        <f>+L420-BF420</f>
        <v>0</v>
      </c>
      <c r="BI420" s="213" t="s">
        <v>2489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3786</v>
      </c>
      <c r="C421" s="215" t="s">
        <v>3787</v>
      </c>
      <c r="D421" s="216" t="s">
        <v>3771</v>
      </c>
      <c r="E421" s="215"/>
      <c r="F421" s="215"/>
      <c r="G421" s="216" t="s">
        <v>3788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3962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3786</v>
      </c>
      <c r="C422" s="218" t="s">
        <v>3787</v>
      </c>
      <c r="D422" s="219" t="s">
        <v>699</v>
      </c>
      <c r="E422" s="218" t="s">
        <v>706</v>
      </c>
      <c r="F422" s="218" t="s">
        <v>3073</v>
      </c>
      <c r="G422" s="219" t="s">
        <v>2484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3035</v>
      </c>
      <c r="BF422" s="218">
        <v>4</v>
      </c>
      <c r="BG422" s="231">
        <v>46240</v>
      </c>
      <c r="BH422" s="213">
        <f>+L422-BF422</f>
        <v>0</v>
      </c>
      <c r="BI422" s="213" t="s">
        <v>2485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3789</v>
      </c>
      <c r="C423" s="215" t="s">
        <v>3790</v>
      </c>
      <c r="D423" s="216" t="s">
        <v>3771</v>
      </c>
      <c r="E423" s="215"/>
      <c r="F423" s="215"/>
      <c r="G423" s="216" t="s">
        <v>3791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3962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3789</v>
      </c>
      <c r="C424" s="218" t="s">
        <v>3790</v>
      </c>
      <c r="D424" s="219" t="s">
        <v>699</v>
      </c>
      <c r="E424" s="218" t="s">
        <v>3792</v>
      </c>
      <c r="F424" s="218" t="s">
        <v>3074</v>
      </c>
      <c r="G424" s="219" t="s">
        <v>2484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3035</v>
      </c>
      <c r="BF424" s="218">
        <v>4</v>
      </c>
      <c r="BG424" s="231">
        <v>46240</v>
      </c>
      <c r="BH424" s="213">
        <f>+L424-BF424</f>
        <v>0</v>
      </c>
      <c r="BI424" s="213" t="s">
        <v>2485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3793</v>
      </c>
      <c r="C425" s="215" t="s">
        <v>3794</v>
      </c>
      <c r="D425" s="216" t="s">
        <v>3771</v>
      </c>
      <c r="E425" s="215"/>
      <c r="F425" s="215"/>
      <c r="G425" s="216" t="s">
        <v>3795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3962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3793</v>
      </c>
      <c r="C426" s="218" t="s">
        <v>3794</v>
      </c>
      <c r="D426" s="219" t="s">
        <v>699</v>
      </c>
      <c r="E426" s="218" t="s">
        <v>957</v>
      </c>
      <c r="F426" s="218" t="s">
        <v>3075</v>
      </c>
      <c r="G426" s="219" t="s">
        <v>2484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3035</v>
      </c>
      <c r="BF426" s="218">
        <v>4</v>
      </c>
      <c r="BG426" s="231">
        <v>46240</v>
      </c>
      <c r="BH426" s="213">
        <f>+L426-BF426</f>
        <v>0</v>
      </c>
      <c r="BI426" s="213" t="s">
        <v>2485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3796</v>
      </c>
      <c r="C427" s="215" t="s">
        <v>3797</v>
      </c>
      <c r="D427" s="216" t="s">
        <v>3771</v>
      </c>
      <c r="E427" s="215"/>
      <c r="F427" s="215"/>
      <c r="G427" s="216" t="s">
        <v>3798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3962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3796</v>
      </c>
      <c r="C428" s="218" t="s">
        <v>3797</v>
      </c>
      <c r="D428" s="219" t="s">
        <v>699</v>
      </c>
      <c r="E428" s="218" t="s">
        <v>3799</v>
      </c>
      <c r="F428" s="218" t="s">
        <v>3076</v>
      </c>
      <c r="G428" s="219" t="s">
        <v>2484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3035</v>
      </c>
      <c r="BF428" s="218">
        <v>5</v>
      </c>
      <c r="BG428" s="231">
        <v>46240</v>
      </c>
      <c r="BH428" s="213">
        <f>+L428-BF428</f>
        <v>0</v>
      </c>
      <c r="BI428" s="213" t="s">
        <v>2485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3800</v>
      </c>
      <c r="C429" s="215" t="s">
        <v>3801</v>
      </c>
      <c r="D429" s="216" t="s">
        <v>3771</v>
      </c>
      <c r="E429" s="215"/>
      <c r="F429" s="215"/>
      <c r="G429" s="216" t="s">
        <v>3802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3962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3800</v>
      </c>
      <c r="C430" s="218" t="s">
        <v>3801</v>
      </c>
      <c r="D430" s="219" t="s">
        <v>2488</v>
      </c>
      <c r="E430" s="218" t="s">
        <v>3803</v>
      </c>
      <c r="F430" s="218" t="s">
        <v>3036</v>
      </c>
      <c r="G430" s="219" t="s">
        <v>2487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3037</v>
      </c>
      <c r="BF430" s="218">
        <v>20</v>
      </c>
      <c r="BG430" s="231">
        <v>46240</v>
      </c>
      <c r="BH430" s="213">
        <f>+L430-BF430</f>
        <v>0</v>
      </c>
      <c r="BI430" s="213" t="s">
        <v>2489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3804</v>
      </c>
      <c r="C431" s="215" t="s">
        <v>3805</v>
      </c>
      <c r="D431" s="216" t="s">
        <v>3771</v>
      </c>
      <c r="E431" s="215"/>
      <c r="F431" s="215"/>
      <c r="G431" s="216" t="s">
        <v>3806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3962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3804</v>
      </c>
      <c r="C432" s="218" t="s">
        <v>3805</v>
      </c>
      <c r="D432" s="219" t="s">
        <v>2488</v>
      </c>
      <c r="E432" s="218" t="s">
        <v>3807</v>
      </c>
      <c r="F432" s="218" t="s">
        <v>3038</v>
      </c>
      <c r="G432" s="219" t="s">
        <v>2491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3039</v>
      </c>
      <c r="BF432" s="218">
        <v>3</v>
      </c>
      <c r="BG432" s="231">
        <v>46240</v>
      </c>
      <c r="BH432" s="213">
        <f>+L432-BF432</f>
        <v>0</v>
      </c>
      <c r="BI432" s="213" t="s">
        <v>2492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3808</v>
      </c>
      <c r="C433" s="215" t="s">
        <v>3809</v>
      </c>
      <c r="D433" s="216" t="s">
        <v>3771</v>
      </c>
      <c r="E433" s="215"/>
      <c r="F433" s="215"/>
      <c r="G433" s="216" t="s">
        <v>3810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3962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3808</v>
      </c>
      <c r="C434" s="218" t="s">
        <v>3809</v>
      </c>
      <c r="D434" s="219" t="s">
        <v>699</v>
      </c>
      <c r="E434" s="218" t="s">
        <v>958</v>
      </c>
      <c r="F434" s="218" t="s">
        <v>3040</v>
      </c>
      <c r="G434" s="219" t="s">
        <v>2484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3035</v>
      </c>
      <c r="BF434" s="218">
        <v>1</v>
      </c>
      <c r="BG434" s="231">
        <v>46240</v>
      </c>
      <c r="BH434" s="213">
        <f>+L434-BF434</f>
        <v>0</v>
      </c>
      <c r="BI434" s="213" t="s">
        <v>2485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3811</v>
      </c>
      <c r="C435" s="215" t="s">
        <v>3812</v>
      </c>
      <c r="D435" s="216" t="s">
        <v>3771</v>
      </c>
      <c r="E435" s="215"/>
      <c r="F435" s="215"/>
      <c r="G435" s="216" t="s">
        <v>3813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3962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3811</v>
      </c>
      <c r="C436" s="218" t="s">
        <v>3812</v>
      </c>
      <c r="D436" s="219" t="s">
        <v>699</v>
      </c>
      <c r="E436" s="218" t="s">
        <v>3814</v>
      </c>
      <c r="F436" s="218" t="s">
        <v>3041</v>
      </c>
      <c r="G436" s="219" t="s">
        <v>2484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3035</v>
      </c>
      <c r="BF436" s="218">
        <v>2</v>
      </c>
      <c r="BG436" s="231">
        <v>46240</v>
      </c>
      <c r="BH436" s="213">
        <f>+L436-BF436</f>
        <v>0</v>
      </c>
      <c r="BI436" s="213" t="s">
        <v>2485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3815</v>
      </c>
      <c r="C437" s="215" t="s">
        <v>3816</v>
      </c>
      <c r="D437" s="216" t="s">
        <v>3771</v>
      </c>
      <c r="E437" s="215"/>
      <c r="F437" s="215"/>
      <c r="G437" s="216" t="s">
        <v>3817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3962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3815</v>
      </c>
      <c r="C438" s="218" t="s">
        <v>3816</v>
      </c>
      <c r="D438" s="219" t="s">
        <v>699</v>
      </c>
      <c r="E438" s="218" t="s">
        <v>3818</v>
      </c>
      <c r="F438" s="218" t="s">
        <v>3042</v>
      </c>
      <c r="G438" s="219" t="s">
        <v>2484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3035</v>
      </c>
      <c r="BF438" s="218">
        <v>2</v>
      </c>
      <c r="BG438" s="231">
        <v>46240</v>
      </c>
      <c r="BH438" s="213">
        <f>+L438-BF438</f>
        <v>0</v>
      </c>
      <c r="BI438" s="213" t="s">
        <v>2485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3819</v>
      </c>
      <c r="C439" s="215" t="s">
        <v>3820</v>
      </c>
      <c r="D439" s="216" t="s">
        <v>3771</v>
      </c>
      <c r="E439" s="215"/>
      <c r="F439" s="215"/>
      <c r="G439" s="216" t="s">
        <v>3821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3962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0.5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3819</v>
      </c>
      <c r="C440" s="218" t="s">
        <v>3820</v>
      </c>
      <c r="D440" s="219" t="s">
        <v>2498</v>
      </c>
      <c r="E440" s="218" t="s">
        <v>3822</v>
      </c>
      <c r="F440" s="218" t="s">
        <v>3043</v>
      </c>
      <c r="G440" s="219" t="s">
        <v>2497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3044</v>
      </c>
      <c r="BF440" s="218">
        <v>1</v>
      </c>
      <c r="BG440" s="231">
        <v>46240</v>
      </c>
      <c r="BH440" s="213">
        <f>+L440-BF440</f>
        <v>0</v>
      </c>
      <c r="BI440" s="213" t="s">
        <v>2499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3819</v>
      </c>
      <c r="C441" s="218" t="s">
        <v>3820</v>
      </c>
      <c r="D441" s="219" t="s">
        <v>781</v>
      </c>
      <c r="E441" s="218" t="s">
        <v>948</v>
      </c>
      <c r="F441" s="218" t="s">
        <v>3045</v>
      </c>
      <c r="G441" s="219" t="s">
        <v>2501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8">
        <f t="shared" ca="1" si="126"/>
        <v>0</v>
      </c>
      <c r="V441" s="218">
        <f t="shared" ca="1" si="127"/>
        <v>1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3046</v>
      </c>
      <c r="BF441" s="218">
        <v>1</v>
      </c>
      <c r="BG441" s="231">
        <v>46240</v>
      </c>
      <c r="BH441" s="213">
        <f>+L441-BF441</f>
        <v>0</v>
      </c>
      <c r="BI441" s="213" t="s">
        <v>2502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3823</v>
      </c>
      <c r="C442" s="215" t="s">
        <v>3824</v>
      </c>
      <c r="D442" s="216" t="s">
        <v>3771</v>
      </c>
      <c r="E442" s="215"/>
      <c r="F442" s="215"/>
      <c r="G442" s="216" t="s">
        <v>3825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3962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0.5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3823</v>
      </c>
      <c r="C443" s="218" t="s">
        <v>3824</v>
      </c>
      <c r="D443" s="219" t="s">
        <v>2498</v>
      </c>
      <c r="E443" s="218" t="s">
        <v>3826</v>
      </c>
      <c r="F443" s="218" t="s">
        <v>3047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3048</v>
      </c>
      <c r="BF443" s="218">
        <v>1</v>
      </c>
      <c r="BG443" s="231">
        <v>46240</v>
      </c>
      <c r="BH443" s="213">
        <f>+L443-BF443</f>
        <v>0</v>
      </c>
      <c r="BI443" s="213" t="s">
        <v>2504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3823</v>
      </c>
      <c r="C444" s="218" t="s">
        <v>3824</v>
      </c>
      <c r="D444" s="219" t="s">
        <v>781</v>
      </c>
      <c r="E444" s="218" t="s">
        <v>1124</v>
      </c>
      <c r="F444" s="218" t="s">
        <v>3049</v>
      </c>
      <c r="G444" s="219" t="s">
        <v>2506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8">
        <f t="shared" ca="1" si="128"/>
        <v>0</v>
      </c>
      <c r="V444" s="218">
        <f t="shared" ca="1" si="129"/>
        <v>1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3046</v>
      </c>
      <c r="BF444" s="218">
        <v>1</v>
      </c>
      <c r="BG444" s="231">
        <v>46240</v>
      </c>
      <c r="BH444" s="213">
        <f>+L444-BF444</f>
        <v>0</v>
      </c>
      <c r="BI444" s="213" t="s">
        <v>2502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3827</v>
      </c>
      <c r="C445" s="215" t="s">
        <v>3828</v>
      </c>
      <c r="D445" s="216" t="s">
        <v>3771</v>
      </c>
      <c r="E445" s="215"/>
      <c r="F445" s="215"/>
      <c r="G445" s="216" t="s">
        <v>3829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3962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3827</v>
      </c>
      <c r="C446" s="218" t="s">
        <v>3828</v>
      </c>
      <c r="D446" s="219" t="s">
        <v>699</v>
      </c>
      <c r="E446" s="218" t="s">
        <v>707</v>
      </c>
      <c r="F446" s="218" t="s">
        <v>3050</v>
      </c>
      <c r="G446" s="219" t="s">
        <v>2484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3035</v>
      </c>
      <c r="BF446" s="218">
        <v>1</v>
      </c>
      <c r="BG446" s="231">
        <v>46240</v>
      </c>
      <c r="BH446" s="213">
        <f>+L446-BF446</f>
        <v>0</v>
      </c>
      <c r="BI446" s="213" t="s">
        <v>2485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3830</v>
      </c>
      <c r="C447" s="215" t="s">
        <v>3831</v>
      </c>
      <c r="D447" s="216" t="s">
        <v>3771</v>
      </c>
      <c r="E447" s="215"/>
      <c r="F447" s="215"/>
      <c r="G447" s="216" t="s">
        <v>3832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3962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3830</v>
      </c>
      <c r="C448" s="218" t="s">
        <v>3831</v>
      </c>
      <c r="D448" s="219" t="s">
        <v>699</v>
      </c>
      <c r="E448" s="218" t="s">
        <v>3833</v>
      </c>
      <c r="F448" s="218" t="s">
        <v>3051</v>
      </c>
      <c r="G448" s="219" t="s">
        <v>2484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3035</v>
      </c>
      <c r="BF448" s="218">
        <v>1</v>
      </c>
      <c r="BG448" s="231">
        <v>46240</v>
      </c>
      <c r="BH448" s="213">
        <f>+L448-BF448</f>
        <v>0</v>
      </c>
      <c r="BI448" s="213" t="s">
        <v>2485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3834</v>
      </c>
      <c r="C449" s="215" t="s">
        <v>3835</v>
      </c>
      <c r="D449" s="216" t="s">
        <v>3771</v>
      </c>
      <c r="E449" s="215"/>
      <c r="F449" s="215"/>
      <c r="G449" s="216" t="s">
        <v>3781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3962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3834</v>
      </c>
      <c r="C450" s="218" t="s">
        <v>3835</v>
      </c>
      <c r="D450" s="219" t="s">
        <v>699</v>
      </c>
      <c r="E450" s="218" t="s">
        <v>3836</v>
      </c>
      <c r="F450" s="218" t="s">
        <v>3052</v>
      </c>
      <c r="G450" s="219" t="s">
        <v>2484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3035</v>
      </c>
      <c r="BF450" s="218">
        <v>3</v>
      </c>
      <c r="BG450" s="231">
        <v>46240</v>
      </c>
      <c r="BH450" s="213">
        <f>+L450-BF450</f>
        <v>0</v>
      </c>
      <c r="BI450" s="213" t="s">
        <v>2485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3837</v>
      </c>
      <c r="C451" s="215" t="s">
        <v>3838</v>
      </c>
      <c r="D451" s="216" t="s">
        <v>3771</v>
      </c>
      <c r="E451" s="215"/>
      <c r="F451" s="215"/>
      <c r="G451" s="216" t="s">
        <v>3839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3962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3837</v>
      </c>
      <c r="C452" s="218" t="s">
        <v>3838</v>
      </c>
      <c r="D452" s="219" t="s">
        <v>2498</v>
      </c>
      <c r="E452" s="218" t="s">
        <v>3822</v>
      </c>
      <c r="F452" s="218" t="s">
        <v>3054</v>
      </c>
      <c r="G452" s="219" t="s">
        <v>2497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3044</v>
      </c>
      <c r="BF452" s="218">
        <v>5</v>
      </c>
      <c r="BG452" s="231">
        <v>46240</v>
      </c>
      <c r="BH452" s="213">
        <f>+L452-BF452</f>
        <v>0</v>
      </c>
      <c r="BI452" s="213" t="s">
        <v>2499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3840</v>
      </c>
      <c r="C453" s="215" t="s">
        <v>3841</v>
      </c>
      <c r="D453" s="216" t="s">
        <v>3771</v>
      </c>
      <c r="E453" s="215"/>
      <c r="F453" s="215"/>
      <c r="G453" s="216" t="s">
        <v>3842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3962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3840</v>
      </c>
      <c r="C454" s="218" t="s">
        <v>3841</v>
      </c>
      <c r="D454" s="219" t="s">
        <v>2513</v>
      </c>
      <c r="E454" s="218" t="s">
        <v>3826</v>
      </c>
      <c r="F454" s="218" t="s">
        <v>3055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3048</v>
      </c>
      <c r="BF454" s="218">
        <v>5</v>
      </c>
      <c r="BG454" s="231">
        <v>46240</v>
      </c>
      <c r="BH454" s="213">
        <f>+L454-BF454</f>
        <v>0</v>
      </c>
      <c r="BI454" s="213" t="s">
        <v>2504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3843</v>
      </c>
      <c r="C455" s="215" t="s">
        <v>3844</v>
      </c>
      <c r="D455" s="216" t="s">
        <v>3771</v>
      </c>
      <c r="E455" s="215"/>
      <c r="F455" s="215"/>
      <c r="G455" s="216" t="s">
        <v>3845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3962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3843</v>
      </c>
      <c r="C456" s="218" t="s">
        <v>3844</v>
      </c>
      <c r="D456" s="219" t="s">
        <v>699</v>
      </c>
      <c r="E456" s="218" t="s">
        <v>885</v>
      </c>
      <c r="F456" s="218" t="s">
        <v>3056</v>
      </c>
      <c r="G456" s="219" t="s">
        <v>2484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3035</v>
      </c>
      <c r="BF456" s="218">
        <v>2</v>
      </c>
      <c r="BG456" s="231">
        <v>46240</v>
      </c>
      <c r="BH456" s="213">
        <f>+L456-BF456</f>
        <v>0</v>
      </c>
      <c r="BI456" s="213" t="s">
        <v>2485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3846</v>
      </c>
      <c r="C457" s="215" t="s">
        <v>3847</v>
      </c>
      <c r="D457" s="216" t="s">
        <v>3771</v>
      </c>
      <c r="E457" s="215"/>
      <c r="F457" s="215"/>
      <c r="G457" s="216" t="s">
        <v>3848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3962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3846</v>
      </c>
      <c r="C458" s="218" t="s">
        <v>3847</v>
      </c>
      <c r="D458" s="219" t="s">
        <v>699</v>
      </c>
      <c r="E458" s="218" t="s">
        <v>3849</v>
      </c>
      <c r="F458" s="218" t="s">
        <v>3057</v>
      </c>
      <c r="G458" s="219" t="s">
        <v>2484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3035</v>
      </c>
      <c r="BF458" s="218">
        <v>1</v>
      </c>
      <c r="BG458" s="231">
        <v>46240</v>
      </c>
      <c r="BH458" s="213">
        <f>+L458-BF458</f>
        <v>0</v>
      </c>
      <c r="BI458" s="213" t="s">
        <v>2485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3850</v>
      </c>
      <c r="C459" s="215" t="s">
        <v>3851</v>
      </c>
      <c r="D459" s="216" t="s">
        <v>3771</v>
      </c>
      <c r="E459" s="215"/>
      <c r="F459" s="215"/>
      <c r="G459" s="216" t="s">
        <v>3852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3962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3850</v>
      </c>
      <c r="C460" s="218" t="s">
        <v>3851</v>
      </c>
      <c r="D460" s="219" t="s">
        <v>699</v>
      </c>
      <c r="E460" s="218" t="s">
        <v>1118</v>
      </c>
      <c r="F460" s="218" t="s">
        <v>3058</v>
      </c>
      <c r="G460" s="219" t="s">
        <v>2484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3035</v>
      </c>
      <c r="BF460" s="218">
        <v>4</v>
      </c>
      <c r="BG460" s="231">
        <v>46240</v>
      </c>
      <c r="BH460" s="213">
        <f>+L460-BF460</f>
        <v>0</v>
      </c>
      <c r="BI460" s="213" t="s">
        <v>2485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3853</v>
      </c>
      <c r="C461" s="215" t="s">
        <v>3854</v>
      </c>
      <c r="D461" s="216" t="s">
        <v>3771</v>
      </c>
      <c r="E461" s="215"/>
      <c r="F461" s="215"/>
      <c r="G461" s="216" t="s">
        <v>3855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3962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3853</v>
      </c>
      <c r="C462" s="218" t="s">
        <v>3854</v>
      </c>
      <c r="D462" s="219" t="s">
        <v>699</v>
      </c>
      <c r="E462" s="218" t="s">
        <v>1119</v>
      </c>
      <c r="F462" s="218" t="s">
        <v>3059</v>
      </c>
      <c r="G462" s="219" t="s">
        <v>2484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3035</v>
      </c>
      <c r="BF462" s="218">
        <v>1</v>
      </c>
      <c r="BG462" s="231">
        <v>46240</v>
      </c>
      <c r="BH462" s="213">
        <f>+L462-BF462</f>
        <v>0</v>
      </c>
      <c r="BI462" s="213" t="s">
        <v>2485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3856</v>
      </c>
      <c r="C463" s="215" t="s">
        <v>3857</v>
      </c>
      <c r="D463" s="216" t="s">
        <v>3771</v>
      </c>
      <c r="E463" s="215"/>
      <c r="F463" s="215"/>
      <c r="G463" s="216" t="s">
        <v>3858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3962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3856</v>
      </c>
      <c r="C464" s="218" t="s">
        <v>3857</v>
      </c>
      <c r="D464" s="219" t="s">
        <v>699</v>
      </c>
      <c r="E464" s="218" t="s">
        <v>3859</v>
      </c>
      <c r="F464" s="218" t="s">
        <v>3060</v>
      </c>
      <c r="G464" s="219" t="s">
        <v>2484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3035</v>
      </c>
      <c r="BF464" s="218">
        <v>1</v>
      </c>
      <c r="BG464" s="231">
        <v>46240</v>
      </c>
      <c r="BH464" s="213">
        <f>+L464-BF464</f>
        <v>0</v>
      </c>
      <c r="BI464" s="213" t="s">
        <v>2485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3860</v>
      </c>
      <c r="C465" s="215" t="s">
        <v>3861</v>
      </c>
      <c r="D465" s="216" t="s">
        <v>3771</v>
      </c>
      <c r="E465" s="215"/>
      <c r="F465" s="215"/>
      <c r="G465" s="216" t="s">
        <v>3781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3962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3860</v>
      </c>
      <c r="C466" s="218" t="s">
        <v>3861</v>
      </c>
      <c r="D466" s="219" t="s">
        <v>699</v>
      </c>
      <c r="E466" s="218" t="s">
        <v>700</v>
      </c>
      <c r="F466" s="218" t="s">
        <v>3061</v>
      </c>
      <c r="G466" s="219" t="s">
        <v>2484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3035</v>
      </c>
      <c r="BF466" s="218">
        <v>2</v>
      </c>
      <c r="BG466" s="231">
        <v>46240</v>
      </c>
      <c r="BH466" s="213">
        <f>+L466-BF466</f>
        <v>0</v>
      </c>
      <c r="BI466" s="213" t="s">
        <v>2485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3862</v>
      </c>
      <c r="C467" s="215" t="s">
        <v>3863</v>
      </c>
      <c r="D467" s="216" t="s">
        <v>3771</v>
      </c>
      <c r="E467" s="215"/>
      <c r="F467" s="215"/>
      <c r="G467" s="216" t="s">
        <v>3864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3962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3862</v>
      </c>
      <c r="C468" s="218" t="s">
        <v>3863</v>
      </c>
      <c r="D468" s="219" t="s">
        <v>699</v>
      </c>
      <c r="E468" s="218" t="s">
        <v>944</v>
      </c>
      <c r="F468" s="218" t="s">
        <v>3062</v>
      </c>
      <c r="G468" s="219" t="s">
        <v>2484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3035</v>
      </c>
      <c r="BF468" s="218">
        <v>1</v>
      </c>
      <c r="BG468" s="231">
        <v>46240</v>
      </c>
      <c r="BH468" s="213">
        <f>+L468-BF468</f>
        <v>0</v>
      </c>
      <c r="BI468" s="213" t="s">
        <v>2485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3865</v>
      </c>
      <c r="C469" s="215" t="s">
        <v>3866</v>
      </c>
      <c r="D469" s="216" t="s">
        <v>3771</v>
      </c>
      <c r="E469" s="215"/>
      <c r="F469" s="215"/>
      <c r="G469" s="216" t="s">
        <v>3867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3962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3865</v>
      </c>
      <c r="C470" s="218" t="s">
        <v>3866</v>
      </c>
      <c r="D470" s="219" t="s">
        <v>699</v>
      </c>
      <c r="E470" s="218" t="s">
        <v>971</v>
      </c>
      <c r="F470" s="218" t="s">
        <v>3063</v>
      </c>
      <c r="G470" s="219" t="s">
        <v>2484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3035</v>
      </c>
      <c r="BF470" s="218">
        <v>1</v>
      </c>
      <c r="BG470" s="231">
        <v>46240</v>
      </c>
      <c r="BH470" s="213">
        <f>+L470-BF470</f>
        <v>0</v>
      </c>
      <c r="BI470" s="213" t="s">
        <v>2485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3868</v>
      </c>
      <c r="C471" s="215" t="s">
        <v>3869</v>
      </c>
      <c r="D471" s="216" t="s">
        <v>3771</v>
      </c>
      <c r="E471" s="215"/>
      <c r="F471" s="215"/>
      <c r="G471" s="216" t="s">
        <v>3870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3962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3868</v>
      </c>
      <c r="C472" s="218" t="s">
        <v>3869</v>
      </c>
      <c r="D472" s="219" t="s">
        <v>699</v>
      </c>
      <c r="E472" s="218" t="s">
        <v>3871</v>
      </c>
      <c r="F472" s="218" t="s">
        <v>3065</v>
      </c>
      <c r="G472" s="219" t="s">
        <v>2484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3035</v>
      </c>
      <c r="BF472" s="218">
        <v>8</v>
      </c>
      <c r="BG472" s="231">
        <v>46240</v>
      </c>
      <c r="BH472" s="213">
        <f>+L472-BF472</f>
        <v>0</v>
      </c>
      <c r="BI472" s="213" t="s">
        <v>2485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3872</v>
      </c>
      <c r="C473" s="215" t="s">
        <v>3873</v>
      </c>
      <c r="D473" s="216" t="s">
        <v>3771</v>
      </c>
      <c r="E473" s="215"/>
      <c r="F473" s="215"/>
      <c r="G473" s="216" t="s">
        <v>3874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3962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3872</v>
      </c>
      <c r="C474" s="218" t="s">
        <v>3873</v>
      </c>
      <c r="D474" s="219" t="s">
        <v>699</v>
      </c>
      <c r="E474" s="218" t="s">
        <v>3875</v>
      </c>
      <c r="F474" s="218" t="s">
        <v>3066</v>
      </c>
      <c r="G474" s="219" t="s">
        <v>2484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3035</v>
      </c>
      <c r="BF474" s="218">
        <v>2</v>
      </c>
      <c r="BG474" s="231">
        <v>46240</v>
      </c>
      <c r="BH474" s="213">
        <f>+L474-BF474</f>
        <v>0</v>
      </c>
      <c r="BI474" s="213" t="s">
        <v>2485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3876</v>
      </c>
      <c r="C475" s="215" t="s">
        <v>3877</v>
      </c>
      <c r="D475" s="216" t="s">
        <v>3771</v>
      </c>
      <c r="E475" s="215"/>
      <c r="F475" s="215"/>
      <c r="G475" s="216" t="s">
        <v>3878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3962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3876</v>
      </c>
      <c r="C476" s="218" t="s">
        <v>3877</v>
      </c>
      <c r="D476" s="219" t="s">
        <v>699</v>
      </c>
      <c r="E476" s="218" t="s">
        <v>3879</v>
      </c>
      <c r="F476" s="218" t="s">
        <v>3067</v>
      </c>
      <c r="G476" s="219" t="s">
        <v>2484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3035</v>
      </c>
      <c r="BF476" s="218">
        <v>5</v>
      </c>
      <c r="BG476" s="231">
        <v>46240</v>
      </c>
      <c r="BH476" s="213">
        <f>+L476-BF476</f>
        <v>0</v>
      </c>
      <c r="BI476" s="213" t="s">
        <v>2485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3880</v>
      </c>
      <c r="C477" s="215" t="s">
        <v>3881</v>
      </c>
      <c r="D477" s="216" t="s">
        <v>3771</v>
      </c>
      <c r="E477" s="215"/>
      <c r="F477" s="215"/>
      <c r="G477" s="216" t="s">
        <v>3882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3962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3880</v>
      </c>
      <c r="C478" s="218" t="s">
        <v>3881</v>
      </c>
      <c r="D478" s="219" t="s">
        <v>699</v>
      </c>
      <c r="E478" s="218" t="s">
        <v>3883</v>
      </c>
      <c r="F478" s="218" t="s">
        <v>3068</v>
      </c>
      <c r="G478" s="219" t="s">
        <v>2484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3035</v>
      </c>
      <c r="BF478" s="218">
        <v>1</v>
      </c>
      <c r="BG478" s="231">
        <v>46240</v>
      </c>
      <c r="BH478" s="213">
        <f>+L478-BF478</f>
        <v>0</v>
      </c>
      <c r="BI478" s="213" t="s">
        <v>2485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3884</v>
      </c>
      <c r="C479" s="215" t="s">
        <v>3885</v>
      </c>
      <c r="D479" s="216" t="s">
        <v>3771</v>
      </c>
      <c r="E479" s="215"/>
      <c r="F479" s="215"/>
      <c r="G479" s="216" t="s">
        <v>3886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3962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3884</v>
      </c>
      <c r="C480" s="218" t="s">
        <v>3885</v>
      </c>
      <c r="D480" s="219" t="s">
        <v>699</v>
      </c>
      <c r="E480" s="218" t="s">
        <v>3887</v>
      </c>
      <c r="F480" s="218" t="s">
        <v>3069</v>
      </c>
      <c r="G480" s="219" t="s">
        <v>2484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3035</v>
      </c>
      <c r="BF480" s="218">
        <v>3</v>
      </c>
      <c r="BG480" s="231">
        <v>46240</v>
      </c>
      <c r="BH480" s="213">
        <f>+L480-BF480</f>
        <v>0</v>
      </c>
      <c r="BI480" s="213" t="s">
        <v>2485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3888</v>
      </c>
      <c r="C481" s="215" t="s">
        <v>3889</v>
      </c>
      <c r="D481" s="216" t="s">
        <v>3771</v>
      </c>
      <c r="E481" s="215"/>
      <c r="F481" s="215"/>
      <c r="G481" s="216" t="s">
        <v>3890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3962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3888</v>
      </c>
      <c r="C482" s="218" t="s">
        <v>3889</v>
      </c>
      <c r="D482" s="219" t="s">
        <v>699</v>
      </c>
      <c r="E482" s="218" t="s">
        <v>3891</v>
      </c>
      <c r="F482" s="218" t="s">
        <v>3070</v>
      </c>
      <c r="G482" s="219" t="s">
        <v>2484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3035</v>
      </c>
      <c r="BF482" s="218">
        <v>2</v>
      </c>
      <c r="BG482" s="231">
        <v>46240</v>
      </c>
      <c r="BH482" s="213">
        <f>+L482-BF482</f>
        <v>0</v>
      </c>
      <c r="BI482" s="213" t="s">
        <v>2485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3892</v>
      </c>
      <c r="C483" s="215" t="s">
        <v>3893</v>
      </c>
      <c r="D483" s="216" t="s">
        <v>3894</v>
      </c>
      <c r="E483" s="215"/>
      <c r="F483" s="215"/>
      <c r="G483" s="216" t="s">
        <v>3895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3962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3892</v>
      </c>
      <c r="C484" s="218" t="s">
        <v>3893</v>
      </c>
      <c r="D484" s="219" t="s">
        <v>781</v>
      </c>
      <c r="E484" s="218" t="s">
        <v>1178</v>
      </c>
      <c r="F484" s="218" t="s">
        <v>3077</v>
      </c>
      <c r="G484" s="219" t="s">
        <v>2537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273</v>
      </c>
      <c r="U484" s="218">
        <f ca="1">+L484-T484</f>
        <v>84</v>
      </c>
      <c r="V484" s="218">
        <f ca="1">ROUNDDOWN(T484/J484,0)</f>
        <v>273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3031</v>
      </c>
      <c r="BF484" s="218">
        <v>357</v>
      </c>
      <c r="BG484" s="246">
        <v>46240</v>
      </c>
      <c r="BH484" s="213">
        <f>+L484-BF484</f>
        <v>0</v>
      </c>
      <c r="BI484" s="245" t="s">
        <v>2480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3896</v>
      </c>
      <c r="C485" s="215" t="s">
        <v>3897</v>
      </c>
      <c r="D485" s="216" t="s">
        <v>3898</v>
      </c>
      <c r="E485" s="215"/>
      <c r="F485" s="215"/>
      <c r="G485" s="216" t="s">
        <v>3899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3962</v>
      </c>
      <c r="S485" s="215"/>
      <c r="T485" s="215"/>
      <c r="U485" s="215"/>
      <c r="V485" s="215"/>
      <c r="W485" s="215">
        <f ca="1">_xlfn.MINIFS(V:V,C:C,C485,AE:AE,"",AB:AB,"")</f>
        <v>4</v>
      </c>
      <c r="X485" s="215">
        <f ca="1">SUMIFS(T:T,C:C,C485,AE:AE,"")/SUMIFS(L:L,C:C,C485,AE:AE,"",AB:AB,"")</f>
        <v>1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3896</v>
      </c>
      <c r="C486" s="218" t="s">
        <v>3897</v>
      </c>
      <c r="D486" s="219" t="s">
        <v>781</v>
      </c>
      <c r="E486" s="218" t="s">
        <v>1129</v>
      </c>
      <c r="F486" s="218" t="s">
        <v>3087</v>
      </c>
      <c r="G486" s="219" t="s">
        <v>2553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8">
        <f t="shared" ref="U486:U487" ca="1" si="130">+L486-T486</f>
        <v>0</v>
      </c>
      <c r="V486" s="218">
        <f t="shared" ref="V486:V487" ca="1" si="131">ROUNDDOWN(T486/J486,0)</f>
        <v>4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3079</v>
      </c>
      <c r="BF486" s="218">
        <v>4</v>
      </c>
      <c r="BG486" s="231">
        <v>46240</v>
      </c>
      <c r="BH486" s="213">
        <f>+L486-BF486</f>
        <v>0</v>
      </c>
      <c r="BI486" s="213" t="s">
        <v>2540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3896</v>
      </c>
      <c r="C487" s="218" t="s">
        <v>3897</v>
      </c>
      <c r="D487" s="219" t="s">
        <v>781</v>
      </c>
      <c r="E487" s="218" t="s">
        <v>983</v>
      </c>
      <c r="F487" s="218" t="s">
        <v>3088</v>
      </c>
      <c r="G487" s="219" t="s">
        <v>2555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8">
        <f t="shared" ca="1" si="130"/>
        <v>0</v>
      </c>
      <c r="V487" s="218">
        <f t="shared" ca="1" si="131"/>
        <v>4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3079</v>
      </c>
      <c r="BF487" s="218">
        <v>8</v>
      </c>
      <c r="BG487" s="231">
        <v>46240</v>
      </c>
      <c r="BH487" s="213">
        <f>+L487-BF487</f>
        <v>0</v>
      </c>
      <c r="BI487" s="213" t="s">
        <v>2540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3900</v>
      </c>
      <c r="C488" s="215" t="s">
        <v>3901</v>
      </c>
      <c r="D488" s="216" t="s">
        <v>3898</v>
      </c>
      <c r="E488" s="215"/>
      <c r="F488" s="215"/>
      <c r="G488" s="216" t="s">
        <v>3902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3962</v>
      </c>
      <c r="S488" s="215"/>
      <c r="T488" s="215"/>
      <c r="U488" s="215"/>
      <c r="V488" s="215"/>
      <c r="W488" s="215">
        <f ca="1">_xlfn.MINIFS(V:V,C:C,C488,AE:AE,"",AB:AB,"")</f>
        <v>2</v>
      </c>
      <c r="X488" s="215">
        <f ca="1">SUMIFS(T:T,C:C,C488,AE:AE,"")/SUMIFS(L:L,C:C,C488,AE:AE,"",AB:AB,"")</f>
        <v>1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3900</v>
      </c>
      <c r="C489" s="218" t="s">
        <v>3901</v>
      </c>
      <c r="D489" s="219" t="s">
        <v>781</v>
      </c>
      <c r="E489" s="218" t="s">
        <v>3903</v>
      </c>
      <c r="F489" s="218" t="s">
        <v>3089</v>
      </c>
      <c r="G489" s="219" t="s">
        <v>2557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8">
        <f t="shared" ref="U489:U492" ca="1" si="132">+L489-T489</f>
        <v>0</v>
      </c>
      <c r="V489" s="218">
        <f t="shared" ref="V489:V492" ca="1" si="133">ROUNDDOWN(T489/J489,0)</f>
        <v>2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3079</v>
      </c>
      <c r="BF489" s="218">
        <v>2</v>
      </c>
      <c r="BG489" s="231">
        <v>46240</v>
      </c>
      <c r="BH489" s="213">
        <f>+L489-BF489</f>
        <v>0</v>
      </c>
      <c r="BI489" s="213" t="s">
        <v>2540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3900</v>
      </c>
      <c r="C490" s="218" t="s">
        <v>3901</v>
      </c>
      <c r="D490" s="219" t="s">
        <v>781</v>
      </c>
      <c r="E490" s="218" t="s">
        <v>1076</v>
      </c>
      <c r="F490" s="218" t="s">
        <v>3090</v>
      </c>
      <c r="G490" s="219" t="s">
        <v>2559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8">
        <f t="shared" ca="1" si="132"/>
        <v>0</v>
      </c>
      <c r="V490" s="218">
        <f t="shared" ca="1" si="133"/>
        <v>2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3079</v>
      </c>
      <c r="BF490" s="218">
        <v>2</v>
      </c>
      <c r="BG490" s="231">
        <v>46240</v>
      </c>
      <c r="BH490" s="213">
        <f>+L490-BF490</f>
        <v>0</v>
      </c>
      <c r="BI490" s="213" t="s">
        <v>2540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3900</v>
      </c>
      <c r="C491" s="218" t="s">
        <v>3901</v>
      </c>
      <c r="D491" s="219" t="s">
        <v>781</v>
      </c>
      <c r="E491" s="218" t="s">
        <v>1027</v>
      </c>
      <c r="F491" s="218" t="s">
        <v>3091</v>
      </c>
      <c r="G491" s="219" t="s">
        <v>2561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8">
        <f t="shared" ca="1" si="132"/>
        <v>0</v>
      </c>
      <c r="V491" s="218">
        <f t="shared" ca="1" si="133"/>
        <v>2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3079</v>
      </c>
      <c r="BF491" s="218">
        <v>2</v>
      </c>
      <c r="BG491" s="231">
        <v>46240</v>
      </c>
      <c r="BH491" s="213">
        <f>+L491-BF491</f>
        <v>0</v>
      </c>
      <c r="BI491" s="213" t="s">
        <v>2540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3900</v>
      </c>
      <c r="C492" s="218" t="s">
        <v>3901</v>
      </c>
      <c r="D492" s="219" t="s">
        <v>781</v>
      </c>
      <c r="E492" s="218" t="s">
        <v>1028</v>
      </c>
      <c r="F492" s="218" t="s">
        <v>3092</v>
      </c>
      <c r="G492" s="219" t="s">
        <v>2548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8">
        <f t="shared" ca="1" si="132"/>
        <v>0</v>
      </c>
      <c r="V492" s="218">
        <f t="shared" ca="1" si="133"/>
        <v>2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3079</v>
      </c>
      <c r="BF492" s="218">
        <v>2</v>
      </c>
      <c r="BG492" s="231">
        <v>46240</v>
      </c>
      <c r="BH492" s="213">
        <f>+L492-BF492</f>
        <v>0</v>
      </c>
      <c r="BI492" s="213" t="s">
        <v>2540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3904</v>
      </c>
      <c r="C493" s="215" t="s">
        <v>3905</v>
      </c>
      <c r="D493" s="216" t="s">
        <v>3898</v>
      </c>
      <c r="E493" s="215"/>
      <c r="F493" s="215"/>
      <c r="G493" s="216" t="s">
        <v>3902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3962</v>
      </c>
      <c r="S493" s="215"/>
      <c r="T493" s="215"/>
      <c r="U493" s="215"/>
      <c r="V493" s="215"/>
      <c r="W493" s="215">
        <f ca="1">_xlfn.MINIFS(V:V,C:C,C493,AE:AE,"",AB:AB,"")</f>
        <v>2</v>
      </c>
      <c r="X493" s="215">
        <f ca="1">SUMIFS(T:T,C:C,C493,AE:AE,"")/SUMIFS(L:L,C:C,C493,AE:AE,"",AB:AB,"")</f>
        <v>1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3904</v>
      </c>
      <c r="C494" s="218" t="s">
        <v>3905</v>
      </c>
      <c r="D494" s="219" t="s">
        <v>781</v>
      </c>
      <c r="E494" s="218" t="s">
        <v>3903</v>
      </c>
      <c r="F494" s="218" t="s">
        <v>3093</v>
      </c>
      <c r="G494" s="219" t="s">
        <v>2557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8">
        <f t="shared" ref="U494:U497" ca="1" si="134">+L494-T494</f>
        <v>0</v>
      </c>
      <c r="V494" s="218">
        <f t="shared" ref="V494:V497" ca="1" si="135">ROUNDDOWN(T494/J494,0)</f>
        <v>2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3079</v>
      </c>
      <c r="BF494" s="218">
        <v>2</v>
      </c>
      <c r="BG494" s="231">
        <v>46240</v>
      </c>
      <c r="BH494" s="213">
        <f>+L494-BF494</f>
        <v>0</v>
      </c>
      <c r="BI494" s="213" t="s">
        <v>2540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3904</v>
      </c>
      <c r="C495" s="218" t="s">
        <v>3905</v>
      </c>
      <c r="D495" s="219" t="s">
        <v>781</v>
      </c>
      <c r="E495" s="218" t="s">
        <v>1076</v>
      </c>
      <c r="F495" s="218" t="s">
        <v>3094</v>
      </c>
      <c r="G495" s="219" t="s">
        <v>2559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8">
        <f t="shared" ca="1" si="134"/>
        <v>0</v>
      </c>
      <c r="V495" s="218">
        <f t="shared" ca="1" si="135"/>
        <v>2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3079</v>
      </c>
      <c r="BF495" s="218">
        <v>2</v>
      </c>
      <c r="BG495" s="231">
        <v>46240</v>
      </c>
      <c r="BH495" s="213">
        <f>+L495-BF495</f>
        <v>0</v>
      </c>
      <c r="BI495" s="213" t="s">
        <v>2540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3904</v>
      </c>
      <c r="C496" s="218" t="s">
        <v>3905</v>
      </c>
      <c r="D496" s="219" t="s">
        <v>781</v>
      </c>
      <c r="E496" s="218" t="s">
        <v>1027</v>
      </c>
      <c r="F496" s="218" t="s">
        <v>3095</v>
      </c>
      <c r="G496" s="219" t="s">
        <v>2561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8">
        <f t="shared" ca="1" si="134"/>
        <v>0</v>
      </c>
      <c r="V496" s="218">
        <f t="shared" ca="1" si="135"/>
        <v>2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3079</v>
      </c>
      <c r="BF496" s="218">
        <v>2</v>
      </c>
      <c r="BG496" s="231">
        <v>46240</v>
      </c>
      <c r="BH496" s="213">
        <f>+L496-BF496</f>
        <v>0</v>
      </c>
      <c r="BI496" s="213" t="s">
        <v>2540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3904</v>
      </c>
      <c r="C497" s="218" t="s">
        <v>3905</v>
      </c>
      <c r="D497" s="219" t="s">
        <v>781</v>
      </c>
      <c r="E497" s="218" t="s">
        <v>1028</v>
      </c>
      <c r="F497" s="218" t="s">
        <v>3096</v>
      </c>
      <c r="G497" s="219" t="s">
        <v>2548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8">
        <f t="shared" ca="1" si="134"/>
        <v>0</v>
      </c>
      <c r="V497" s="218">
        <f t="shared" ca="1" si="135"/>
        <v>2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3079</v>
      </c>
      <c r="BF497" s="218">
        <v>2</v>
      </c>
      <c r="BG497" s="231">
        <v>46240</v>
      </c>
      <c r="BH497" s="213">
        <f>+L497-BF497</f>
        <v>0</v>
      </c>
      <c r="BI497" s="213" t="s">
        <v>2540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3906</v>
      </c>
      <c r="C498" s="215" t="s">
        <v>3907</v>
      </c>
      <c r="D498" s="216" t="s">
        <v>3898</v>
      </c>
      <c r="E498" s="215"/>
      <c r="F498" s="215"/>
      <c r="G498" s="216" t="s">
        <v>3908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3962</v>
      </c>
      <c r="S498" s="215"/>
      <c r="T498" s="215"/>
      <c r="U498" s="215"/>
      <c r="V498" s="215"/>
      <c r="W498" s="215">
        <f ca="1">_xlfn.MINIFS(V:V,C:C,C498,AE:AE,"",AB:AB,"")</f>
        <v>4</v>
      </c>
      <c r="X498" s="215">
        <f ca="1">SUMIFS(T:T,C:C,C498,AE:AE,"")/SUMIFS(L:L,C:C,C498,AE:AE,"",AB:AB,"")</f>
        <v>1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3906</v>
      </c>
      <c r="C499" s="218" t="s">
        <v>3907</v>
      </c>
      <c r="D499" s="219" t="s">
        <v>781</v>
      </c>
      <c r="E499" s="218" t="s">
        <v>1175</v>
      </c>
      <c r="F499" s="218" t="s">
        <v>3097</v>
      </c>
      <c r="G499" s="219" t="s">
        <v>2539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8">
        <f t="shared" ref="U499:U500" ca="1" si="136">+L499-T499</f>
        <v>0</v>
      </c>
      <c r="V499" s="218">
        <f t="shared" ref="V499:V500" ca="1" si="137">ROUNDDOWN(T499/J499,0)</f>
        <v>4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3079</v>
      </c>
      <c r="BF499" s="218">
        <v>4</v>
      </c>
      <c r="BG499" s="231">
        <v>46240</v>
      </c>
      <c r="BH499" s="213">
        <f>+L499-BF499</f>
        <v>0</v>
      </c>
      <c r="BI499" s="213" t="s">
        <v>2540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3906</v>
      </c>
      <c r="C500" s="218" t="s">
        <v>3907</v>
      </c>
      <c r="D500" s="219" t="s">
        <v>781</v>
      </c>
      <c r="E500" s="218" t="s">
        <v>982</v>
      </c>
      <c r="F500" s="218" t="s">
        <v>3098</v>
      </c>
      <c r="G500" s="219" t="s">
        <v>2542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8">
        <f t="shared" ca="1" si="136"/>
        <v>0</v>
      </c>
      <c r="V500" s="218">
        <f t="shared" ca="1" si="137"/>
        <v>4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3079</v>
      </c>
      <c r="BF500" s="218">
        <v>8</v>
      </c>
      <c r="BG500" s="231">
        <v>46240</v>
      </c>
      <c r="BH500" s="213">
        <f>+L500-BF500</f>
        <v>0</v>
      </c>
      <c r="BI500" s="213" t="s">
        <v>2540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3909</v>
      </c>
      <c r="C501" s="215" t="s">
        <v>3910</v>
      </c>
      <c r="D501" s="216" t="s">
        <v>3898</v>
      </c>
      <c r="E501" s="215"/>
      <c r="F501" s="215"/>
      <c r="G501" s="216" t="s">
        <v>3911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3962</v>
      </c>
      <c r="S501" s="215"/>
      <c r="T501" s="215"/>
      <c r="U501" s="215"/>
      <c r="V501" s="215"/>
      <c r="W501" s="215">
        <f ca="1">_xlfn.MINIFS(V:V,C:C,C501,AE:AE,"",AB:AB,"")</f>
        <v>4</v>
      </c>
      <c r="X501" s="215">
        <f ca="1">SUMIFS(T:T,C:C,C501,AE:AE,"")/SUMIFS(L:L,C:C,C501,AE:AE,"",AB:AB,"")</f>
        <v>1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3909</v>
      </c>
      <c r="C502" s="218" t="s">
        <v>3910</v>
      </c>
      <c r="D502" s="219" t="s">
        <v>781</v>
      </c>
      <c r="E502" s="218" t="s">
        <v>1175</v>
      </c>
      <c r="F502" s="218" t="s">
        <v>3099</v>
      </c>
      <c r="G502" s="219" t="s">
        <v>2539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8">
        <f t="shared" ref="U502:U503" ca="1" si="138">+L502-T502</f>
        <v>0</v>
      </c>
      <c r="V502" s="218">
        <f t="shared" ref="V502:V503" ca="1" si="139">ROUNDDOWN(T502/J502,0)</f>
        <v>4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3079</v>
      </c>
      <c r="BF502" s="218">
        <v>4</v>
      </c>
      <c r="BG502" s="231">
        <v>46240</v>
      </c>
      <c r="BH502" s="213">
        <f>+L502-BF502</f>
        <v>0</v>
      </c>
      <c r="BI502" s="213" t="s">
        <v>2540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3909</v>
      </c>
      <c r="C503" s="218" t="s">
        <v>3910</v>
      </c>
      <c r="D503" s="219" t="s">
        <v>781</v>
      </c>
      <c r="E503" s="218" t="s">
        <v>3912</v>
      </c>
      <c r="F503" s="218" t="s">
        <v>3100</v>
      </c>
      <c r="G503" s="219" t="s">
        <v>2542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8">
        <f t="shared" ca="1" si="138"/>
        <v>0</v>
      </c>
      <c r="V503" s="218">
        <f t="shared" ca="1" si="139"/>
        <v>4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3079</v>
      </c>
      <c r="BF503" s="218">
        <v>8</v>
      </c>
      <c r="BG503" s="231">
        <v>46240</v>
      </c>
      <c r="BH503" s="213">
        <f>+L503-BF503</f>
        <v>0</v>
      </c>
      <c r="BI503" s="213" t="s">
        <v>2540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3913</v>
      </c>
      <c r="C504" s="215" t="s">
        <v>3914</v>
      </c>
      <c r="D504" s="216" t="s">
        <v>3898</v>
      </c>
      <c r="E504" s="215"/>
      <c r="F504" s="215"/>
      <c r="G504" s="216" t="s">
        <v>3915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3962</v>
      </c>
      <c r="S504" s="215"/>
      <c r="T504" s="215"/>
      <c r="U504" s="215"/>
      <c r="V504" s="215"/>
      <c r="W504" s="215">
        <f ca="1">_xlfn.MINIFS(V:V,C:C,C504,AE:AE,"",AB:AB,"")</f>
        <v>2</v>
      </c>
      <c r="X504" s="215">
        <f ca="1">SUMIFS(T:T,C:C,C504,AE:AE,"")/SUMIFS(L:L,C:C,C504,AE:AE,"",AB:AB,"")</f>
        <v>1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3913</v>
      </c>
      <c r="C505" s="218" t="s">
        <v>3914</v>
      </c>
      <c r="D505" s="219" t="s">
        <v>781</v>
      </c>
      <c r="E505" s="218" t="s">
        <v>1107</v>
      </c>
      <c r="F505" s="218" t="s">
        <v>3101</v>
      </c>
      <c r="G505" s="219" t="s">
        <v>2572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8">
        <f t="shared" ref="U505:U507" ca="1" si="140">+L505-T505</f>
        <v>0</v>
      </c>
      <c r="V505" s="218">
        <f t="shared" ref="V505:V507" ca="1" si="141">ROUNDDOWN(T505/J505,0)</f>
        <v>2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3079</v>
      </c>
      <c r="BF505" s="218">
        <v>2</v>
      </c>
      <c r="BG505" s="231">
        <v>46240</v>
      </c>
      <c r="BH505" s="213">
        <f>+L505-BF505</f>
        <v>0</v>
      </c>
      <c r="BI505" s="213" t="s">
        <v>2540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3913</v>
      </c>
      <c r="C506" s="218" t="s">
        <v>3914</v>
      </c>
      <c r="D506" s="219" t="s">
        <v>781</v>
      </c>
      <c r="E506" s="218" t="s">
        <v>1111</v>
      </c>
      <c r="F506" s="218" t="s">
        <v>3102</v>
      </c>
      <c r="G506" s="219" t="s">
        <v>2546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8">
        <f t="shared" ca="1" si="140"/>
        <v>0</v>
      </c>
      <c r="V506" s="218">
        <f t="shared" ca="1" si="141"/>
        <v>2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3079</v>
      </c>
      <c r="BF506" s="218">
        <v>4</v>
      </c>
      <c r="BG506" s="231">
        <v>46240</v>
      </c>
      <c r="BH506" s="213">
        <f>+L506-BF506</f>
        <v>0</v>
      </c>
      <c r="BI506" s="213" t="s">
        <v>2540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3913</v>
      </c>
      <c r="C507" s="218" t="s">
        <v>3914</v>
      </c>
      <c r="D507" s="219" t="s">
        <v>781</v>
      </c>
      <c r="E507" s="218" t="s">
        <v>1074</v>
      </c>
      <c r="F507" s="218" t="s">
        <v>3103</v>
      </c>
      <c r="G507" s="219" t="s">
        <v>2548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8">
        <f t="shared" ca="1" si="140"/>
        <v>0</v>
      </c>
      <c r="V507" s="218">
        <f t="shared" ca="1" si="141"/>
        <v>2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3079</v>
      </c>
      <c r="BF507" s="218">
        <v>2</v>
      </c>
      <c r="BG507" s="231">
        <v>46240</v>
      </c>
      <c r="BH507" s="213">
        <f>+L507-BF507</f>
        <v>0</v>
      </c>
      <c r="BI507" s="213" t="s">
        <v>2540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3916</v>
      </c>
      <c r="C508" s="215" t="s">
        <v>3917</v>
      </c>
      <c r="D508" s="216" t="s">
        <v>3898</v>
      </c>
      <c r="E508" s="215"/>
      <c r="F508" s="215"/>
      <c r="G508" s="216" t="s">
        <v>3915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3962</v>
      </c>
      <c r="S508" s="215"/>
      <c r="T508" s="215"/>
      <c r="U508" s="215"/>
      <c r="V508" s="215"/>
      <c r="W508" s="215">
        <f ca="1">_xlfn.MINIFS(V:V,C:C,C508,AE:AE,"",AB:AB,"")</f>
        <v>2</v>
      </c>
      <c r="X508" s="215">
        <f ca="1">SUMIFS(T:T,C:C,C508,AE:AE,"")/SUMIFS(L:L,C:C,C508,AE:AE,"",AB:AB,"")</f>
        <v>1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3916</v>
      </c>
      <c r="C509" s="218" t="s">
        <v>3917</v>
      </c>
      <c r="D509" s="219" t="s">
        <v>781</v>
      </c>
      <c r="E509" s="218" t="s">
        <v>1107</v>
      </c>
      <c r="F509" s="218" t="s">
        <v>3104</v>
      </c>
      <c r="G509" s="219" t="s">
        <v>2572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8">
        <f t="shared" ref="U509:U511" ca="1" si="142">+L509-T509</f>
        <v>0</v>
      </c>
      <c r="V509" s="218">
        <f t="shared" ref="V509:V511" ca="1" si="143">ROUNDDOWN(T509/J509,0)</f>
        <v>2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3079</v>
      </c>
      <c r="BF509" s="218">
        <v>2</v>
      </c>
      <c r="BG509" s="231">
        <v>46240</v>
      </c>
      <c r="BH509" s="213">
        <f>+L509-BF509</f>
        <v>0</v>
      </c>
      <c r="BI509" s="213" t="s">
        <v>2540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3916</v>
      </c>
      <c r="C510" s="218" t="s">
        <v>3917</v>
      </c>
      <c r="D510" s="219" t="s">
        <v>781</v>
      </c>
      <c r="E510" s="218" t="s">
        <v>1111</v>
      </c>
      <c r="F510" s="218" t="s">
        <v>3105</v>
      </c>
      <c r="G510" s="219" t="s">
        <v>2546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8">
        <f t="shared" ca="1" si="142"/>
        <v>0</v>
      </c>
      <c r="V510" s="218">
        <f t="shared" ca="1" si="143"/>
        <v>2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3079</v>
      </c>
      <c r="BF510" s="218">
        <v>4</v>
      </c>
      <c r="BG510" s="231">
        <v>46240</v>
      </c>
      <c r="BH510" s="213">
        <f>+L510-BF510</f>
        <v>0</v>
      </c>
      <c r="BI510" s="213" t="s">
        <v>2540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3916</v>
      </c>
      <c r="C511" s="218" t="s">
        <v>3917</v>
      </c>
      <c r="D511" s="219" t="s">
        <v>781</v>
      </c>
      <c r="E511" s="218" t="s">
        <v>1074</v>
      </c>
      <c r="F511" s="218" t="s">
        <v>3106</v>
      </c>
      <c r="G511" s="219" t="s">
        <v>2548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8">
        <f t="shared" ca="1" si="142"/>
        <v>0</v>
      </c>
      <c r="V511" s="218">
        <f t="shared" ca="1" si="143"/>
        <v>2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3079</v>
      </c>
      <c r="BF511" s="218">
        <v>2</v>
      </c>
      <c r="BG511" s="231">
        <v>46240</v>
      </c>
      <c r="BH511" s="213">
        <f>+L511-BF511</f>
        <v>0</v>
      </c>
      <c r="BI511" s="213" t="s">
        <v>2540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3918</v>
      </c>
      <c r="C512" s="215" t="s">
        <v>3919</v>
      </c>
      <c r="D512" s="216" t="s">
        <v>3898</v>
      </c>
      <c r="E512" s="215"/>
      <c r="F512" s="215"/>
      <c r="G512" s="216" t="s">
        <v>3920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3962</v>
      </c>
      <c r="S512" s="215"/>
      <c r="T512" s="215"/>
      <c r="U512" s="215"/>
      <c r="V512" s="215"/>
      <c r="W512" s="215">
        <f ca="1">_xlfn.MINIFS(V:V,C:C,C512,AE:AE,"",AB:AB,"")</f>
        <v>4</v>
      </c>
      <c r="X512" s="215">
        <f ca="1">SUMIFS(T:T,C:C,C512,AE:AE,"")/SUMIFS(L:L,C:C,C512,AE:AE,"",AB:AB,"")</f>
        <v>1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3918</v>
      </c>
      <c r="C513" s="218" t="s">
        <v>3919</v>
      </c>
      <c r="D513" s="219" t="s">
        <v>781</v>
      </c>
      <c r="E513" s="218" t="s">
        <v>1175</v>
      </c>
      <c r="F513" s="218" t="s">
        <v>3107</v>
      </c>
      <c r="G513" s="219" t="s">
        <v>2539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8">
        <f t="shared" ref="U513:U514" ca="1" si="144">+L513-T513</f>
        <v>0</v>
      </c>
      <c r="V513" s="218">
        <f t="shared" ref="V513:V514" ca="1" si="145">ROUNDDOWN(T513/J513,0)</f>
        <v>4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3079</v>
      </c>
      <c r="BF513" s="218">
        <v>4</v>
      </c>
      <c r="BG513" s="231">
        <v>46240</v>
      </c>
      <c r="BH513" s="213">
        <f>+L513-BF513</f>
        <v>0</v>
      </c>
      <c r="BI513" s="213" t="s">
        <v>2540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3918</v>
      </c>
      <c r="C514" s="218" t="s">
        <v>3919</v>
      </c>
      <c r="D514" s="219" t="s">
        <v>781</v>
      </c>
      <c r="E514" s="218" t="s">
        <v>937</v>
      </c>
      <c r="F514" s="218" t="s">
        <v>3108</v>
      </c>
      <c r="G514" s="219" t="s">
        <v>2542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8">
        <f t="shared" ca="1" si="144"/>
        <v>0</v>
      </c>
      <c r="V514" s="218">
        <f t="shared" ca="1" si="145"/>
        <v>4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3079</v>
      </c>
      <c r="BF514" s="218">
        <v>8</v>
      </c>
      <c r="BG514" s="231">
        <v>46240</v>
      </c>
      <c r="BH514" s="213">
        <f>+L514-BF514</f>
        <v>0</v>
      </c>
      <c r="BI514" s="213" t="s">
        <v>2540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3921</v>
      </c>
      <c r="C515" s="215" t="s">
        <v>3922</v>
      </c>
      <c r="D515" s="216" t="s">
        <v>3898</v>
      </c>
      <c r="E515" s="215"/>
      <c r="F515" s="215"/>
      <c r="G515" s="216" t="s">
        <v>3911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3962</v>
      </c>
      <c r="S515" s="215"/>
      <c r="T515" s="215"/>
      <c r="U515" s="215"/>
      <c r="V515" s="215"/>
      <c r="W515" s="215">
        <f ca="1">_xlfn.MINIFS(V:V,C:C,C515,AE:AE,"",AB:AB,"")</f>
        <v>4</v>
      </c>
      <c r="X515" s="215">
        <f ca="1">SUMIFS(T:T,C:C,C515,AE:AE,"")/SUMIFS(L:L,C:C,C515,AE:AE,"",AB:AB,"")</f>
        <v>1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3921</v>
      </c>
      <c r="C516" s="218" t="s">
        <v>3922</v>
      </c>
      <c r="D516" s="219" t="s">
        <v>781</v>
      </c>
      <c r="E516" s="218" t="s">
        <v>1175</v>
      </c>
      <c r="F516" s="218" t="s">
        <v>3078</v>
      </c>
      <c r="G516" s="219" t="s">
        <v>2539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8">
        <f t="shared" ref="U516:U517" ca="1" si="146">+L516-T516</f>
        <v>0</v>
      </c>
      <c r="V516" s="218">
        <f t="shared" ref="V516:V517" ca="1" si="147">ROUNDDOWN(T516/J516,0)</f>
        <v>4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3079</v>
      </c>
      <c r="BF516" s="218">
        <v>4</v>
      </c>
      <c r="BG516" s="231">
        <v>46240</v>
      </c>
      <c r="BH516" s="213">
        <f>+L516-BF516</f>
        <v>0</v>
      </c>
      <c r="BI516" s="213" t="s">
        <v>2540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3921</v>
      </c>
      <c r="C517" s="218" t="s">
        <v>3922</v>
      </c>
      <c r="D517" s="219" t="s">
        <v>781</v>
      </c>
      <c r="E517" s="218" t="s">
        <v>935</v>
      </c>
      <c r="F517" s="218" t="s">
        <v>3080</v>
      </c>
      <c r="G517" s="219" t="s">
        <v>2542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8">
        <f t="shared" ca="1" si="146"/>
        <v>0</v>
      </c>
      <c r="V517" s="218">
        <f t="shared" ca="1" si="147"/>
        <v>4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3079</v>
      </c>
      <c r="BF517" s="218">
        <v>8</v>
      </c>
      <c r="BG517" s="231">
        <v>46240</v>
      </c>
      <c r="BH517" s="213">
        <f>+L517-BF517</f>
        <v>0</v>
      </c>
      <c r="BI517" s="213" t="s">
        <v>2540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3923</v>
      </c>
      <c r="C518" s="215" t="s">
        <v>3924</v>
      </c>
      <c r="D518" s="216" t="s">
        <v>3898</v>
      </c>
      <c r="E518" s="215"/>
      <c r="F518" s="215"/>
      <c r="G518" s="216" t="s">
        <v>3925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3962</v>
      </c>
      <c r="S518" s="215"/>
      <c r="T518" s="215"/>
      <c r="U518" s="215"/>
      <c r="V518" s="215"/>
      <c r="W518" s="215">
        <f ca="1">_xlfn.MINIFS(V:V,C:C,C518,AE:AE,"",AB:AB,"")</f>
        <v>1</v>
      </c>
      <c r="X518" s="215">
        <f ca="1">SUMIFS(T:T,C:C,C518,AE:AE,"")/SUMIFS(L:L,C:C,C518,AE:AE,"",AB:AB,"")</f>
        <v>1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3923</v>
      </c>
      <c r="C519" s="218" t="s">
        <v>3924</v>
      </c>
      <c r="D519" s="219" t="s">
        <v>781</v>
      </c>
      <c r="E519" s="218" t="s">
        <v>843</v>
      </c>
      <c r="F519" s="218" t="s">
        <v>3081</v>
      </c>
      <c r="G519" s="219" t="s">
        <v>2544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8">
        <f t="shared" ref="U519:U521" ca="1" si="148">+L519-T519</f>
        <v>0</v>
      </c>
      <c r="V519" s="218">
        <f t="shared" ref="V519:V521" ca="1" si="149">ROUNDDOWN(T519/J519,0)</f>
        <v>1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3079</v>
      </c>
      <c r="BF519" s="218">
        <v>1</v>
      </c>
      <c r="BG519" s="231">
        <v>46240</v>
      </c>
      <c r="BH519" s="213">
        <f>+L519-BF519</f>
        <v>0</v>
      </c>
      <c r="BI519" s="213" t="s">
        <v>2540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3923</v>
      </c>
      <c r="C520" s="218" t="s">
        <v>3924</v>
      </c>
      <c r="D520" s="219" t="s">
        <v>781</v>
      </c>
      <c r="E520" s="218" t="s">
        <v>1111</v>
      </c>
      <c r="F520" s="218" t="s">
        <v>3082</v>
      </c>
      <c r="G520" s="219" t="s">
        <v>2546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8">
        <f t="shared" ca="1" si="148"/>
        <v>0</v>
      </c>
      <c r="V520" s="218">
        <f t="shared" ca="1" si="149"/>
        <v>1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3079</v>
      </c>
      <c r="BF520" s="218">
        <v>2</v>
      </c>
      <c r="BG520" s="231">
        <v>46240</v>
      </c>
      <c r="BH520" s="213">
        <f>+L520-BF520</f>
        <v>0</v>
      </c>
      <c r="BI520" s="213" t="s">
        <v>2540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3923</v>
      </c>
      <c r="C521" s="218" t="s">
        <v>3924</v>
      </c>
      <c r="D521" s="219" t="s">
        <v>781</v>
      </c>
      <c r="E521" s="218" t="s">
        <v>1113</v>
      </c>
      <c r="F521" s="218" t="s">
        <v>3083</v>
      </c>
      <c r="G521" s="219" t="s">
        <v>2548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8">
        <f t="shared" ca="1" si="148"/>
        <v>0</v>
      </c>
      <c r="V521" s="218">
        <f t="shared" ca="1" si="149"/>
        <v>1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3079</v>
      </c>
      <c r="BF521" s="218">
        <v>1</v>
      </c>
      <c r="BG521" s="231">
        <v>46240</v>
      </c>
      <c r="BH521" s="213">
        <f>+L521-BF521</f>
        <v>0</v>
      </c>
      <c r="BI521" s="213" t="s">
        <v>2540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3926</v>
      </c>
      <c r="C522" s="215" t="s">
        <v>3927</v>
      </c>
      <c r="D522" s="216" t="s">
        <v>3898</v>
      </c>
      <c r="E522" s="215"/>
      <c r="F522" s="215"/>
      <c r="G522" s="216" t="s">
        <v>3925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3962</v>
      </c>
      <c r="S522" s="215"/>
      <c r="T522" s="215"/>
      <c r="U522" s="215"/>
      <c r="V522" s="215"/>
      <c r="W522" s="215">
        <f ca="1">_xlfn.MINIFS(V:V,C:C,C522,AE:AE,"",AB:AB,"")</f>
        <v>1</v>
      </c>
      <c r="X522" s="215">
        <f ca="1">SUMIFS(T:T,C:C,C522,AE:AE,"")/SUMIFS(L:L,C:C,C522,AE:AE,"",AB:AB,"")</f>
        <v>1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3926</v>
      </c>
      <c r="C523" s="218" t="s">
        <v>3927</v>
      </c>
      <c r="D523" s="219" t="s">
        <v>781</v>
      </c>
      <c r="E523" s="218" t="s">
        <v>843</v>
      </c>
      <c r="F523" s="218" t="s">
        <v>3084</v>
      </c>
      <c r="G523" s="219" t="s">
        <v>2544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8">
        <f t="shared" ref="U523:U525" ca="1" si="150">+L523-T523</f>
        <v>0</v>
      </c>
      <c r="V523" s="218">
        <f t="shared" ref="V523:V525" ca="1" si="151">ROUNDDOWN(T523/J523,0)</f>
        <v>1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3079</v>
      </c>
      <c r="BF523" s="218">
        <v>1</v>
      </c>
      <c r="BG523" s="231">
        <v>46240</v>
      </c>
      <c r="BH523" s="213">
        <f>+L523-BF523</f>
        <v>0</v>
      </c>
      <c r="BI523" s="213" t="s">
        <v>2540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3926</v>
      </c>
      <c r="C524" s="218" t="s">
        <v>3927</v>
      </c>
      <c r="D524" s="219" t="s">
        <v>781</v>
      </c>
      <c r="E524" s="218" t="s">
        <v>1111</v>
      </c>
      <c r="F524" s="218" t="s">
        <v>3085</v>
      </c>
      <c r="G524" s="219" t="s">
        <v>2546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8">
        <f t="shared" ca="1" si="150"/>
        <v>0</v>
      </c>
      <c r="V524" s="218">
        <f t="shared" ca="1" si="151"/>
        <v>1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3079</v>
      </c>
      <c r="BF524" s="218">
        <v>2</v>
      </c>
      <c r="BG524" s="231">
        <v>46240</v>
      </c>
      <c r="BH524" s="213">
        <f>+L524-BF524</f>
        <v>0</v>
      </c>
      <c r="BI524" s="213" t="s">
        <v>2540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3926</v>
      </c>
      <c r="C525" s="218" t="s">
        <v>3927</v>
      </c>
      <c r="D525" s="219" t="s">
        <v>781</v>
      </c>
      <c r="E525" s="218" t="s">
        <v>1113</v>
      </c>
      <c r="F525" s="218" t="s">
        <v>3086</v>
      </c>
      <c r="G525" s="219" t="s">
        <v>2548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8">
        <f t="shared" ca="1" si="150"/>
        <v>0</v>
      </c>
      <c r="V525" s="218">
        <f t="shared" ca="1" si="151"/>
        <v>1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3079</v>
      </c>
      <c r="BF525" s="218">
        <v>1</v>
      </c>
      <c r="BG525" s="231">
        <v>46240</v>
      </c>
      <c r="BH525" s="213">
        <f>+L525-BF525</f>
        <v>0</v>
      </c>
      <c r="BI525" s="213" t="s">
        <v>2540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3928</v>
      </c>
      <c r="C526" s="215" t="s">
        <v>3929</v>
      </c>
      <c r="D526" s="216" t="s">
        <v>3765</v>
      </c>
      <c r="E526" s="215"/>
      <c r="F526" s="215"/>
      <c r="G526" s="216" t="s">
        <v>3930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3962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0.55555555555555558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3928</v>
      </c>
      <c r="C527" s="218" t="s">
        <v>3929</v>
      </c>
      <c r="D527" s="219" t="s">
        <v>2475</v>
      </c>
      <c r="E527" s="218" t="s">
        <v>3931</v>
      </c>
      <c r="F527" s="218" t="s">
        <v>3396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3928</v>
      </c>
      <c r="C528" s="218" t="s">
        <v>3929</v>
      </c>
      <c r="D528" s="219" t="s">
        <v>2475</v>
      </c>
      <c r="E528" s="218" t="s">
        <v>3932</v>
      </c>
      <c r="F528" s="218" t="s">
        <v>3397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3029</v>
      </c>
      <c r="BF528" s="213">
        <v>1</v>
      </c>
      <c r="BG528" s="231">
        <v>46240</v>
      </c>
      <c r="BH528" s="213">
        <f t="shared" si="154"/>
        <v>0</v>
      </c>
      <c r="BI528" s="213" t="s">
        <v>2476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3928</v>
      </c>
      <c r="C529" s="218" t="s">
        <v>3929</v>
      </c>
      <c r="D529" s="219" t="s">
        <v>2956</v>
      </c>
      <c r="E529" s="218" t="s">
        <v>3933</v>
      </c>
      <c r="F529" s="218" t="s">
        <v>3398</v>
      </c>
      <c r="G529" s="219" t="s">
        <v>2955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3928</v>
      </c>
      <c r="C530" s="218" t="s">
        <v>3929</v>
      </c>
      <c r="D530" s="219" t="s">
        <v>781</v>
      </c>
      <c r="E530" s="218" t="s">
        <v>1026</v>
      </c>
      <c r="F530" s="218" t="s">
        <v>3399</v>
      </c>
      <c r="G530" s="219" t="s">
        <v>2958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8">
        <f t="shared" ca="1" si="152"/>
        <v>0</v>
      </c>
      <c r="V530" s="218">
        <f t="shared" ca="1" si="153"/>
        <v>1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3928</v>
      </c>
      <c r="C531" s="218" t="s">
        <v>3929</v>
      </c>
      <c r="D531" s="219" t="s">
        <v>2479</v>
      </c>
      <c r="E531" s="218" t="s">
        <v>1104</v>
      </c>
      <c r="F531" s="218" t="s">
        <v>3400</v>
      </c>
      <c r="G531" s="219" t="s">
        <v>2960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8">
        <f t="shared" ca="1" si="152"/>
        <v>0</v>
      </c>
      <c r="V531" s="218">
        <f t="shared" ca="1" si="153"/>
        <v>1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3031</v>
      </c>
      <c r="BF531" s="218">
        <v>2</v>
      </c>
      <c r="BG531" s="246">
        <v>46240</v>
      </c>
      <c r="BH531" s="213">
        <f t="shared" si="154"/>
        <v>0</v>
      </c>
      <c r="BI531" s="245" t="s">
        <v>2480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3928</v>
      </c>
      <c r="C532" s="218" t="s">
        <v>3929</v>
      </c>
      <c r="D532" s="219" t="s">
        <v>781</v>
      </c>
      <c r="E532" s="218" t="s">
        <v>1071</v>
      </c>
      <c r="F532" s="218" t="s">
        <v>3401</v>
      </c>
      <c r="G532" s="219" t="s">
        <v>2962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3928</v>
      </c>
      <c r="C533" s="218" t="s">
        <v>3929</v>
      </c>
      <c r="D533" s="219" t="s">
        <v>2479</v>
      </c>
      <c r="E533" s="218" t="s">
        <v>1190</v>
      </c>
      <c r="F533" s="218" t="s">
        <v>3402</v>
      </c>
      <c r="G533" s="219" t="s">
        <v>2964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8">
        <f t="shared" ca="1" si="152"/>
        <v>0</v>
      </c>
      <c r="V533" s="218">
        <f t="shared" ca="1" si="153"/>
        <v>1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3031</v>
      </c>
      <c r="BF533" s="218">
        <v>2</v>
      </c>
      <c r="BG533" s="246">
        <v>46240</v>
      </c>
      <c r="BH533" s="213">
        <f t="shared" si="154"/>
        <v>0</v>
      </c>
      <c r="BI533" s="245" t="s">
        <v>2480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3934</v>
      </c>
      <c r="C534" s="215" t="s">
        <v>3935</v>
      </c>
      <c r="D534" s="216" t="s">
        <v>3765</v>
      </c>
      <c r="E534" s="215"/>
      <c r="F534" s="215"/>
      <c r="G534" s="216" t="s">
        <v>3930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3962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0.55555555555555558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3934</v>
      </c>
      <c r="C535" s="218" t="s">
        <v>3935</v>
      </c>
      <c r="D535" s="219" t="s">
        <v>2475</v>
      </c>
      <c r="E535" s="218" t="s">
        <v>1054</v>
      </c>
      <c r="F535" s="218" t="s">
        <v>3403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3029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2476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3934</v>
      </c>
      <c r="C536" s="218" t="s">
        <v>3935</v>
      </c>
      <c r="D536" s="219" t="s">
        <v>2475</v>
      </c>
      <c r="E536" s="218" t="s">
        <v>3936</v>
      </c>
      <c r="F536" s="218" t="s">
        <v>3404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3934</v>
      </c>
      <c r="C537" s="218" t="s">
        <v>3935</v>
      </c>
      <c r="D537" s="219" t="s">
        <v>2956</v>
      </c>
      <c r="E537" s="218" t="s">
        <v>3933</v>
      </c>
      <c r="F537" s="218" t="s">
        <v>3405</v>
      </c>
      <c r="G537" s="219" t="s">
        <v>2955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3934</v>
      </c>
      <c r="C538" s="218" t="s">
        <v>3935</v>
      </c>
      <c r="D538" s="219" t="s">
        <v>781</v>
      </c>
      <c r="E538" s="218" t="s">
        <v>1026</v>
      </c>
      <c r="F538" s="218" t="s">
        <v>3406</v>
      </c>
      <c r="G538" s="219" t="s">
        <v>2958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8">
        <f t="shared" ca="1" si="156"/>
        <v>0</v>
      </c>
      <c r="V538" s="218">
        <f t="shared" ca="1" si="157"/>
        <v>1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3934</v>
      </c>
      <c r="C539" s="218" t="s">
        <v>3935</v>
      </c>
      <c r="D539" s="219" t="s">
        <v>2479</v>
      </c>
      <c r="E539" s="218" t="s">
        <v>1104</v>
      </c>
      <c r="F539" s="218" t="s">
        <v>3407</v>
      </c>
      <c r="G539" s="219" t="s">
        <v>2960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8">
        <f t="shared" ca="1" si="156"/>
        <v>0</v>
      </c>
      <c r="V539" s="218">
        <f t="shared" ca="1" si="157"/>
        <v>1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3031</v>
      </c>
      <c r="BF539" s="218">
        <v>2</v>
      </c>
      <c r="BG539" s="246">
        <v>46240</v>
      </c>
      <c r="BH539" s="213">
        <f t="shared" si="158"/>
        <v>0</v>
      </c>
      <c r="BI539" s="245" t="s">
        <v>2480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3934</v>
      </c>
      <c r="C540" s="218" t="s">
        <v>3935</v>
      </c>
      <c r="D540" s="219" t="s">
        <v>781</v>
      </c>
      <c r="E540" s="218" t="s">
        <v>1071</v>
      </c>
      <c r="F540" s="218" t="s">
        <v>3408</v>
      </c>
      <c r="G540" s="219" t="s">
        <v>2962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3934</v>
      </c>
      <c r="C541" s="218" t="s">
        <v>3935</v>
      </c>
      <c r="D541" s="219" t="s">
        <v>2479</v>
      </c>
      <c r="E541" s="218" t="s">
        <v>1190</v>
      </c>
      <c r="F541" s="218" t="s">
        <v>3409</v>
      </c>
      <c r="G541" s="219" t="s">
        <v>2964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8">
        <f t="shared" ca="1" si="156"/>
        <v>0</v>
      </c>
      <c r="V541" s="218">
        <f t="shared" ca="1" si="157"/>
        <v>1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3031</v>
      </c>
      <c r="BF541" s="218">
        <v>2</v>
      </c>
      <c r="BG541" s="246">
        <v>46240</v>
      </c>
      <c r="BH541" s="213">
        <f t="shared" si="158"/>
        <v>0</v>
      </c>
      <c r="BI541" s="245" t="s">
        <v>2480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3937</v>
      </c>
      <c r="C542" s="215" t="s">
        <v>3938</v>
      </c>
      <c r="D542" s="216" t="s">
        <v>3939</v>
      </c>
      <c r="E542" s="215"/>
      <c r="F542" s="215"/>
      <c r="G542" s="216" t="s">
        <v>3940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3962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3937</v>
      </c>
      <c r="C543" s="218" t="s">
        <v>3938</v>
      </c>
      <c r="D543" s="219" t="s">
        <v>781</v>
      </c>
      <c r="E543" s="218" t="s">
        <v>3941</v>
      </c>
      <c r="F543" s="218" t="s">
        <v>2983</v>
      </c>
      <c r="G543" s="219" t="s">
        <v>2407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3942</v>
      </c>
      <c r="C544" s="215" t="s">
        <v>3943</v>
      </c>
      <c r="D544" s="216" t="s">
        <v>1316</v>
      </c>
      <c r="E544" s="215"/>
      <c r="F544" s="215"/>
      <c r="G544" s="216" t="s">
        <v>3944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3962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0.66666666666666663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3942</v>
      </c>
      <c r="C545" s="218" t="s">
        <v>3943</v>
      </c>
      <c r="D545" s="219" t="s">
        <v>2391</v>
      </c>
      <c r="E545" s="218" t="s">
        <v>3945</v>
      </c>
      <c r="F545" s="218" t="s">
        <v>2973</v>
      </c>
      <c r="G545" s="219" t="s">
        <v>2391</v>
      </c>
      <c r="H545" s="221">
        <v>6758</v>
      </c>
      <c r="I545" s="218" t="s">
        <v>2392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3942</v>
      </c>
      <c r="C546" s="218" t="s">
        <v>3943</v>
      </c>
      <c r="D546" s="219" t="s">
        <v>781</v>
      </c>
      <c r="E546" s="218" t="s">
        <v>3946</v>
      </c>
      <c r="F546" s="218" t="s">
        <v>2974</v>
      </c>
      <c r="G546" s="219" t="s">
        <v>2394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8">
        <f t="shared" ca="1" si="160"/>
        <v>0</v>
      </c>
      <c r="V546" s="218">
        <f t="shared" ca="1" si="161"/>
        <v>1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2975</v>
      </c>
      <c r="BF546" s="218">
        <v>2</v>
      </c>
      <c r="BG546" s="231">
        <v>46240</v>
      </c>
      <c r="BH546" s="213">
        <f>+L546-BF546</f>
        <v>0</v>
      </c>
      <c r="BI546" s="213" t="s">
        <v>2395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3947</v>
      </c>
      <c r="C547" s="215" t="s">
        <v>3948</v>
      </c>
      <c r="D547" s="216" t="s">
        <v>1316</v>
      </c>
      <c r="E547" s="215"/>
      <c r="F547" s="215"/>
      <c r="G547" s="216" t="s">
        <v>3949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3962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0.66666666666666663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3947</v>
      </c>
      <c r="C548" s="218" t="s">
        <v>3948</v>
      </c>
      <c r="D548" s="219" t="s">
        <v>2391</v>
      </c>
      <c r="E548" s="218" t="s">
        <v>3950</v>
      </c>
      <c r="F548" s="218" t="s">
        <v>2976</v>
      </c>
      <c r="G548" s="219" t="s">
        <v>2391</v>
      </c>
      <c r="H548" s="221">
        <v>6762</v>
      </c>
      <c r="I548" s="218" t="s">
        <v>2392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3947</v>
      </c>
      <c r="C549" s="218" t="s">
        <v>3948</v>
      </c>
      <c r="D549" s="219" t="s">
        <v>781</v>
      </c>
      <c r="E549" s="218" t="s">
        <v>3946</v>
      </c>
      <c r="F549" s="218" t="s">
        <v>2977</v>
      </c>
      <c r="G549" s="219" t="s">
        <v>2394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8">
        <f t="shared" ca="1" si="162"/>
        <v>0</v>
      </c>
      <c r="V549" s="218">
        <f t="shared" ca="1" si="163"/>
        <v>1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2975</v>
      </c>
      <c r="BF549" s="218">
        <v>2</v>
      </c>
      <c r="BG549" s="231">
        <v>46240</v>
      </c>
      <c r="BH549" s="213">
        <f>+L549-BF549</f>
        <v>0</v>
      </c>
      <c r="BI549" s="213" t="s">
        <v>2395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3951</v>
      </c>
      <c r="C550" s="215" t="s">
        <v>3952</v>
      </c>
      <c r="D550" s="216" t="s">
        <v>1316</v>
      </c>
      <c r="E550" s="215"/>
      <c r="F550" s="215"/>
      <c r="G550" s="216" t="s">
        <v>3953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3962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0.66666666666666663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3951</v>
      </c>
      <c r="C551" s="218" t="s">
        <v>3952</v>
      </c>
      <c r="D551" s="219" t="s">
        <v>2391</v>
      </c>
      <c r="E551" s="218" t="s">
        <v>3954</v>
      </c>
      <c r="F551" s="218" t="s">
        <v>2978</v>
      </c>
      <c r="G551" s="219" t="s">
        <v>2391</v>
      </c>
      <c r="H551" s="221">
        <v>6750</v>
      </c>
      <c r="I551" s="218" t="s">
        <v>2392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3951</v>
      </c>
      <c r="C552" s="218" t="s">
        <v>3952</v>
      </c>
      <c r="D552" s="219" t="s">
        <v>781</v>
      </c>
      <c r="E552" s="218" t="s">
        <v>3946</v>
      </c>
      <c r="F552" s="218" t="s">
        <v>2979</v>
      </c>
      <c r="G552" s="219" t="s">
        <v>2394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8">
        <f t="shared" ca="1" si="164"/>
        <v>0</v>
      </c>
      <c r="V552" s="218">
        <f t="shared" ca="1" si="165"/>
        <v>1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2975</v>
      </c>
      <c r="BF552" s="218">
        <v>2</v>
      </c>
      <c r="BG552" s="231">
        <v>46240</v>
      </c>
      <c r="BH552" s="213">
        <f>+L552-BF552</f>
        <v>0</v>
      </c>
      <c r="BI552" s="213" t="s">
        <v>2395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3955</v>
      </c>
      <c r="C553" s="215" t="s">
        <v>3956</v>
      </c>
      <c r="D553" s="216" t="s">
        <v>2000</v>
      </c>
      <c r="E553" s="215"/>
      <c r="F553" s="215"/>
      <c r="G553" s="216" t="s">
        <v>3957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3962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3955</v>
      </c>
      <c r="C554" s="218" t="s">
        <v>3956</v>
      </c>
      <c r="D554" s="219" t="s">
        <v>2424</v>
      </c>
      <c r="E554" s="218" t="s">
        <v>3958</v>
      </c>
      <c r="F554" s="218" t="s">
        <v>3026</v>
      </c>
      <c r="G554" s="219" t="s">
        <v>2447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84" t="s">
        <v>572</v>
      </c>
      <c r="B1" s="285"/>
      <c r="C1" s="285"/>
      <c r="D1" s="286"/>
      <c r="E1" s="286"/>
      <c r="F1" s="286"/>
      <c r="G1" s="286"/>
      <c r="H1" s="285"/>
      <c r="I1" s="287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2"/>
      <c r="AH1" s="282"/>
      <c r="AI1" s="282"/>
      <c r="AJ1" s="282"/>
      <c r="AK1" s="282"/>
      <c r="AL1" s="282"/>
      <c r="AM1" s="285"/>
      <c r="AN1" s="285"/>
      <c r="AO1" s="285"/>
      <c r="AP1" s="285"/>
      <c r="AQ1" s="285"/>
      <c r="AR1" s="285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85"/>
      <c r="BD1" s="288" t="s">
        <v>573</v>
      </c>
      <c r="BE1" s="285"/>
      <c r="BF1" s="285"/>
      <c r="BG1" s="285"/>
      <c r="BH1" s="285"/>
      <c r="BI1" s="285"/>
      <c r="BJ1" s="289"/>
      <c r="BK1" s="290"/>
      <c r="BL1" s="290"/>
      <c r="BM1" s="290"/>
      <c r="BN1" s="290"/>
      <c r="BO1" s="290"/>
      <c r="BP1" s="289"/>
      <c r="BQ1" s="290"/>
      <c r="BR1" s="290"/>
      <c r="BS1" s="290"/>
      <c r="BT1" s="290"/>
      <c r="BU1" s="290"/>
      <c r="BV1" s="289"/>
      <c r="BW1" s="285"/>
      <c r="BX1" s="285"/>
      <c r="BY1" s="285"/>
      <c r="BZ1" s="285"/>
      <c r="CA1" s="285"/>
      <c r="CB1" s="285"/>
      <c r="CC1" s="285"/>
      <c r="CD1" s="285"/>
      <c r="CE1" s="285"/>
      <c r="CF1" s="285"/>
      <c r="CG1" s="285"/>
      <c r="CH1" s="285"/>
      <c r="CI1" s="285"/>
      <c r="CJ1" s="285"/>
      <c r="CK1" s="285"/>
      <c r="CL1" s="285"/>
      <c r="CM1" s="285"/>
      <c r="CN1" s="285"/>
      <c r="CO1" s="285"/>
      <c r="CP1" s="285"/>
      <c r="CQ1" s="285"/>
      <c r="CR1" s="285"/>
      <c r="CS1" s="285"/>
      <c r="CT1" s="288" t="s">
        <v>573</v>
      </c>
    </row>
    <row r="2" spans="1:98" ht="18.75">
      <c r="A2" s="291" t="s">
        <v>3966</v>
      </c>
      <c r="B2" s="292"/>
      <c r="C2" s="293"/>
      <c r="D2" s="294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5"/>
      <c r="U2" s="295"/>
      <c r="V2" s="295"/>
      <c r="W2" s="295"/>
      <c r="X2" s="295"/>
      <c r="Y2" s="295"/>
      <c r="Z2" s="295"/>
      <c r="AA2" s="295"/>
      <c r="AB2" s="295"/>
      <c r="AC2" s="295"/>
      <c r="AD2" s="292"/>
      <c r="AE2" s="292"/>
      <c r="AF2" s="292"/>
      <c r="AG2" s="283"/>
      <c r="AH2" s="283"/>
      <c r="AI2" s="283"/>
      <c r="AJ2" s="283"/>
      <c r="AK2" s="283"/>
      <c r="AL2" s="283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6"/>
      <c r="BE2" s="292"/>
      <c r="BF2" s="292"/>
      <c r="BG2" s="292"/>
      <c r="BH2" s="292"/>
      <c r="BI2" s="292"/>
      <c r="BJ2" s="297"/>
      <c r="BK2" s="298"/>
      <c r="BL2" s="298"/>
      <c r="BM2" s="298"/>
      <c r="BN2" s="298"/>
      <c r="BO2" s="298"/>
      <c r="BP2" s="297"/>
      <c r="BQ2" s="298"/>
      <c r="BR2" s="298"/>
      <c r="BS2" s="298"/>
      <c r="BT2" s="298"/>
      <c r="BU2" s="298"/>
      <c r="BV2" s="297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6"/>
    </row>
    <row r="3" spans="1:98" ht="18.75">
      <c r="A3" s="291" t="s">
        <v>3967</v>
      </c>
      <c r="B3" s="292"/>
      <c r="C3" s="292"/>
      <c r="D3" s="294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Q3" s="295"/>
      <c r="R3" s="295"/>
      <c r="S3" s="295"/>
      <c r="T3" s="295"/>
      <c r="U3" s="295"/>
      <c r="V3" s="295"/>
      <c r="W3" s="295"/>
      <c r="X3" s="295"/>
      <c r="Y3" s="295"/>
      <c r="Z3" s="295"/>
      <c r="AA3" s="295"/>
      <c r="AB3" s="295"/>
      <c r="AC3" s="295"/>
      <c r="AD3" s="292"/>
      <c r="AE3" s="292"/>
      <c r="AF3" s="292"/>
      <c r="AG3" s="283"/>
      <c r="AH3" s="283"/>
      <c r="AI3" s="283"/>
      <c r="AJ3" s="283"/>
      <c r="AK3" s="283"/>
      <c r="AL3" s="283"/>
      <c r="AM3" s="299"/>
      <c r="AN3" s="300"/>
      <c r="AO3" s="300"/>
      <c r="AP3" s="300"/>
      <c r="AQ3" s="300"/>
      <c r="AR3" s="300"/>
      <c r="AS3" s="300"/>
      <c r="AT3" s="300"/>
      <c r="AU3" s="300"/>
      <c r="AV3" s="300"/>
      <c r="AW3" s="292"/>
      <c r="AX3" s="299"/>
      <c r="AY3" s="300"/>
      <c r="AZ3" s="300"/>
      <c r="BA3" s="300"/>
      <c r="BB3" s="300"/>
      <c r="BC3" s="300"/>
      <c r="BD3" s="292"/>
      <c r="BE3" s="299"/>
      <c r="BF3" s="300"/>
      <c r="BG3" s="292"/>
      <c r="BH3" s="292"/>
      <c r="BI3" s="292"/>
      <c r="BJ3" s="298"/>
      <c r="BK3" s="301"/>
      <c r="BL3" s="302"/>
      <c r="BM3" s="298"/>
      <c r="BN3" s="298"/>
      <c r="BO3" s="298"/>
      <c r="BP3" s="298"/>
      <c r="BQ3" s="301"/>
      <c r="BR3" s="302"/>
      <c r="BS3" s="298"/>
      <c r="BT3" s="298"/>
      <c r="BU3" s="298"/>
      <c r="BV3" s="298"/>
      <c r="BW3" s="299"/>
      <c r="BX3" s="300"/>
      <c r="BY3" s="292"/>
      <c r="BZ3" s="292"/>
      <c r="CA3" s="292"/>
      <c r="CB3" s="292"/>
      <c r="CC3" s="292"/>
      <c r="CD3" s="292"/>
      <c r="CE3" s="292"/>
      <c r="CF3" s="292"/>
      <c r="CG3" s="292"/>
      <c r="CH3" s="292"/>
      <c r="CI3" s="292"/>
      <c r="CJ3" s="292"/>
      <c r="CK3" s="292"/>
      <c r="CL3" s="292"/>
      <c r="CM3" s="292"/>
      <c r="CN3" s="292"/>
      <c r="CO3" s="292"/>
      <c r="CP3" s="292"/>
      <c r="CQ3" s="292"/>
      <c r="CR3" s="292"/>
      <c r="CS3" s="292"/>
      <c r="CT3" s="292"/>
    </row>
    <row r="4" spans="1:98" ht="18.75">
      <c r="A4" s="291" t="s">
        <v>577</v>
      </c>
      <c r="B4" s="292"/>
      <c r="C4" s="292" t="s">
        <v>4418</v>
      </c>
      <c r="D4" s="294"/>
      <c r="E4" s="295"/>
      <c r="F4" s="295"/>
      <c r="G4" s="295"/>
      <c r="H4" s="295"/>
      <c r="I4" s="295"/>
      <c r="J4" s="295"/>
      <c r="K4" s="295"/>
      <c r="L4" s="295"/>
      <c r="M4" s="295"/>
      <c r="N4" s="295"/>
      <c r="O4" s="295"/>
      <c r="P4" s="295"/>
      <c r="Q4" s="295"/>
      <c r="R4" s="295"/>
      <c r="S4" s="295"/>
      <c r="T4" s="295"/>
      <c r="U4" s="295"/>
      <c r="V4" s="295"/>
      <c r="W4" s="295"/>
      <c r="X4" s="295"/>
      <c r="Y4" s="295"/>
      <c r="Z4" s="295"/>
      <c r="AA4" s="295"/>
      <c r="AB4" s="295"/>
      <c r="AC4" s="295"/>
      <c r="AD4" s="292"/>
      <c r="AE4" s="292"/>
      <c r="AF4" s="292"/>
      <c r="AG4" s="295"/>
      <c r="AH4" s="295"/>
      <c r="AI4" s="295"/>
      <c r="AJ4" s="295"/>
      <c r="AK4" s="295"/>
      <c r="AL4" s="295"/>
      <c r="AM4" s="300"/>
      <c r="AN4" s="300"/>
      <c r="AO4" s="300"/>
      <c r="AP4" s="300"/>
      <c r="AQ4" s="300"/>
      <c r="AR4" s="300"/>
      <c r="AS4" s="300"/>
      <c r="AT4" s="300"/>
      <c r="AU4" s="300"/>
      <c r="AV4" s="300"/>
      <c r="AW4" s="292"/>
      <c r="AX4" s="300"/>
      <c r="AY4" s="300"/>
      <c r="AZ4" s="300"/>
      <c r="BA4" s="300"/>
      <c r="BB4" s="300"/>
      <c r="BC4" s="300"/>
      <c r="BD4" s="303" t="s">
        <v>578</v>
      </c>
      <c r="BE4" s="300"/>
      <c r="BF4" s="300"/>
      <c r="BG4" s="292"/>
      <c r="BH4" s="292"/>
      <c r="BI4" s="292"/>
      <c r="BJ4" s="304"/>
      <c r="BK4" s="302"/>
      <c r="BL4" s="302"/>
      <c r="BM4" s="298"/>
      <c r="BN4" s="298"/>
      <c r="BO4" s="298"/>
      <c r="BP4" s="304"/>
      <c r="BQ4" s="302"/>
      <c r="BR4" s="302"/>
      <c r="BS4" s="298"/>
      <c r="BT4" s="298"/>
      <c r="BU4" s="298"/>
      <c r="BV4" s="304"/>
      <c r="BW4" s="300"/>
      <c r="BX4" s="300"/>
      <c r="BY4" s="292"/>
      <c r="BZ4" s="292"/>
      <c r="CA4" s="292"/>
      <c r="CB4" s="292"/>
      <c r="CC4" s="292"/>
      <c r="CD4" s="292"/>
      <c r="CE4" s="292"/>
      <c r="CF4" s="292"/>
      <c r="CG4" s="292"/>
      <c r="CH4" s="292"/>
      <c r="CI4" s="292"/>
      <c r="CJ4" s="292"/>
      <c r="CK4" s="292"/>
      <c r="CL4" s="292"/>
      <c r="CM4" s="292"/>
      <c r="CN4" s="292"/>
      <c r="CO4" s="292"/>
      <c r="CP4" s="292"/>
      <c r="CQ4" s="292"/>
      <c r="CR4" s="292"/>
      <c r="CS4" s="292"/>
      <c r="CT4" s="303" t="s">
        <v>578</v>
      </c>
    </row>
    <row r="5" spans="1:98" ht="18.75">
      <c r="A5" s="291" t="s">
        <v>3968</v>
      </c>
      <c r="B5" s="292"/>
      <c r="C5" s="292"/>
      <c r="D5" s="294"/>
      <c r="E5" s="295"/>
      <c r="F5" s="295"/>
      <c r="G5" s="295"/>
      <c r="H5" s="292"/>
      <c r="I5" s="293"/>
      <c r="J5" s="292"/>
      <c r="K5" s="292"/>
      <c r="L5" s="292"/>
      <c r="M5" s="292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  <c r="AD5" s="292"/>
      <c r="AE5" s="305"/>
      <c r="AF5" s="305"/>
      <c r="AG5" s="295"/>
      <c r="AH5" s="295"/>
      <c r="AI5" s="295"/>
      <c r="AJ5" s="295"/>
      <c r="AK5" s="295"/>
      <c r="AL5" s="295"/>
      <c r="AM5" s="306"/>
      <c r="AN5" s="306"/>
      <c r="AO5" s="306"/>
      <c r="AP5" s="306"/>
      <c r="AQ5" s="306"/>
      <c r="AR5" s="306"/>
      <c r="AS5" s="306"/>
      <c r="AT5" s="306"/>
      <c r="AU5" s="306"/>
      <c r="AV5" s="306"/>
      <c r="AW5" s="305"/>
      <c r="AX5" s="306"/>
      <c r="AY5" s="306"/>
      <c r="AZ5" s="306"/>
      <c r="BA5" s="306"/>
      <c r="BB5" s="306"/>
      <c r="BC5" s="306"/>
      <c r="BD5" s="307">
        <v>2</v>
      </c>
      <c r="BE5" s="306"/>
      <c r="BF5" s="306"/>
      <c r="BG5" s="305"/>
      <c r="BH5" s="305"/>
      <c r="BI5" s="308"/>
      <c r="BJ5" s="309"/>
      <c r="BK5" s="302"/>
      <c r="BL5" s="302"/>
      <c r="BM5" s="310"/>
      <c r="BN5" s="310"/>
      <c r="BO5" s="310"/>
      <c r="BP5" s="309"/>
      <c r="BQ5" s="302"/>
      <c r="BR5" s="302"/>
      <c r="BS5" s="310"/>
      <c r="BT5" s="310"/>
      <c r="BU5" s="311"/>
      <c r="BV5" s="309"/>
      <c r="BW5" s="306"/>
      <c r="BX5" s="306"/>
      <c r="BY5" s="305"/>
      <c r="BZ5" s="305"/>
      <c r="CA5" s="305"/>
      <c r="CB5" s="305"/>
      <c r="CC5" s="305"/>
      <c r="CD5" s="308"/>
      <c r="CE5" s="305"/>
      <c r="CF5" s="305"/>
      <c r="CG5" s="305"/>
      <c r="CH5" s="305"/>
      <c r="CI5" s="305"/>
      <c r="CJ5" s="308"/>
      <c r="CK5" s="305"/>
      <c r="CL5" s="305"/>
      <c r="CM5" s="305"/>
      <c r="CN5" s="305"/>
      <c r="CO5" s="305"/>
      <c r="CP5" s="308"/>
      <c r="CQ5" s="305"/>
      <c r="CR5" s="305"/>
      <c r="CS5" s="305"/>
      <c r="CT5" s="307">
        <v>2</v>
      </c>
    </row>
    <row r="6" spans="1:98" ht="18.75">
      <c r="A6" s="291" t="s">
        <v>3969</v>
      </c>
      <c r="B6" s="292"/>
      <c r="C6" s="292"/>
      <c r="D6" s="294"/>
      <c r="E6" s="211"/>
      <c r="F6" s="211"/>
      <c r="G6" s="211"/>
      <c r="H6" s="292"/>
      <c r="I6" s="312" t="s">
        <v>2143</v>
      </c>
      <c r="J6" s="292"/>
      <c r="K6" s="292"/>
      <c r="L6" s="292"/>
      <c r="M6" s="313"/>
      <c r="N6" s="295"/>
      <c r="O6" s="295"/>
      <c r="P6" s="295"/>
      <c r="Q6" s="295"/>
      <c r="R6" s="295"/>
      <c r="S6" s="295"/>
      <c r="T6" s="295"/>
      <c r="U6" s="295"/>
      <c r="V6" s="295"/>
      <c r="W6" s="295" t="e" cm="1">
        <f t="array" aca="1" ref="W6" ca="1">SUMPRODUCT(W:W,M:M,--(AE:AE="x"))</f>
        <v>#DIV/0!</v>
      </c>
      <c r="X6" s="295" t="e" cm="1">
        <f t="array" aca="1" ref="X6" ca="1">SUMPRODUCT(X:X,M:M,--(AE:AE="x"),--(X:X&gt;=80%))</f>
        <v>#DIV/0!</v>
      </c>
      <c r="Y6" s="295"/>
      <c r="Z6" s="295"/>
      <c r="AA6" s="295"/>
      <c r="AB6" s="295"/>
      <c r="AC6" s="295"/>
      <c r="AD6" s="314" t="s">
        <v>3970</v>
      </c>
      <c r="AE6" s="305"/>
      <c r="AF6" s="305"/>
      <c r="AG6" s="295"/>
      <c r="AH6" s="295"/>
      <c r="AI6" s="295"/>
      <c r="AJ6" s="295"/>
      <c r="AK6" s="295"/>
      <c r="AL6" s="295"/>
      <c r="AM6" s="315" t="s">
        <v>583</v>
      </c>
      <c r="AN6" s="315"/>
      <c r="AO6" s="315"/>
      <c r="AP6" s="315"/>
      <c r="AQ6" s="315"/>
      <c r="AR6" s="315"/>
      <c r="AS6" s="315"/>
      <c r="AT6" s="315"/>
      <c r="AU6" s="315"/>
      <c r="AV6" s="315"/>
      <c r="AW6" s="316" t="s">
        <v>584</v>
      </c>
      <c r="AX6" s="315"/>
      <c r="AY6" s="315"/>
      <c r="AZ6" s="315"/>
      <c r="BA6" s="315"/>
      <c r="BB6" s="315"/>
      <c r="BC6" s="317"/>
      <c r="BD6" s="318" t="s">
        <v>585</v>
      </c>
      <c r="BE6" s="316" t="s">
        <v>586</v>
      </c>
      <c r="BF6" s="315"/>
      <c r="BG6" s="315"/>
      <c r="BH6" s="315"/>
      <c r="BI6" s="315"/>
      <c r="BJ6" s="319"/>
      <c r="BK6" s="319"/>
      <c r="BL6" s="319"/>
      <c r="BM6" s="319"/>
      <c r="BN6" s="319"/>
      <c r="BO6" s="319"/>
      <c r="BP6" s="319"/>
      <c r="BQ6" s="319"/>
      <c r="BR6" s="319"/>
      <c r="BS6" s="319"/>
      <c r="BT6" s="319"/>
      <c r="BU6" s="319"/>
      <c r="BV6" s="319"/>
      <c r="BW6" s="315"/>
      <c r="BX6" s="315"/>
      <c r="BY6" s="315"/>
      <c r="BZ6" s="315"/>
      <c r="CA6" s="315"/>
      <c r="CB6" s="315"/>
      <c r="CC6" s="315"/>
      <c r="CD6" s="315"/>
      <c r="CE6" s="315"/>
      <c r="CF6" s="315"/>
      <c r="CG6" s="315"/>
      <c r="CH6" s="315"/>
      <c r="CI6" s="315"/>
      <c r="CJ6" s="315"/>
      <c r="CK6" s="315"/>
      <c r="CL6" s="315"/>
      <c r="CM6" s="315"/>
      <c r="CN6" s="315"/>
      <c r="CO6" s="315"/>
      <c r="CP6" s="315"/>
      <c r="CQ6" s="315"/>
      <c r="CR6" s="315"/>
      <c r="CS6" s="315"/>
      <c r="CT6" s="320"/>
    </row>
    <row r="7" spans="1:98" ht="17.25" customHeight="1">
      <c r="A7" s="321" t="s">
        <v>587</v>
      </c>
      <c r="B7" s="321" t="s">
        <v>587</v>
      </c>
      <c r="C7" s="321" t="s">
        <v>587</v>
      </c>
      <c r="D7" s="321" t="s">
        <v>587</v>
      </c>
      <c r="E7" s="321" t="s">
        <v>587</v>
      </c>
      <c r="F7" s="321" t="s">
        <v>587</v>
      </c>
      <c r="G7" s="321" t="s">
        <v>587</v>
      </c>
      <c r="H7" s="321" t="s">
        <v>587</v>
      </c>
      <c r="I7" s="321" t="s">
        <v>587</v>
      </c>
      <c r="J7" s="321" t="s">
        <v>587</v>
      </c>
      <c r="K7" s="321" t="s">
        <v>587</v>
      </c>
      <c r="L7" s="321" t="s">
        <v>587</v>
      </c>
      <c r="M7" s="321" t="s">
        <v>587</v>
      </c>
      <c r="N7" s="321" t="s">
        <v>587</v>
      </c>
      <c r="O7" s="321" t="s">
        <v>1953</v>
      </c>
      <c r="P7" s="321" t="s">
        <v>1953</v>
      </c>
      <c r="Q7" s="321" t="s">
        <v>1953</v>
      </c>
      <c r="R7" s="321" t="s">
        <v>1953</v>
      </c>
      <c r="S7" s="321" t="s">
        <v>1953</v>
      </c>
      <c r="T7" s="321" t="s">
        <v>1953</v>
      </c>
      <c r="U7" s="321" t="s">
        <v>1953</v>
      </c>
      <c r="V7" s="321" t="s">
        <v>1953</v>
      </c>
      <c r="W7" s="321" t="s">
        <v>1953</v>
      </c>
      <c r="X7" s="321" t="s">
        <v>1953</v>
      </c>
      <c r="Y7" s="321" t="s">
        <v>1953</v>
      </c>
      <c r="Z7" s="321" t="s">
        <v>587</v>
      </c>
      <c r="AA7" s="321" t="s">
        <v>587</v>
      </c>
      <c r="AB7" s="321" t="s">
        <v>587</v>
      </c>
      <c r="AC7" s="321" t="s">
        <v>587</v>
      </c>
      <c r="AD7" s="321" t="s">
        <v>587</v>
      </c>
      <c r="AE7" s="321" t="s">
        <v>587</v>
      </c>
      <c r="AF7" s="321" t="s">
        <v>587</v>
      </c>
      <c r="AG7" s="322" t="s">
        <v>587</v>
      </c>
      <c r="AH7" s="322" t="s">
        <v>587</v>
      </c>
      <c r="AI7" s="322" t="s">
        <v>587</v>
      </c>
      <c r="AJ7" s="322" t="s">
        <v>587</v>
      </c>
      <c r="AK7" s="322" t="s">
        <v>587</v>
      </c>
      <c r="AL7" s="322" t="s">
        <v>587</v>
      </c>
      <c r="AM7" s="321" t="s">
        <v>587</v>
      </c>
      <c r="AN7" s="321" t="s">
        <v>587</v>
      </c>
      <c r="AO7" s="321" t="s">
        <v>587</v>
      </c>
      <c r="AP7" s="321" t="s">
        <v>587</v>
      </c>
      <c r="AQ7" s="321" t="s">
        <v>587</v>
      </c>
      <c r="AR7" s="321" t="s">
        <v>587</v>
      </c>
      <c r="AS7" s="321" t="s">
        <v>587</v>
      </c>
      <c r="AT7" s="321" t="s">
        <v>587</v>
      </c>
      <c r="AU7" s="321" t="s">
        <v>587</v>
      </c>
      <c r="AV7" s="321" t="s">
        <v>587</v>
      </c>
      <c r="AW7" s="321" t="s">
        <v>587</v>
      </c>
      <c r="AX7" s="321" t="s">
        <v>3971</v>
      </c>
      <c r="AY7" s="321" t="s">
        <v>3972</v>
      </c>
      <c r="AZ7" s="321" t="s">
        <v>3973</v>
      </c>
      <c r="BA7" s="321" t="s">
        <v>3974</v>
      </c>
      <c r="BB7" s="321" t="s">
        <v>3975</v>
      </c>
      <c r="BC7" s="321" t="s">
        <v>3976</v>
      </c>
      <c r="BD7" s="321" t="s">
        <v>587</v>
      </c>
      <c r="BE7" s="323" t="s">
        <v>3977</v>
      </c>
      <c r="BF7" s="324"/>
      <c r="BG7" s="324"/>
      <c r="BH7" s="324"/>
      <c r="BI7" s="325"/>
      <c r="BJ7" s="321" t="s">
        <v>587</v>
      </c>
      <c r="BK7" s="323" t="s">
        <v>3978</v>
      </c>
      <c r="BL7" s="324"/>
      <c r="BM7" s="324"/>
      <c r="BN7" s="324"/>
      <c r="BO7" s="325"/>
      <c r="BP7" s="321" t="s">
        <v>587</v>
      </c>
      <c r="BQ7" s="323" t="s">
        <v>3979</v>
      </c>
      <c r="BR7" s="324"/>
      <c r="BS7" s="324"/>
      <c r="BT7" s="324"/>
      <c r="BU7" s="325"/>
      <c r="BV7" s="321" t="s">
        <v>587</v>
      </c>
      <c r="BW7" s="323" t="s">
        <v>3980</v>
      </c>
      <c r="BX7" s="324"/>
      <c r="BY7" s="324"/>
      <c r="BZ7" s="324"/>
      <c r="CA7" s="325"/>
      <c r="CB7" s="321" t="s">
        <v>587</v>
      </c>
      <c r="CC7" s="321" t="s">
        <v>587</v>
      </c>
      <c r="CD7" s="326" t="s">
        <v>587</v>
      </c>
      <c r="CE7" s="321" t="s">
        <v>587</v>
      </c>
      <c r="CF7" s="321" t="s">
        <v>587</v>
      </c>
      <c r="CG7" s="321" t="s">
        <v>587</v>
      </c>
      <c r="CH7" s="321" t="s">
        <v>587</v>
      </c>
      <c r="CI7" s="321" t="s">
        <v>587</v>
      </c>
      <c r="CJ7" s="326" t="s">
        <v>587</v>
      </c>
      <c r="CK7" s="321" t="s">
        <v>587</v>
      </c>
      <c r="CL7" s="321" t="s">
        <v>587</v>
      </c>
      <c r="CM7" s="321" t="s">
        <v>587</v>
      </c>
      <c r="CN7" s="321" t="s">
        <v>587</v>
      </c>
      <c r="CO7" s="321" t="s">
        <v>587</v>
      </c>
      <c r="CP7" s="326" t="s">
        <v>587</v>
      </c>
      <c r="CQ7" s="321" t="s">
        <v>587</v>
      </c>
      <c r="CR7" s="321" t="s">
        <v>587</v>
      </c>
      <c r="CS7" s="321" t="s">
        <v>587</v>
      </c>
      <c r="CT7" s="321" t="s">
        <v>587</v>
      </c>
    </row>
    <row r="8" spans="1:98" ht="17.25" customHeight="1">
      <c r="A8" s="327" t="s">
        <v>596</v>
      </c>
      <c r="B8" s="321" t="s">
        <v>2151</v>
      </c>
      <c r="C8" s="321" t="s">
        <v>598</v>
      </c>
      <c r="D8" s="328" t="s">
        <v>30</v>
      </c>
      <c r="E8" s="323" t="s">
        <v>599</v>
      </c>
      <c r="F8" s="325"/>
      <c r="G8" s="328" t="s">
        <v>29</v>
      </c>
      <c r="H8" s="321" t="s">
        <v>31</v>
      </c>
      <c r="I8" s="321" t="s">
        <v>32</v>
      </c>
      <c r="J8" s="328" t="s">
        <v>600</v>
      </c>
      <c r="K8" s="328" t="s">
        <v>601</v>
      </c>
      <c r="L8" s="328" t="s">
        <v>6</v>
      </c>
      <c r="M8" s="321" t="s">
        <v>33</v>
      </c>
      <c r="N8" s="321" t="s">
        <v>7</v>
      </c>
      <c r="O8" s="321" t="s">
        <v>1954</v>
      </c>
      <c r="P8" s="321" t="s">
        <v>1955</v>
      </c>
      <c r="Q8" s="321" t="s">
        <v>1956</v>
      </c>
      <c r="R8" s="321" t="s">
        <v>1957</v>
      </c>
      <c r="S8" s="321" t="s">
        <v>1958</v>
      </c>
      <c r="T8" s="321" t="s">
        <v>1959</v>
      </c>
      <c r="U8" s="321" t="s">
        <v>1960</v>
      </c>
      <c r="V8" s="321" t="s">
        <v>1961</v>
      </c>
      <c r="W8" s="321" t="s">
        <v>1962</v>
      </c>
      <c r="X8" s="321" t="s">
        <v>1963</v>
      </c>
      <c r="Y8" s="321" t="s">
        <v>1964</v>
      </c>
      <c r="Z8" s="321" t="s">
        <v>1965</v>
      </c>
      <c r="AA8" s="321" t="s">
        <v>1966</v>
      </c>
      <c r="AB8" s="321" t="s">
        <v>602</v>
      </c>
      <c r="AC8" s="321" t="s">
        <v>603</v>
      </c>
      <c r="AD8" s="321" t="s">
        <v>604</v>
      </c>
      <c r="AE8" s="329" t="s">
        <v>605</v>
      </c>
      <c r="AF8" s="329" t="s">
        <v>606</v>
      </c>
      <c r="AG8" s="321" t="s">
        <v>608</v>
      </c>
      <c r="AH8" s="321" t="s">
        <v>609</v>
      </c>
      <c r="AI8" s="330" t="s">
        <v>610</v>
      </c>
      <c r="AJ8" s="330" t="s">
        <v>611</v>
      </c>
      <c r="AK8" s="330" t="s">
        <v>612</v>
      </c>
      <c r="AL8" s="330" t="s">
        <v>613</v>
      </c>
      <c r="AM8" s="330" t="s">
        <v>3981</v>
      </c>
      <c r="AN8" s="330" t="s">
        <v>3982</v>
      </c>
      <c r="AO8" s="330" t="s">
        <v>616</v>
      </c>
      <c r="AP8" s="330" t="s">
        <v>617</v>
      </c>
      <c r="AQ8" s="330" t="s">
        <v>618</v>
      </c>
      <c r="AR8" s="330" t="s">
        <v>619</v>
      </c>
      <c r="AS8" s="330" t="s">
        <v>620</v>
      </c>
      <c r="AT8" s="330" t="s">
        <v>621</v>
      </c>
      <c r="AU8" s="330" t="s">
        <v>622</v>
      </c>
      <c r="AV8" s="330" t="s">
        <v>623</v>
      </c>
      <c r="AW8" s="321" t="s">
        <v>624</v>
      </c>
      <c r="AX8" s="321" t="s">
        <v>625</v>
      </c>
      <c r="AY8" s="321" t="s">
        <v>626</v>
      </c>
      <c r="AZ8" s="321" t="s">
        <v>627</v>
      </c>
      <c r="BA8" s="321" t="s">
        <v>628</v>
      </c>
      <c r="BB8" s="321" t="s">
        <v>629</v>
      </c>
      <c r="BC8" s="321" t="s">
        <v>630</v>
      </c>
      <c r="BD8" s="321" t="s">
        <v>631</v>
      </c>
      <c r="BE8" s="321" t="s">
        <v>632</v>
      </c>
      <c r="BF8" s="321" t="s">
        <v>633</v>
      </c>
      <c r="BG8" s="321" t="s">
        <v>42</v>
      </c>
      <c r="BH8" s="327" t="s">
        <v>634</v>
      </c>
      <c r="BI8" s="331" t="s">
        <v>44</v>
      </c>
      <c r="BJ8" s="321" t="s">
        <v>2156</v>
      </c>
      <c r="BK8" s="321" t="s">
        <v>632</v>
      </c>
      <c r="BL8" s="321" t="s">
        <v>633</v>
      </c>
      <c r="BM8" s="321" t="s">
        <v>42</v>
      </c>
      <c r="BN8" s="327" t="s">
        <v>634</v>
      </c>
      <c r="BO8" s="327" t="s">
        <v>44</v>
      </c>
      <c r="BP8" s="321" t="s">
        <v>3983</v>
      </c>
      <c r="BQ8" s="321" t="s">
        <v>632</v>
      </c>
      <c r="BR8" s="321" t="s">
        <v>633</v>
      </c>
      <c r="BS8" s="321" t="s">
        <v>42</v>
      </c>
      <c r="BT8" s="327" t="s">
        <v>634</v>
      </c>
      <c r="BU8" s="331" t="s">
        <v>44</v>
      </c>
      <c r="BV8" s="321" t="s">
        <v>3984</v>
      </c>
      <c r="BW8" s="321" t="s">
        <v>632</v>
      </c>
      <c r="BX8" s="321" t="s">
        <v>633</v>
      </c>
      <c r="BY8" s="321" t="s">
        <v>42</v>
      </c>
      <c r="BZ8" s="327" t="s">
        <v>634</v>
      </c>
      <c r="CA8" s="327" t="s">
        <v>44</v>
      </c>
      <c r="CB8" s="321" t="s">
        <v>42</v>
      </c>
      <c r="CC8" s="327" t="s">
        <v>634</v>
      </c>
      <c r="CD8" s="331" t="s">
        <v>44</v>
      </c>
      <c r="CE8" s="321" t="s">
        <v>42</v>
      </c>
      <c r="CF8" s="327" t="s">
        <v>634</v>
      </c>
      <c r="CG8" s="327" t="s">
        <v>44</v>
      </c>
      <c r="CH8" s="321" t="s">
        <v>42</v>
      </c>
      <c r="CI8" s="327" t="s">
        <v>634</v>
      </c>
      <c r="CJ8" s="331" t="s">
        <v>44</v>
      </c>
      <c r="CK8" s="321" t="s">
        <v>42</v>
      </c>
      <c r="CL8" s="327" t="s">
        <v>634</v>
      </c>
      <c r="CM8" s="327" t="s">
        <v>44</v>
      </c>
      <c r="CN8" s="321" t="s">
        <v>42</v>
      </c>
      <c r="CO8" s="327" t="s">
        <v>634</v>
      </c>
      <c r="CP8" s="331" t="s">
        <v>44</v>
      </c>
      <c r="CQ8" s="321" t="s">
        <v>42</v>
      </c>
      <c r="CR8" s="327" t="s">
        <v>634</v>
      </c>
      <c r="CS8" s="327" t="s">
        <v>44</v>
      </c>
      <c r="CT8" s="321" t="s">
        <v>3985</v>
      </c>
    </row>
    <row r="9" spans="1:98" ht="17.25" customHeight="1">
      <c r="A9" s="327" t="s">
        <v>636</v>
      </c>
      <c r="B9" s="327" t="s">
        <v>3986</v>
      </c>
      <c r="C9" s="327" t="s">
        <v>637</v>
      </c>
      <c r="D9" s="327" t="s">
        <v>638</v>
      </c>
      <c r="E9" s="321" t="s">
        <v>639</v>
      </c>
      <c r="F9" s="321" t="s">
        <v>640</v>
      </c>
      <c r="G9" s="321" t="s">
        <v>641</v>
      </c>
      <c r="H9" s="321" t="s">
        <v>642</v>
      </c>
      <c r="I9" s="321" t="s">
        <v>643</v>
      </c>
      <c r="J9" s="321" t="s">
        <v>644</v>
      </c>
      <c r="K9" s="321" t="s">
        <v>645</v>
      </c>
      <c r="L9" s="321" t="s">
        <v>646</v>
      </c>
      <c r="M9" s="321" t="s">
        <v>647</v>
      </c>
      <c r="N9" s="321" t="s">
        <v>648</v>
      </c>
      <c r="O9" s="321"/>
      <c r="P9" s="321"/>
      <c r="Q9" s="321"/>
      <c r="R9" s="321"/>
      <c r="S9" s="321"/>
      <c r="T9" s="321" t="s">
        <v>653</v>
      </c>
      <c r="U9" s="321" t="s">
        <v>1967</v>
      </c>
      <c r="V9" s="321" t="s">
        <v>1968</v>
      </c>
      <c r="W9" s="321" t="s">
        <v>1969</v>
      </c>
      <c r="X9" s="321" t="s">
        <v>1970</v>
      </c>
      <c r="Y9" s="321"/>
      <c r="Z9" s="321"/>
      <c r="AA9" s="321"/>
      <c r="AB9" s="321" t="s">
        <v>649</v>
      </c>
      <c r="AC9" s="321" t="s">
        <v>650</v>
      </c>
      <c r="AD9" s="321" t="s">
        <v>651</v>
      </c>
      <c r="AE9" s="321" t="s">
        <v>652</v>
      </c>
      <c r="AF9" s="321" t="s">
        <v>653</v>
      </c>
      <c r="AG9" s="321" t="s">
        <v>654</v>
      </c>
      <c r="AH9" s="321" t="s">
        <v>655</v>
      </c>
      <c r="AI9" s="321" t="s">
        <v>656</v>
      </c>
      <c r="AJ9" s="321" t="s">
        <v>657</v>
      </c>
      <c r="AK9" s="321" t="s">
        <v>658</v>
      </c>
      <c r="AL9" s="321" t="s">
        <v>659</v>
      </c>
      <c r="AM9" s="321" t="s">
        <v>660</v>
      </c>
      <c r="AN9" s="321" t="s">
        <v>661</v>
      </c>
      <c r="AO9" s="321" t="s">
        <v>662</v>
      </c>
      <c r="AP9" s="321" t="s">
        <v>663</v>
      </c>
      <c r="AQ9" s="321" t="s">
        <v>664</v>
      </c>
      <c r="AR9" s="321" t="s">
        <v>665</v>
      </c>
      <c r="AS9" s="321" t="s">
        <v>666</v>
      </c>
      <c r="AT9" s="321" t="s">
        <v>667</v>
      </c>
      <c r="AU9" s="321" t="s">
        <v>668</v>
      </c>
      <c r="AV9" s="321" t="s">
        <v>669</v>
      </c>
      <c r="AW9" s="321">
        <v>31</v>
      </c>
      <c r="AX9" s="321">
        <v>32</v>
      </c>
      <c r="AY9" s="321">
        <v>33</v>
      </c>
      <c r="AZ9" s="321">
        <v>34</v>
      </c>
      <c r="BA9" s="321">
        <v>35</v>
      </c>
      <c r="BB9" s="321">
        <v>36</v>
      </c>
      <c r="BC9" s="321">
        <v>37</v>
      </c>
      <c r="BD9" s="321">
        <v>38</v>
      </c>
      <c r="BE9" s="321">
        <v>39</v>
      </c>
      <c r="BF9" s="321">
        <v>40</v>
      </c>
      <c r="BG9" s="321">
        <v>41</v>
      </c>
      <c r="BH9" s="321">
        <v>42</v>
      </c>
      <c r="BI9" s="321">
        <v>43</v>
      </c>
      <c r="BJ9" s="321">
        <v>71</v>
      </c>
      <c r="BK9" s="321">
        <v>39</v>
      </c>
      <c r="BL9" s="321">
        <v>40</v>
      </c>
      <c r="BM9" s="321">
        <v>44</v>
      </c>
      <c r="BN9" s="321">
        <v>45</v>
      </c>
      <c r="BO9" s="321">
        <v>46</v>
      </c>
      <c r="BP9" s="321">
        <v>71</v>
      </c>
      <c r="BQ9" s="321">
        <v>39</v>
      </c>
      <c r="BR9" s="321">
        <v>40</v>
      </c>
      <c r="BS9" s="321">
        <v>47</v>
      </c>
      <c r="BT9" s="321">
        <v>48</v>
      </c>
      <c r="BU9" s="321">
        <v>49</v>
      </c>
      <c r="BV9" s="321">
        <v>71</v>
      </c>
      <c r="BW9" s="321">
        <v>39</v>
      </c>
      <c r="BX9" s="321">
        <v>40</v>
      </c>
      <c r="BY9" s="321">
        <v>50</v>
      </c>
      <c r="BZ9" s="321">
        <v>51</v>
      </c>
      <c r="CA9" s="321">
        <v>52</v>
      </c>
      <c r="CB9" s="321">
        <v>53</v>
      </c>
      <c r="CC9" s="321">
        <v>54</v>
      </c>
      <c r="CD9" s="321">
        <v>55</v>
      </c>
      <c r="CE9" s="321">
        <v>56</v>
      </c>
      <c r="CF9" s="321">
        <v>57</v>
      </c>
      <c r="CG9" s="321">
        <v>58</v>
      </c>
      <c r="CH9" s="321">
        <v>59</v>
      </c>
      <c r="CI9" s="321">
        <v>60</v>
      </c>
      <c r="CJ9" s="321">
        <v>61</v>
      </c>
      <c r="CK9" s="321">
        <v>62</v>
      </c>
      <c r="CL9" s="321">
        <v>63</v>
      </c>
      <c r="CM9" s="321">
        <v>64</v>
      </c>
      <c r="CN9" s="321">
        <v>65</v>
      </c>
      <c r="CO9" s="321">
        <v>66</v>
      </c>
      <c r="CP9" s="321">
        <v>67</v>
      </c>
      <c r="CQ9" s="321">
        <v>68</v>
      </c>
      <c r="CR9" s="321">
        <v>69</v>
      </c>
      <c r="CS9" s="321">
        <v>70</v>
      </c>
      <c r="CT9" s="321">
        <v>71</v>
      </c>
    </row>
    <row r="10" spans="1:98" ht="17.25" customHeight="1">
      <c r="A10" s="180">
        <v>1</v>
      </c>
      <c r="B10" s="332" t="s">
        <v>3987</v>
      </c>
      <c r="C10" s="332" t="s">
        <v>3988</v>
      </c>
      <c r="D10" s="332"/>
      <c r="E10" s="332"/>
      <c r="F10" s="332"/>
      <c r="G10" s="332" t="s">
        <v>3989</v>
      </c>
      <c r="H10" s="333"/>
      <c r="I10" s="186"/>
      <c r="J10" s="334"/>
      <c r="K10" s="334">
        <v>1</v>
      </c>
      <c r="L10" s="334"/>
      <c r="M10" s="333">
        <v>266.5</v>
      </c>
      <c r="N10" s="333">
        <v>266.5</v>
      </c>
      <c r="O10" s="333" t="s">
        <v>674</v>
      </c>
      <c r="P10" s="333"/>
      <c r="Q10" s="333"/>
      <c r="R10" s="333" t="s">
        <v>3962</v>
      </c>
      <c r="S10" s="333"/>
      <c r="T10" s="333"/>
      <c r="U10" s="333"/>
      <c r="V10" s="333"/>
      <c r="W10" s="333">
        <f ca="1">_xlfn.MINIFS(V:V,C:C,C10,AE:AE,"",AB:AB,"")</f>
        <v>0</v>
      </c>
      <c r="X10" s="333">
        <f ca="1">SUMIFS(T:T,C:C,C10,AE:AE,"")/SUMIFS(L:L,C:C,C10,AE:AE,"",AB:AB,"")</f>
        <v>0</v>
      </c>
      <c r="Y10" s="333"/>
      <c r="Z10" s="333"/>
      <c r="AA10" s="333"/>
      <c r="AB10" s="333"/>
      <c r="AC10" s="333">
        <v>8.9039999999999999</v>
      </c>
      <c r="AD10" s="335"/>
      <c r="AE10" s="180" t="s">
        <v>675</v>
      </c>
      <c r="AF10" s="180" t="s">
        <v>2163</v>
      </c>
      <c r="AG10" s="186" t="s">
        <v>677</v>
      </c>
      <c r="AH10" s="186" t="s">
        <v>677</v>
      </c>
      <c r="AI10" s="336">
        <v>0</v>
      </c>
      <c r="AJ10" s="336">
        <v>0</v>
      </c>
      <c r="AK10" s="336"/>
      <c r="AL10" s="336"/>
      <c r="AM10" s="337"/>
      <c r="AN10" s="338"/>
      <c r="AO10" s="338"/>
      <c r="AP10" s="337"/>
      <c r="AQ10" s="338"/>
      <c r="AR10" s="338"/>
      <c r="AS10" s="338"/>
      <c r="AT10" s="337"/>
      <c r="AU10" s="338"/>
      <c r="AV10" s="338"/>
      <c r="AW10" s="180"/>
      <c r="AX10" s="339"/>
      <c r="AY10" s="339"/>
      <c r="AZ10" s="339"/>
      <c r="BA10" s="339"/>
      <c r="BB10" s="339"/>
      <c r="BC10" s="339"/>
      <c r="BD10" s="180" t="s">
        <v>2164</v>
      </c>
      <c r="BE10" s="340"/>
      <c r="BF10" s="340"/>
      <c r="BG10" s="340"/>
      <c r="BH10" s="340"/>
      <c r="BI10" s="341"/>
      <c r="BJ10" s="342"/>
      <c r="BK10" s="340"/>
      <c r="BL10" s="340"/>
      <c r="BM10" s="339"/>
      <c r="BN10" s="339"/>
      <c r="BO10" s="339"/>
      <c r="BP10" s="180"/>
      <c r="BQ10" s="340"/>
      <c r="BR10" s="340"/>
      <c r="BS10" s="340"/>
      <c r="BT10" s="340"/>
      <c r="BU10" s="341"/>
      <c r="BV10" s="342"/>
      <c r="BW10" s="340"/>
      <c r="BX10" s="340"/>
      <c r="BY10" s="340"/>
      <c r="BZ10" s="340"/>
      <c r="CA10" s="340"/>
      <c r="CB10" s="340"/>
      <c r="CC10" s="340"/>
      <c r="CD10" s="341"/>
      <c r="CE10" s="340"/>
      <c r="CF10" s="340"/>
      <c r="CG10" s="340"/>
      <c r="CH10" s="340"/>
      <c r="CI10" s="340"/>
      <c r="CJ10" s="341"/>
      <c r="CK10" s="340"/>
      <c r="CL10" s="340"/>
      <c r="CM10" s="340"/>
      <c r="CN10" s="340"/>
      <c r="CO10" s="340"/>
      <c r="CP10" s="341"/>
      <c r="CQ10" s="340"/>
      <c r="CR10" s="340"/>
      <c r="CS10" s="340"/>
      <c r="CT10" s="342"/>
    </row>
    <row r="11" spans="1:98" ht="17.25" customHeight="1">
      <c r="A11" s="343">
        <v>2</v>
      </c>
      <c r="B11" s="344" t="s">
        <v>3987</v>
      </c>
      <c r="C11" s="344" t="s">
        <v>3988</v>
      </c>
      <c r="D11" s="344" t="s">
        <v>3990</v>
      </c>
      <c r="E11" s="344" t="s">
        <v>3991</v>
      </c>
      <c r="F11" s="344" t="s">
        <v>4421</v>
      </c>
      <c r="G11" s="344" t="s">
        <v>3993</v>
      </c>
      <c r="H11" s="345">
        <v>3207</v>
      </c>
      <c r="I11" s="346" t="s">
        <v>702</v>
      </c>
      <c r="J11" s="347">
        <v>1</v>
      </c>
      <c r="K11" s="347"/>
      <c r="L11" s="347">
        <v>1</v>
      </c>
      <c r="M11" s="345">
        <v>12.7</v>
      </c>
      <c r="N11" s="345">
        <v>12.7</v>
      </c>
      <c r="O11" s="345" t="s">
        <v>674</v>
      </c>
      <c r="P11" s="345" t="s">
        <v>11</v>
      </c>
      <c r="Q11" s="345" t="s">
        <v>786</v>
      </c>
      <c r="R11" s="345"/>
      <c r="S11" s="345"/>
      <c r="T11" s="34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45">
        <f ca="1">+L11-T11</f>
        <v>1</v>
      </c>
      <c r="V11" s="345">
        <f ca="1">ROUNDDOWN(T11/J11,0)</f>
        <v>0</v>
      </c>
      <c r="W11" s="345"/>
      <c r="X11" s="345"/>
      <c r="Y11" s="345"/>
      <c r="Z11" s="345"/>
      <c r="AA11" s="345"/>
      <c r="AB11" s="345"/>
      <c r="AC11" s="345">
        <v>0.83499999999999996</v>
      </c>
      <c r="AD11" s="349"/>
      <c r="AE11" s="337"/>
      <c r="AF11" s="337"/>
      <c r="AG11" s="348" t="s">
        <v>677</v>
      </c>
      <c r="AH11" s="348" t="s">
        <v>677</v>
      </c>
      <c r="AI11" s="345">
        <v>0</v>
      </c>
      <c r="AJ11" s="345">
        <v>0</v>
      </c>
      <c r="AK11" s="345"/>
      <c r="AL11" s="345"/>
      <c r="AM11" s="343"/>
      <c r="AN11" s="343"/>
      <c r="AO11" s="343"/>
      <c r="AP11" s="343"/>
      <c r="AQ11" s="343"/>
      <c r="AR11" s="343"/>
      <c r="AS11" s="343"/>
      <c r="AT11" s="343"/>
      <c r="AU11" s="343"/>
      <c r="AV11" s="343"/>
      <c r="AW11" s="343">
        <v>0</v>
      </c>
      <c r="AX11" s="343">
        <v>0</v>
      </c>
      <c r="AY11" s="343">
        <v>1</v>
      </c>
      <c r="AZ11" s="343">
        <v>0</v>
      </c>
      <c r="BA11" s="343">
        <v>0</v>
      </c>
      <c r="BB11" s="343">
        <v>0</v>
      </c>
      <c r="BC11" s="343">
        <v>0</v>
      </c>
      <c r="BD11" s="343" t="s">
        <v>692</v>
      </c>
      <c r="BE11" s="343"/>
      <c r="BF11" s="350"/>
      <c r="BG11" s="343" t="s">
        <v>3994</v>
      </c>
      <c r="BH11" s="343">
        <v>1</v>
      </c>
      <c r="BI11" s="351">
        <v>46277</v>
      </c>
      <c r="BJ11" s="343">
        <v>0</v>
      </c>
      <c r="BK11" s="343"/>
      <c r="BL11" s="350"/>
      <c r="BM11" s="343" t="s">
        <v>3994</v>
      </c>
      <c r="BN11" s="343">
        <v>1</v>
      </c>
      <c r="BO11" s="352">
        <v>46277</v>
      </c>
      <c r="BP11" s="343">
        <v>0</v>
      </c>
      <c r="BQ11" s="343"/>
      <c r="BR11" s="350"/>
      <c r="BS11" s="343"/>
      <c r="BT11" s="343"/>
      <c r="BU11" s="351"/>
      <c r="BV11" s="343"/>
      <c r="BW11" s="343"/>
      <c r="BX11" s="350"/>
      <c r="BY11" s="343"/>
      <c r="BZ11" s="343"/>
      <c r="CA11" s="343"/>
      <c r="CB11" s="343"/>
      <c r="CC11" s="343"/>
      <c r="CD11" s="351"/>
      <c r="CE11" s="343"/>
      <c r="CF11" s="343"/>
      <c r="CG11" s="343"/>
      <c r="CH11" s="343"/>
      <c r="CI11" s="343"/>
      <c r="CJ11" s="351"/>
      <c r="CK11" s="343"/>
      <c r="CL11" s="343"/>
      <c r="CM11" s="343"/>
      <c r="CN11" s="343"/>
      <c r="CO11" s="343"/>
      <c r="CP11" s="351"/>
      <c r="CQ11" s="343"/>
      <c r="CR11" s="343"/>
      <c r="CS11" s="343"/>
      <c r="CT11" s="343"/>
    </row>
    <row r="12" spans="1:98" ht="17.25" customHeight="1">
      <c r="A12" s="343">
        <v>3</v>
      </c>
      <c r="B12" s="344" t="s">
        <v>3987</v>
      </c>
      <c r="C12" s="344" t="s">
        <v>3988</v>
      </c>
      <c r="D12" s="344" t="s">
        <v>3990</v>
      </c>
      <c r="E12" s="344" t="s">
        <v>3995</v>
      </c>
      <c r="F12" s="344" t="s">
        <v>4419</v>
      </c>
      <c r="G12" s="344" t="s">
        <v>3993</v>
      </c>
      <c r="H12" s="345">
        <v>3167</v>
      </c>
      <c r="I12" s="346" t="s">
        <v>702</v>
      </c>
      <c r="J12" s="347">
        <v>1</v>
      </c>
      <c r="K12" s="347"/>
      <c r="L12" s="347">
        <v>1</v>
      </c>
      <c r="M12" s="345">
        <v>12.5</v>
      </c>
      <c r="N12" s="345">
        <v>12.5</v>
      </c>
      <c r="O12" s="345" t="s">
        <v>674</v>
      </c>
      <c r="P12" s="345" t="s">
        <v>11</v>
      </c>
      <c r="Q12" s="345" t="s">
        <v>786</v>
      </c>
      <c r="R12" s="345"/>
      <c r="S12" s="345"/>
      <c r="T12" s="345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45">
        <f t="shared" ref="U12:U19" ca="1" si="0">+L12-T12</f>
        <v>1</v>
      </c>
      <c r="V12" s="345">
        <f t="shared" ref="V12:V19" ca="1" si="1">ROUNDDOWN(T12/J12,0)</f>
        <v>0</v>
      </c>
      <c r="W12" s="345"/>
      <c r="X12" s="345"/>
      <c r="Y12" s="345"/>
      <c r="Z12" s="345"/>
      <c r="AA12" s="345"/>
      <c r="AB12" s="345"/>
      <c r="AC12" s="345">
        <v>0.82499999999999996</v>
      </c>
      <c r="AD12" s="349"/>
      <c r="AE12" s="337"/>
      <c r="AF12" s="337"/>
      <c r="AG12" s="348" t="s">
        <v>677</v>
      </c>
      <c r="AH12" s="348" t="s">
        <v>677</v>
      </c>
      <c r="AI12" s="345">
        <v>0</v>
      </c>
      <c r="AJ12" s="345">
        <v>0</v>
      </c>
      <c r="AK12" s="345"/>
      <c r="AL12" s="345"/>
      <c r="AM12" s="343"/>
      <c r="AN12" s="343"/>
      <c r="AO12" s="343"/>
      <c r="AP12" s="343"/>
      <c r="AQ12" s="343"/>
      <c r="AR12" s="343"/>
      <c r="AS12" s="343"/>
      <c r="AT12" s="343"/>
      <c r="AU12" s="343"/>
      <c r="AV12" s="343"/>
      <c r="AW12" s="343">
        <v>0</v>
      </c>
      <c r="AX12" s="343">
        <v>0</v>
      </c>
      <c r="AY12" s="343">
        <v>1</v>
      </c>
      <c r="AZ12" s="343">
        <v>0</v>
      </c>
      <c r="BA12" s="343">
        <v>0</v>
      </c>
      <c r="BB12" s="343">
        <v>0</v>
      </c>
      <c r="BC12" s="343">
        <v>0</v>
      </c>
      <c r="BD12" s="343" t="s">
        <v>692</v>
      </c>
      <c r="BE12" s="343"/>
      <c r="BF12" s="350"/>
      <c r="BG12" s="343" t="s">
        <v>3994</v>
      </c>
      <c r="BH12" s="343">
        <v>1</v>
      </c>
      <c r="BI12" s="351">
        <v>46277</v>
      </c>
      <c r="BJ12" s="343">
        <v>0</v>
      </c>
      <c r="BK12" s="343"/>
      <c r="BL12" s="350"/>
      <c r="BM12" s="343" t="s">
        <v>3994</v>
      </c>
      <c r="BN12" s="347">
        <v>1</v>
      </c>
      <c r="BO12" s="352">
        <v>46277</v>
      </c>
      <c r="BP12" s="343">
        <v>0</v>
      </c>
      <c r="BQ12" s="343"/>
      <c r="BR12" s="350"/>
      <c r="BS12" s="343"/>
      <c r="BT12" s="347"/>
      <c r="BU12" s="351"/>
      <c r="BV12" s="343"/>
      <c r="BW12" s="349"/>
      <c r="BX12" s="350"/>
      <c r="BY12" s="343"/>
      <c r="BZ12" s="347"/>
      <c r="CA12" s="352"/>
      <c r="CB12" s="343"/>
      <c r="CC12" s="343"/>
      <c r="CD12" s="351"/>
      <c r="CE12" s="343"/>
      <c r="CF12" s="343"/>
      <c r="CG12" s="343"/>
      <c r="CH12" s="343"/>
      <c r="CI12" s="343"/>
      <c r="CJ12" s="351"/>
      <c r="CK12" s="343"/>
      <c r="CL12" s="343"/>
      <c r="CM12" s="343"/>
      <c r="CN12" s="343"/>
      <c r="CO12" s="343"/>
      <c r="CP12" s="351"/>
      <c r="CQ12" s="343"/>
      <c r="CR12" s="343"/>
      <c r="CS12" s="343"/>
      <c r="CT12" s="343"/>
    </row>
    <row r="13" spans="1:98" ht="17.25" customHeight="1">
      <c r="A13" s="343">
        <v>4</v>
      </c>
      <c r="B13" s="344" t="s">
        <v>3987</v>
      </c>
      <c r="C13" s="344" t="s">
        <v>3988</v>
      </c>
      <c r="D13" s="344" t="s">
        <v>3990</v>
      </c>
      <c r="E13" s="344" t="s">
        <v>3997</v>
      </c>
      <c r="F13" s="344" t="s">
        <v>4420</v>
      </c>
      <c r="G13" s="344" t="s">
        <v>3993</v>
      </c>
      <c r="H13" s="345">
        <v>3066</v>
      </c>
      <c r="I13" s="346" t="s">
        <v>702</v>
      </c>
      <c r="J13" s="347">
        <v>1</v>
      </c>
      <c r="K13" s="347"/>
      <c r="L13" s="347">
        <v>1</v>
      </c>
      <c r="M13" s="345">
        <v>12.1</v>
      </c>
      <c r="N13" s="345">
        <v>12.1</v>
      </c>
      <c r="O13" s="345" t="s">
        <v>674</v>
      </c>
      <c r="P13" s="345" t="s">
        <v>11</v>
      </c>
      <c r="Q13" s="345" t="s">
        <v>786</v>
      </c>
      <c r="R13" s="345"/>
      <c r="S13" s="345"/>
      <c r="T13" s="34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45">
        <f t="shared" ca="1" si="0"/>
        <v>1</v>
      </c>
      <c r="V13" s="345">
        <f t="shared" ca="1" si="1"/>
        <v>0</v>
      </c>
      <c r="W13" s="345"/>
      <c r="X13" s="345"/>
      <c r="Y13" s="345"/>
      <c r="Z13" s="345"/>
      <c r="AA13" s="345"/>
      <c r="AB13" s="345"/>
      <c r="AC13" s="345">
        <v>0.79800000000000004</v>
      </c>
      <c r="AD13" s="349"/>
      <c r="AE13" s="337"/>
      <c r="AF13" s="337"/>
      <c r="AG13" s="348" t="s">
        <v>677</v>
      </c>
      <c r="AH13" s="348" t="s">
        <v>677</v>
      </c>
      <c r="AI13" s="345">
        <v>0</v>
      </c>
      <c r="AJ13" s="345">
        <v>0</v>
      </c>
      <c r="AK13" s="345"/>
      <c r="AL13" s="345"/>
      <c r="AM13" s="343"/>
      <c r="AN13" s="343"/>
      <c r="AO13" s="343"/>
      <c r="AP13" s="343"/>
      <c r="AQ13" s="343"/>
      <c r="AR13" s="343"/>
      <c r="AS13" s="343"/>
      <c r="AT13" s="343"/>
      <c r="AU13" s="343"/>
      <c r="AV13" s="343"/>
      <c r="AW13" s="343">
        <v>0</v>
      </c>
      <c r="AX13" s="343">
        <v>0</v>
      </c>
      <c r="AY13" s="343">
        <v>1</v>
      </c>
      <c r="AZ13" s="343">
        <v>0</v>
      </c>
      <c r="BA13" s="343">
        <v>0</v>
      </c>
      <c r="BB13" s="343">
        <v>0</v>
      </c>
      <c r="BC13" s="343">
        <v>0</v>
      </c>
      <c r="BD13" s="343" t="s">
        <v>692</v>
      </c>
      <c r="BE13" s="353"/>
      <c r="BF13" s="354"/>
      <c r="BG13" s="343" t="s">
        <v>3994</v>
      </c>
      <c r="BH13" s="343">
        <v>1</v>
      </c>
      <c r="BI13" s="351">
        <v>46277</v>
      </c>
      <c r="BJ13" s="343">
        <v>0</v>
      </c>
      <c r="BK13" s="353"/>
      <c r="BL13" s="354"/>
      <c r="BM13" s="343" t="s">
        <v>3994</v>
      </c>
      <c r="BN13" s="347">
        <v>1</v>
      </c>
      <c r="BO13" s="352">
        <v>46277</v>
      </c>
      <c r="BP13" s="343">
        <v>0</v>
      </c>
      <c r="BQ13" s="353"/>
      <c r="BR13" s="354"/>
      <c r="BS13" s="353"/>
      <c r="BT13" s="355"/>
      <c r="BU13" s="356"/>
      <c r="BV13" s="353"/>
      <c r="BW13" s="357"/>
      <c r="BX13" s="354"/>
      <c r="BY13" s="353"/>
      <c r="BZ13" s="355"/>
      <c r="CA13" s="358"/>
      <c r="CB13" s="353"/>
      <c r="CC13" s="353"/>
      <c r="CD13" s="356"/>
      <c r="CE13" s="353"/>
      <c r="CF13" s="353"/>
      <c r="CG13" s="353"/>
      <c r="CH13" s="353"/>
      <c r="CI13" s="353"/>
      <c r="CJ13" s="356"/>
      <c r="CK13" s="353"/>
      <c r="CL13" s="353"/>
      <c r="CM13" s="353"/>
      <c r="CN13" s="353"/>
      <c r="CO13" s="353"/>
      <c r="CP13" s="356"/>
      <c r="CQ13" s="353"/>
      <c r="CR13" s="353"/>
      <c r="CS13" s="353"/>
      <c r="CT13" s="353"/>
    </row>
    <row r="14" spans="1:98" ht="17.25" customHeight="1">
      <c r="A14" s="343">
        <v>5</v>
      </c>
      <c r="B14" s="344" t="s">
        <v>3987</v>
      </c>
      <c r="C14" s="344" t="s">
        <v>3988</v>
      </c>
      <c r="D14" s="344" t="s">
        <v>800</v>
      </c>
      <c r="E14" s="344" t="s">
        <v>3999</v>
      </c>
      <c r="F14" s="344" t="s">
        <v>4422</v>
      </c>
      <c r="G14" s="344" t="s">
        <v>1014</v>
      </c>
      <c r="H14" s="345">
        <v>6950</v>
      </c>
      <c r="I14" s="346" t="s">
        <v>702</v>
      </c>
      <c r="J14" s="347">
        <v>1</v>
      </c>
      <c r="K14" s="347"/>
      <c r="L14" s="347">
        <v>1</v>
      </c>
      <c r="M14" s="345">
        <v>216.3</v>
      </c>
      <c r="N14" s="345">
        <v>216.3</v>
      </c>
      <c r="O14" s="345" t="s">
        <v>674</v>
      </c>
      <c r="P14" s="345" t="s">
        <v>11</v>
      </c>
      <c r="Q14" s="345" t="s">
        <v>703</v>
      </c>
      <c r="R14" s="345"/>
      <c r="S14" s="345"/>
      <c r="T14" s="345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45">
        <f t="shared" ca="1" si="0"/>
        <v>1</v>
      </c>
      <c r="V14" s="345">
        <f t="shared" ca="1" si="1"/>
        <v>0</v>
      </c>
      <c r="W14" s="345"/>
      <c r="X14" s="345"/>
      <c r="Y14" s="345"/>
      <c r="Z14" s="345"/>
      <c r="AA14" s="345"/>
      <c r="AB14" s="345"/>
      <c r="AC14" s="345">
        <v>6.0620000000000003</v>
      </c>
      <c r="AD14" s="349"/>
      <c r="AE14" s="337"/>
      <c r="AF14" s="337"/>
      <c r="AG14" s="348" t="s">
        <v>677</v>
      </c>
      <c r="AH14" s="348" t="s">
        <v>677</v>
      </c>
      <c r="AI14" s="345">
        <v>0</v>
      </c>
      <c r="AJ14" s="345">
        <v>0</v>
      </c>
      <c r="AK14" s="345"/>
      <c r="AL14" s="345"/>
      <c r="AM14" s="343"/>
      <c r="AN14" s="343"/>
      <c r="AO14" s="343"/>
      <c r="AP14" s="343"/>
      <c r="AQ14" s="343"/>
      <c r="AR14" s="343"/>
      <c r="AS14" s="343"/>
      <c r="AT14" s="343"/>
      <c r="AU14" s="343"/>
      <c r="AV14" s="343"/>
      <c r="AW14" s="343">
        <v>0</v>
      </c>
      <c r="AX14" s="343">
        <v>0</v>
      </c>
      <c r="AY14" s="343">
        <v>0</v>
      </c>
      <c r="AZ14" s="343">
        <v>0</v>
      </c>
      <c r="BA14" s="343">
        <v>0</v>
      </c>
      <c r="BB14" s="343">
        <v>0</v>
      </c>
      <c r="BC14" s="343">
        <v>0</v>
      </c>
      <c r="BD14" s="343" t="s">
        <v>692</v>
      </c>
      <c r="BE14" s="359"/>
      <c r="BF14" s="360"/>
      <c r="BG14" s="343" t="s">
        <v>4001</v>
      </c>
      <c r="BH14" s="343">
        <v>1</v>
      </c>
      <c r="BI14" s="351">
        <v>46277</v>
      </c>
      <c r="BJ14" s="343">
        <v>0</v>
      </c>
      <c r="BK14" s="361"/>
      <c r="BL14" s="362"/>
      <c r="BM14" s="363" t="s">
        <v>4001</v>
      </c>
      <c r="BN14" s="364">
        <v>1</v>
      </c>
      <c r="BO14" s="352">
        <v>46277</v>
      </c>
      <c r="BP14" s="363">
        <v>0</v>
      </c>
      <c r="BQ14" s="361"/>
      <c r="BR14" s="362"/>
      <c r="BS14" s="361"/>
      <c r="BT14" s="365"/>
      <c r="BU14" s="366"/>
      <c r="BV14" s="361"/>
      <c r="BW14" s="367"/>
      <c r="BX14" s="362"/>
      <c r="BY14" s="361"/>
      <c r="BZ14" s="365"/>
      <c r="CA14" s="368"/>
      <c r="CB14" s="361"/>
      <c r="CC14" s="361"/>
      <c r="CD14" s="366"/>
      <c r="CE14" s="361"/>
      <c r="CF14" s="361"/>
      <c r="CG14" s="361"/>
      <c r="CH14" s="361"/>
      <c r="CI14" s="361"/>
      <c r="CJ14" s="366"/>
      <c r="CK14" s="361"/>
      <c r="CL14" s="361"/>
      <c r="CM14" s="361"/>
      <c r="CN14" s="361"/>
      <c r="CO14" s="361"/>
      <c r="CP14" s="366"/>
      <c r="CQ14" s="361"/>
      <c r="CR14" s="361"/>
      <c r="CS14" s="361"/>
      <c r="CT14" s="361"/>
    </row>
    <row r="15" spans="1:98" ht="17.25" customHeight="1">
      <c r="A15" s="343">
        <v>6</v>
      </c>
      <c r="B15" s="344" t="s">
        <v>3987</v>
      </c>
      <c r="C15" s="344" t="s">
        <v>3988</v>
      </c>
      <c r="D15" s="344" t="s">
        <v>781</v>
      </c>
      <c r="E15" s="344" t="s">
        <v>852</v>
      </c>
      <c r="F15" s="344" t="s">
        <v>4423</v>
      </c>
      <c r="G15" s="344" t="s">
        <v>4003</v>
      </c>
      <c r="H15" s="345">
        <v>193</v>
      </c>
      <c r="I15" s="346" t="s">
        <v>702</v>
      </c>
      <c r="J15" s="347">
        <v>2</v>
      </c>
      <c r="K15" s="347"/>
      <c r="L15" s="347">
        <v>2</v>
      </c>
      <c r="M15" s="345">
        <v>1.8</v>
      </c>
      <c r="N15" s="345">
        <v>3.6</v>
      </c>
      <c r="O15" s="345" t="s">
        <v>674</v>
      </c>
      <c r="P15" s="345" t="s">
        <v>13</v>
      </c>
      <c r="Q15" s="345" t="s">
        <v>703</v>
      </c>
      <c r="R15" s="345"/>
      <c r="S15" s="345"/>
      <c r="T15" s="34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45">
        <f t="shared" ca="1" si="0"/>
        <v>2</v>
      </c>
      <c r="V15" s="345">
        <f t="shared" ca="1" si="1"/>
        <v>0</v>
      </c>
      <c r="W15" s="345"/>
      <c r="X15" s="345"/>
      <c r="Y15" s="345"/>
      <c r="Z15" s="345"/>
      <c r="AA15" s="345"/>
      <c r="AB15" s="345"/>
      <c r="AC15" s="345">
        <v>0.104</v>
      </c>
      <c r="AD15" s="349"/>
      <c r="AE15" s="337"/>
      <c r="AF15" s="337"/>
      <c r="AG15" s="348" t="s">
        <v>677</v>
      </c>
      <c r="AH15" s="348" t="s">
        <v>677</v>
      </c>
      <c r="AI15" s="345">
        <v>0</v>
      </c>
      <c r="AJ15" s="345">
        <v>0</v>
      </c>
      <c r="AK15" s="345"/>
      <c r="AL15" s="345"/>
      <c r="AM15" s="343"/>
      <c r="AN15" s="343"/>
      <c r="AO15" s="343"/>
      <c r="AP15" s="343"/>
      <c r="AQ15" s="343"/>
      <c r="AR15" s="343"/>
      <c r="AS15" s="343"/>
      <c r="AT15" s="343"/>
      <c r="AU15" s="343"/>
      <c r="AV15" s="343"/>
      <c r="AW15" s="343">
        <v>0</v>
      </c>
      <c r="AX15" s="343">
        <v>0</v>
      </c>
      <c r="AY15" s="343">
        <v>0</v>
      </c>
      <c r="AZ15" s="343">
        <v>0</v>
      </c>
      <c r="BA15" s="343">
        <v>0</v>
      </c>
      <c r="BB15" s="343">
        <v>0</v>
      </c>
      <c r="BC15" s="343">
        <v>0</v>
      </c>
      <c r="BD15" s="343" t="s">
        <v>692</v>
      </c>
      <c r="BE15" s="359"/>
      <c r="BF15" s="360"/>
      <c r="BG15" s="343" t="s">
        <v>4004</v>
      </c>
      <c r="BH15" s="343">
        <v>2</v>
      </c>
      <c r="BI15" s="351">
        <v>46277</v>
      </c>
      <c r="BJ15" s="343">
        <v>0</v>
      </c>
      <c r="BK15" s="361"/>
      <c r="BL15" s="362"/>
      <c r="BM15" s="363" t="s">
        <v>4004</v>
      </c>
      <c r="BN15" s="364">
        <v>2</v>
      </c>
      <c r="BO15" s="352">
        <v>46277</v>
      </c>
      <c r="BP15" s="363">
        <v>0</v>
      </c>
      <c r="BQ15" s="361"/>
      <c r="BR15" s="362"/>
      <c r="BS15" s="361"/>
      <c r="BT15" s="365"/>
      <c r="BU15" s="366"/>
      <c r="BV15" s="361"/>
      <c r="BW15" s="367"/>
      <c r="BX15" s="362"/>
      <c r="BY15" s="361"/>
      <c r="BZ15" s="365"/>
      <c r="CA15" s="368"/>
      <c r="CB15" s="361"/>
      <c r="CC15" s="361"/>
      <c r="CD15" s="366"/>
      <c r="CE15" s="361"/>
      <c r="CF15" s="361"/>
      <c r="CG15" s="361"/>
      <c r="CH15" s="361"/>
      <c r="CI15" s="361"/>
      <c r="CJ15" s="366"/>
      <c r="CK15" s="361"/>
      <c r="CL15" s="361"/>
      <c r="CM15" s="361"/>
      <c r="CN15" s="361"/>
      <c r="CO15" s="361"/>
      <c r="CP15" s="366"/>
      <c r="CQ15" s="361"/>
      <c r="CR15" s="361"/>
      <c r="CS15" s="361"/>
      <c r="CT15" s="361"/>
    </row>
    <row r="16" spans="1:98" ht="17.25" customHeight="1">
      <c r="A16" s="343">
        <v>7</v>
      </c>
      <c r="B16" s="344" t="s">
        <v>3987</v>
      </c>
      <c r="C16" s="344" t="s">
        <v>3988</v>
      </c>
      <c r="D16" s="344" t="s">
        <v>781</v>
      </c>
      <c r="E16" s="344" t="s">
        <v>4005</v>
      </c>
      <c r="F16" s="344" t="s">
        <v>4424</v>
      </c>
      <c r="G16" s="344" t="s">
        <v>4007</v>
      </c>
      <c r="H16" s="345">
        <v>193</v>
      </c>
      <c r="I16" s="346" t="s">
        <v>702</v>
      </c>
      <c r="J16" s="347">
        <v>2</v>
      </c>
      <c r="K16" s="347"/>
      <c r="L16" s="347">
        <v>2</v>
      </c>
      <c r="M16" s="345">
        <v>1.5</v>
      </c>
      <c r="N16" s="345">
        <v>3</v>
      </c>
      <c r="O16" s="345" t="s">
        <v>674</v>
      </c>
      <c r="P16" s="345" t="s">
        <v>13</v>
      </c>
      <c r="Q16" s="345" t="s">
        <v>703</v>
      </c>
      <c r="R16" s="345"/>
      <c r="S16" s="345"/>
      <c r="T16" s="345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45">
        <f t="shared" ca="1" si="0"/>
        <v>2</v>
      </c>
      <c r="V16" s="345">
        <f t="shared" ca="1" si="1"/>
        <v>0</v>
      </c>
      <c r="W16" s="345"/>
      <c r="X16" s="345"/>
      <c r="Y16" s="345"/>
      <c r="Z16" s="345"/>
      <c r="AA16" s="345"/>
      <c r="AB16" s="345"/>
      <c r="AC16" s="345">
        <v>8.7999999999999995E-2</v>
      </c>
      <c r="AD16" s="349"/>
      <c r="AE16" s="337"/>
      <c r="AF16" s="337"/>
      <c r="AG16" s="348" t="s">
        <v>677</v>
      </c>
      <c r="AH16" s="348" t="s">
        <v>677</v>
      </c>
      <c r="AI16" s="345">
        <v>0</v>
      </c>
      <c r="AJ16" s="345">
        <v>0</v>
      </c>
      <c r="AK16" s="345"/>
      <c r="AL16" s="345"/>
      <c r="AM16" s="343"/>
      <c r="AN16" s="343"/>
      <c r="AO16" s="343"/>
      <c r="AP16" s="343"/>
      <c r="AQ16" s="343"/>
      <c r="AR16" s="343"/>
      <c r="AS16" s="343"/>
      <c r="AT16" s="343"/>
      <c r="AU16" s="343"/>
      <c r="AV16" s="343"/>
      <c r="AW16" s="343">
        <v>0</v>
      </c>
      <c r="AX16" s="343">
        <v>0</v>
      </c>
      <c r="AY16" s="343">
        <v>0</v>
      </c>
      <c r="AZ16" s="343">
        <v>0</v>
      </c>
      <c r="BA16" s="343">
        <v>0</v>
      </c>
      <c r="BB16" s="343">
        <v>0</v>
      </c>
      <c r="BC16" s="343">
        <v>0</v>
      </c>
      <c r="BD16" s="343" t="s">
        <v>692</v>
      </c>
      <c r="BE16" s="343"/>
      <c r="BF16" s="350"/>
      <c r="BG16" s="343" t="s">
        <v>4004</v>
      </c>
      <c r="BH16" s="343">
        <v>2</v>
      </c>
      <c r="BI16" s="351">
        <v>46277</v>
      </c>
      <c r="BJ16" s="343">
        <v>0</v>
      </c>
      <c r="BK16" s="343"/>
      <c r="BL16" s="350"/>
      <c r="BM16" s="343" t="s">
        <v>4004</v>
      </c>
      <c r="BN16" s="343">
        <v>2</v>
      </c>
      <c r="BO16" s="352">
        <v>46277</v>
      </c>
      <c r="BP16" s="343">
        <v>0</v>
      </c>
      <c r="BQ16" s="343"/>
      <c r="BR16" s="350"/>
      <c r="BS16" s="343"/>
      <c r="BT16" s="343"/>
      <c r="BU16" s="351"/>
      <c r="BV16" s="343"/>
      <c r="BW16" s="343"/>
      <c r="BX16" s="350"/>
      <c r="BY16" s="343"/>
      <c r="BZ16" s="343"/>
      <c r="CA16" s="343"/>
      <c r="CB16" s="343"/>
      <c r="CC16" s="343"/>
      <c r="CD16" s="351"/>
      <c r="CE16" s="343"/>
      <c r="CF16" s="343"/>
      <c r="CG16" s="343"/>
      <c r="CH16" s="343"/>
      <c r="CI16" s="343"/>
      <c r="CJ16" s="351"/>
      <c r="CK16" s="343"/>
      <c r="CL16" s="343"/>
      <c r="CM16" s="343"/>
      <c r="CN16" s="343"/>
      <c r="CO16" s="343"/>
      <c r="CP16" s="351"/>
      <c r="CQ16" s="343"/>
      <c r="CR16" s="343"/>
      <c r="CS16" s="343"/>
      <c r="CT16" s="343"/>
    </row>
    <row r="17" spans="1:98" ht="17.25" customHeight="1">
      <c r="A17" s="343">
        <v>8</v>
      </c>
      <c r="B17" s="344" t="s">
        <v>3987</v>
      </c>
      <c r="C17" s="344" t="s">
        <v>3988</v>
      </c>
      <c r="D17" s="344" t="s">
        <v>4008</v>
      </c>
      <c r="E17" s="344" t="s">
        <v>4009</v>
      </c>
      <c r="F17" s="344" t="s">
        <v>4425</v>
      </c>
      <c r="G17" s="344" t="s">
        <v>4011</v>
      </c>
      <c r="H17" s="345">
        <v>130</v>
      </c>
      <c r="I17" s="346" t="s">
        <v>702</v>
      </c>
      <c r="J17" s="347">
        <v>2</v>
      </c>
      <c r="K17" s="347"/>
      <c r="L17" s="347">
        <v>2</v>
      </c>
      <c r="M17" s="345">
        <v>0.4</v>
      </c>
      <c r="N17" s="345">
        <v>0.8</v>
      </c>
      <c r="O17" s="345" t="s">
        <v>674</v>
      </c>
      <c r="P17" s="345" t="s">
        <v>13</v>
      </c>
      <c r="Q17" s="345" t="s">
        <v>703</v>
      </c>
      <c r="R17" s="345"/>
      <c r="S17" s="345"/>
      <c r="T17" s="34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45">
        <f t="shared" ca="1" si="0"/>
        <v>2</v>
      </c>
      <c r="V17" s="345">
        <f t="shared" ca="1" si="1"/>
        <v>0</v>
      </c>
      <c r="W17" s="345"/>
      <c r="X17" s="345"/>
      <c r="Y17" s="345"/>
      <c r="Z17" s="345"/>
      <c r="AA17" s="345"/>
      <c r="AB17" s="345"/>
      <c r="AC17" s="345">
        <v>4.1000000000000002E-2</v>
      </c>
      <c r="AD17" s="349"/>
      <c r="AE17" s="337"/>
      <c r="AF17" s="337"/>
      <c r="AG17" s="348" t="s">
        <v>677</v>
      </c>
      <c r="AH17" s="348" t="s">
        <v>677</v>
      </c>
      <c r="AI17" s="345">
        <v>0</v>
      </c>
      <c r="AJ17" s="345">
        <v>0</v>
      </c>
      <c r="AK17" s="345"/>
      <c r="AL17" s="345"/>
      <c r="AM17" s="343"/>
      <c r="AN17" s="343"/>
      <c r="AO17" s="343"/>
      <c r="AP17" s="343"/>
      <c r="AQ17" s="343"/>
      <c r="AR17" s="343"/>
      <c r="AS17" s="343"/>
      <c r="AT17" s="343"/>
      <c r="AU17" s="343"/>
      <c r="AV17" s="343"/>
      <c r="AW17" s="343">
        <v>0</v>
      </c>
      <c r="AX17" s="343">
        <v>0</v>
      </c>
      <c r="AY17" s="343">
        <v>0</v>
      </c>
      <c r="AZ17" s="343">
        <v>0</v>
      </c>
      <c r="BA17" s="343">
        <v>0</v>
      </c>
      <c r="BB17" s="343">
        <v>0</v>
      </c>
      <c r="BC17" s="343">
        <v>0</v>
      </c>
      <c r="BD17" s="343" t="s">
        <v>692</v>
      </c>
      <c r="BE17" s="343"/>
      <c r="BF17" s="350"/>
      <c r="BG17" s="343" t="s">
        <v>4012</v>
      </c>
      <c r="BH17" s="343">
        <v>2</v>
      </c>
      <c r="BI17" s="351">
        <v>46277</v>
      </c>
      <c r="BJ17" s="343">
        <v>0</v>
      </c>
      <c r="BK17" s="343"/>
      <c r="BL17" s="350"/>
      <c r="BM17" s="343" t="s">
        <v>4012</v>
      </c>
      <c r="BN17" s="347">
        <v>2</v>
      </c>
      <c r="BO17" s="352">
        <v>46277</v>
      </c>
      <c r="BP17" s="343">
        <v>0</v>
      </c>
      <c r="BQ17" s="343"/>
      <c r="BR17" s="350"/>
      <c r="BS17" s="343"/>
      <c r="BT17" s="347"/>
      <c r="BU17" s="351"/>
      <c r="BV17" s="343"/>
      <c r="BW17" s="349"/>
      <c r="BX17" s="350"/>
      <c r="BY17" s="343"/>
      <c r="BZ17" s="347"/>
      <c r="CA17" s="352"/>
      <c r="CB17" s="343"/>
      <c r="CC17" s="343"/>
      <c r="CD17" s="351"/>
      <c r="CE17" s="343"/>
      <c r="CF17" s="343"/>
      <c r="CG17" s="343"/>
      <c r="CH17" s="343"/>
      <c r="CI17" s="343"/>
      <c r="CJ17" s="351"/>
      <c r="CK17" s="343"/>
      <c r="CL17" s="343"/>
      <c r="CM17" s="343"/>
      <c r="CN17" s="343"/>
      <c r="CO17" s="343"/>
      <c r="CP17" s="351"/>
      <c r="CQ17" s="343"/>
      <c r="CR17" s="343"/>
      <c r="CS17" s="343"/>
      <c r="CT17" s="343"/>
    </row>
    <row r="18" spans="1:98" ht="17.25" customHeight="1">
      <c r="A18" s="343">
        <v>9</v>
      </c>
      <c r="B18" s="344" t="s">
        <v>3987</v>
      </c>
      <c r="C18" s="344" t="s">
        <v>3988</v>
      </c>
      <c r="D18" s="344" t="s">
        <v>781</v>
      </c>
      <c r="E18" s="344" t="s">
        <v>4013</v>
      </c>
      <c r="F18" s="344" t="s">
        <v>4426</v>
      </c>
      <c r="G18" s="344" t="s">
        <v>4007</v>
      </c>
      <c r="H18" s="345">
        <v>123</v>
      </c>
      <c r="I18" s="346" t="s">
        <v>702</v>
      </c>
      <c r="J18" s="347">
        <v>1</v>
      </c>
      <c r="K18" s="347"/>
      <c r="L18" s="347">
        <v>1</v>
      </c>
      <c r="M18" s="345">
        <v>1</v>
      </c>
      <c r="N18" s="345">
        <v>1</v>
      </c>
      <c r="O18" s="345" t="s">
        <v>674</v>
      </c>
      <c r="P18" s="345" t="s">
        <v>13</v>
      </c>
      <c r="Q18" s="345" t="s">
        <v>703</v>
      </c>
      <c r="R18" s="345"/>
      <c r="S18" s="345"/>
      <c r="T18" s="345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45">
        <f t="shared" ca="1" si="0"/>
        <v>1</v>
      </c>
      <c r="V18" s="345">
        <f t="shared" ca="1" si="1"/>
        <v>0</v>
      </c>
      <c r="W18" s="345"/>
      <c r="X18" s="345"/>
      <c r="Y18" s="345"/>
      <c r="Z18" s="345"/>
      <c r="AA18" s="345"/>
      <c r="AB18" s="345"/>
      <c r="AC18" s="345">
        <v>2.9000000000000001E-2</v>
      </c>
      <c r="AD18" s="349"/>
      <c r="AE18" s="337"/>
      <c r="AF18" s="337"/>
      <c r="AG18" s="348" t="s">
        <v>677</v>
      </c>
      <c r="AH18" s="348" t="s">
        <v>677</v>
      </c>
      <c r="AI18" s="345">
        <v>0</v>
      </c>
      <c r="AJ18" s="345">
        <v>0</v>
      </c>
      <c r="AK18" s="345"/>
      <c r="AL18" s="345"/>
      <c r="AM18" s="343"/>
      <c r="AN18" s="343"/>
      <c r="AO18" s="343"/>
      <c r="AP18" s="343"/>
      <c r="AQ18" s="343"/>
      <c r="AR18" s="343"/>
      <c r="AS18" s="343"/>
      <c r="AT18" s="343"/>
      <c r="AU18" s="343"/>
      <c r="AV18" s="343"/>
      <c r="AW18" s="343">
        <v>0</v>
      </c>
      <c r="AX18" s="343">
        <v>0</v>
      </c>
      <c r="AY18" s="343">
        <v>0</v>
      </c>
      <c r="AZ18" s="343">
        <v>0</v>
      </c>
      <c r="BA18" s="343">
        <v>0</v>
      </c>
      <c r="BB18" s="343">
        <v>0</v>
      </c>
      <c r="BC18" s="343">
        <v>0</v>
      </c>
      <c r="BD18" s="343" t="s">
        <v>692</v>
      </c>
      <c r="BE18" s="369"/>
      <c r="BF18" s="370"/>
      <c r="BG18" s="343" t="s">
        <v>4004</v>
      </c>
      <c r="BH18" s="343">
        <v>1</v>
      </c>
      <c r="BI18" s="351">
        <v>46277</v>
      </c>
      <c r="BJ18" s="343">
        <v>0</v>
      </c>
      <c r="BK18" s="369"/>
      <c r="BL18" s="370"/>
      <c r="BM18" s="371" t="s">
        <v>4004</v>
      </c>
      <c r="BN18" s="372">
        <v>1</v>
      </c>
      <c r="BO18" s="352">
        <v>46277</v>
      </c>
      <c r="BP18" s="371">
        <v>0</v>
      </c>
      <c r="BQ18" s="369"/>
      <c r="BR18" s="370"/>
      <c r="BS18" s="369"/>
      <c r="BT18" s="373"/>
      <c r="BU18" s="374"/>
      <c r="BV18" s="369"/>
      <c r="BW18" s="375"/>
      <c r="BX18" s="370"/>
      <c r="BY18" s="369"/>
      <c r="BZ18" s="373"/>
      <c r="CA18" s="376"/>
      <c r="CB18" s="369"/>
      <c r="CC18" s="369"/>
      <c r="CD18" s="374"/>
      <c r="CE18" s="369"/>
      <c r="CF18" s="369"/>
      <c r="CG18" s="369"/>
      <c r="CH18" s="369"/>
      <c r="CI18" s="369"/>
      <c r="CJ18" s="374"/>
      <c r="CK18" s="369"/>
      <c r="CL18" s="369"/>
      <c r="CM18" s="369"/>
      <c r="CN18" s="369"/>
      <c r="CO18" s="369"/>
      <c r="CP18" s="374"/>
      <c r="CQ18" s="369"/>
      <c r="CR18" s="369"/>
      <c r="CS18" s="369"/>
      <c r="CT18" s="369"/>
    </row>
    <row r="19" spans="1:98" ht="17.25" customHeight="1">
      <c r="A19" s="343">
        <v>10</v>
      </c>
      <c r="B19" s="344" t="s">
        <v>3987</v>
      </c>
      <c r="C19" s="344" t="s">
        <v>3988</v>
      </c>
      <c r="D19" s="344" t="s">
        <v>781</v>
      </c>
      <c r="E19" s="344" t="s">
        <v>4015</v>
      </c>
      <c r="F19" s="344" t="s">
        <v>4427</v>
      </c>
      <c r="G19" s="344" t="s">
        <v>4017</v>
      </c>
      <c r="H19" s="345">
        <v>364</v>
      </c>
      <c r="I19" s="346" t="s">
        <v>702</v>
      </c>
      <c r="J19" s="347">
        <v>1</v>
      </c>
      <c r="K19" s="347"/>
      <c r="L19" s="347">
        <v>1</v>
      </c>
      <c r="M19" s="345">
        <v>4.5</v>
      </c>
      <c r="N19" s="345">
        <v>4.5</v>
      </c>
      <c r="O19" s="345" t="s">
        <v>674</v>
      </c>
      <c r="P19" s="345" t="s">
        <v>13</v>
      </c>
      <c r="Q19" s="345" t="s">
        <v>703</v>
      </c>
      <c r="R19" s="345"/>
      <c r="S19" s="345"/>
      <c r="T19" s="34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45">
        <f t="shared" ca="1" si="0"/>
        <v>1</v>
      </c>
      <c r="V19" s="345">
        <f t="shared" ca="1" si="1"/>
        <v>0</v>
      </c>
      <c r="W19" s="345"/>
      <c r="X19" s="345"/>
      <c r="Y19" s="345"/>
      <c r="Z19" s="345"/>
      <c r="AA19" s="345"/>
      <c r="AB19" s="345"/>
      <c r="AC19" s="345">
        <v>0.123</v>
      </c>
      <c r="AD19" s="349"/>
      <c r="AE19" s="337"/>
      <c r="AF19" s="337"/>
      <c r="AG19" s="348" t="s">
        <v>677</v>
      </c>
      <c r="AH19" s="348" t="s">
        <v>677</v>
      </c>
      <c r="AI19" s="345">
        <v>0</v>
      </c>
      <c r="AJ19" s="345">
        <v>0</v>
      </c>
      <c r="AK19" s="345"/>
      <c r="AL19" s="345"/>
      <c r="AM19" s="343"/>
      <c r="AN19" s="343"/>
      <c r="AO19" s="343"/>
      <c r="AP19" s="343"/>
      <c r="AQ19" s="343"/>
      <c r="AR19" s="343"/>
      <c r="AS19" s="343"/>
      <c r="AT19" s="343"/>
      <c r="AU19" s="343"/>
      <c r="AV19" s="343"/>
      <c r="AW19" s="343">
        <v>0</v>
      </c>
      <c r="AX19" s="343">
        <v>0</v>
      </c>
      <c r="AY19" s="343">
        <v>0</v>
      </c>
      <c r="AZ19" s="343">
        <v>0</v>
      </c>
      <c r="BA19" s="343">
        <v>0</v>
      </c>
      <c r="BB19" s="343">
        <v>0</v>
      </c>
      <c r="BC19" s="343">
        <v>0</v>
      </c>
      <c r="BD19" s="343" t="s">
        <v>692</v>
      </c>
      <c r="BE19" s="343"/>
      <c r="BF19" s="350"/>
      <c r="BG19" s="343" t="s">
        <v>4004</v>
      </c>
      <c r="BH19" s="343">
        <v>1</v>
      </c>
      <c r="BI19" s="351">
        <v>46277</v>
      </c>
      <c r="BJ19" s="343">
        <v>0</v>
      </c>
      <c r="BK19" s="343"/>
      <c r="BL19" s="350"/>
      <c r="BM19" s="343" t="s">
        <v>4004</v>
      </c>
      <c r="BN19" s="343">
        <v>1</v>
      </c>
      <c r="BO19" s="352">
        <v>46277</v>
      </c>
      <c r="BP19" s="343">
        <v>0</v>
      </c>
      <c r="BQ19" s="343"/>
      <c r="BR19" s="350"/>
      <c r="BS19" s="343"/>
      <c r="BT19" s="343"/>
      <c r="BU19" s="351"/>
      <c r="BV19" s="343"/>
      <c r="BW19" s="343"/>
      <c r="BX19" s="350"/>
      <c r="BY19" s="343"/>
      <c r="BZ19" s="343"/>
      <c r="CA19" s="343"/>
      <c r="CB19" s="343"/>
      <c r="CC19" s="343"/>
      <c r="CD19" s="351"/>
      <c r="CE19" s="343"/>
      <c r="CF19" s="343"/>
      <c r="CG19" s="343"/>
      <c r="CH19" s="343"/>
      <c r="CI19" s="343"/>
      <c r="CJ19" s="351"/>
      <c r="CK19" s="343"/>
      <c r="CL19" s="343"/>
      <c r="CM19" s="343"/>
      <c r="CN19" s="343"/>
      <c r="CO19" s="343"/>
      <c r="CP19" s="351"/>
      <c r="CQ19" s="343"/>
      <c r="CR19" s="343"/>
      <c r="CS19" s="343"/>
      <c r="CT19" s="343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33" t="s">
        <v>674</v>
      </c>
      <c r="P20" s="182"/>
      <c r="Q20" s="182"/>
      <c r="R20" s="333" t="s">
        <v>3962</v>
      </c>
      <c r="S20" s="182"/>
      <c r="T20" s="182"/>
      <c r="U20" s="182"/>
      <c r="V20" s="182"/>
      <c r="W20" s="333">
        <f ca="1">_xlfn.MINIFS(V:V,C:C,C20,AE:AE,"",AB:AB,"")</f>
        <v>0</v>
      </c>
      <c r="X20" s="333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77"/>
      <c r="AE20" s="180" t="s">
        <v>675</v>
      </c>
      <c r="AF20" s="180" t="s">
        <v>2163</v>
      </c>
      <c r="AG20" s="186" t="s">
        <v>677</v>
      </c>
      <c r="AH20" s="186" t="s">
        <v>677</v>
      </c>
      <c r="AI20" s="345">
        <v>0</v>
      </c>
      <c r="AJ20" s="345">
        <v>0</v>
      </c>
      <c r="AK20" s="345"/>
      <c r="AL20" s="345"/>
      <c r="AM20" s="343"/>
      <c r="AN20" s="343"/>
      <c r="AO20" s="343"/>
      <c r="AP20" s="343"/>
      <c r="AQ20" s="343"/>
      <c r="AR20" s="343"/>
      <c r="AS20" s="343"/>
      <c r="AT20" s="343"/>
      <c r="AU20" s="343"/>
      <c r="AV20" s="343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43"/>
      <c r="BF20" s="350"/>
      <c r="BG20" s="343"/>
      <c r="BH20" s="347"/>
      <c r="BI20" s="351"/>
      <c r="BJ20" s="343"/>
      <c r="BK20" s="343"/>
      <c r="BL20" s="350"/>
      <c r="BM20" s="343"/>
      <c r="BN20" s="347"/>
      <c r="BO20" s="352">
        <v>46277</v>
      </c>
      <c r="BP20" s="343"/>
      <c r="BQ20" s="343"/>
      <c r="BR20" s="350"/>
      <c r="BS20" s="343"/>
      <c r="BT20" s="347"/>
      <c r="BU20" s="351"/>
      <c r="BV20" s="343"/>
      <c r="BW20" s="349"/>
      <c r="BX20" s="350"/>
      <c r="BY20" s="343"/>
      <c r="BZ20" s="347"/>
      <c r="CA20" s="352"/>
      <c r="CB20" s="343"/>
      <c r="CC20" s="343"/>
      <c r="CD20" s="351"/>
      <c r="CE20" s="343"/>
      <c r="CF20" s="343"/>
      <c r="CG20" s="343"/>
      <c r="CH20" s="343"/>
      <c r="CI20" s="343"/>
      <c r="CJ20" s="351"/>
      <c r="CK20" s="343"/>
      <c r="CL20" s="343"/>
      <c r="CM20" s="343"/>
      <c r="CN20" s="343"/>
      <c r="CO20" s="343"/>
      <c r="CP20" s="351"/>
      <c r="CQ20" s="343"/>
      <c r="CR20" s="343"/>
      <c r="CS20" s="343"/>
      <c r="CT20" s="343"/>
    </row>
    <row r="21" spans="1:98" ht="17.25" customHeight="1">
      <c r="A21" s="343">
        <v>12</v>
      </c>
      <c r="B21" s="344" t="s">
        <v>4018</v>
      </c>
      <c r="C21" s="344" t="s">
        <v>4019</v>
      </c>
      <c r="D21" s="344" t="s">
        <v>3990</v>
      </c>
      <c r="E21" s="344" t="s">
        <v>3991</v>
      </c>
      <c r="F21" s="344" t="s">
        <v>4430</v>
      </c>
      <c r="G21" s="344" t="s">
        <v>3993</v>
      </c>
      <c r="H21" s="345">
        <v>3207</v>
      </c>
      <c r="I21" s="346" t="s">
        <v>702</v>
      </c>
      <c r="J21" s="347">
        <v>1</v>
      </c>
      <c r="K21" s="347"/>
      <c r="L21" s="347">
        <v>1</v>
      </c>
      <c r="M21" s="345">
        <v>12.7</v>
      </c>
      <c r="N21" s="345">
        <v>12.7</v>
      </c>
      <c r="O21" s="345" t="s">
        <v>674</v>
      </c>
      <c r="P21" s="345" t="s">
        <v>11</v>
      </c>
      <c r="Q21" s="345" t="s">
        <v>786</v>
      </c>
      <c r="R21" s="345"/>
      <c r="S21" s="345"/>
      <c r="T21" s="34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45">
        <f t="shared" ref="U21:U29" ca="1" si="2">+L21-T21</f>
        <v>1</v>
      </c>
      <c r="V21" s="345">
        <f t="shared" ref="V21:V29" ca="1" si="3">ROUNDDOWN(T21/J21,0)</f>
        <v>0</v>
      </c>
      <c r="W21" s="345"/>
      <c r="X21" s="345"/>
      <c r="Y21" s="345"/>
      <c r="Z21" s="345"/>
      <c r="AA21" s="345"/>
      <c r="AB21" s="345"/>
      <c r="AC21" s="345">
        <v>0.83499999999999996</v>
      </c>
      <c r="AD21" s="349"/>
      <c r="AE21" s="337"/>
      <c r="AF21" s="337"/>
      <c r="AG21" s="348" t="s">
        <v>677</v>
      </c>
      <c r="AH21" s="348" t="s">
        <v>677</v>
      </c>
      <c r="AI21" s="345">
        <v>0</v>
      </c>
      <c r="AJ21" s="345">
        <v>0</v>
      </c>
      <c r="AK21" s="345"/>
      <c r="AL21" s="345"/>
      <c r="AM21" s="343"/>
      <c r="AN21" s="343"/>
      <c r="AO21" s="343"/>
      <c r="AP21" s="343"/>
      <c r="AQ21" s="343"/>
      <c r="AR21" s="343"/>
      <c r="AS21" s="343"/>
      <c r="AT21" s="343"/>
      <c r="AU21" s="343"/>
      <c r="AV21" s="343"/>
      <c r="AW21" s="343">
        <v>0</v>
      </c>
      <c r="AX21" s="343">
        <v>0</v>
      </c>
      <c r="AY21" s="343">
        <v>1</v>
      </c>
      <c r="AZ21" s="343">
        <v>0</v>
      </c>
      <c r="BA21" s="343">
        <v>0</v>
      </c>
      <c r="BB21" s="343">
        <v>0</v>
      </c>
      <c r="BC21" s="343">
        <v>0</v>
      </c>
      <c r="BD21" s="343" t="s">
        <v>692</v>
      </c>
      <c r="BE21" s="353"/>
      <c r="BF21" s="354"/>
      <c r="BG21" s="343" t="s">
        <v>3994</v>
      </c>
      <c r="BH21" s="343">
        <v>1</v>
      </c>
      <c r="BI21" s="351">
        <v>46277</v>
      </c>
      <c r="BJ21" s="343">
        <v>0</v>
      </c>
      <c r="BK21" s="353"/>
      <c r="BL21" s="354"/>
      <c r="BM21" s="343" t="s">
        <v>3994</v>
      </c>
      <c r="BN21" s="347">
        <v>1</v>
      </c>
      <c r="BO21" s="352">
        <v>46277</v>
      </c>
      <c r="BP21" s="343">
        <v>0</v>
      </c>
      <c r="BQ21" s="353"/>
      <c r="BR21" s="354"/>
      <c r="BS21" s="353"/>
      <c r="BT21" s="355"/>
      <c r="BU21" s="356"/>
      <c r="BV21" s="353"/>
      <c r="BW21" s="357"/>
      <c r="BX21" s="354"/>
      <c r="BY21" s="353"/>
      <c r="BZ21" s="355"/>
      <c r="CA21" s="358"/>
      <c r="CB21" s="353"/>
      <c r="CC21" s="353"/>
      <c r="CD21" s="356"/>
      <c r="CE21" s="353"/>
      <c r="CF21" s="353"/>
      <c r="CG21" s="353"/>
      <c r="CH21" s="353"/>
      <c r="CI21" s="353"/>
      <c r="CJ21" s="356"/>
      <c r="CK21" s="353"/>
      <c r="CL21" s="353"/>
      <c r="CM21" s="353"/>
      <c r="CN21" s="353"/>
      <c r="CO21" s="353"/>
      <c r="CP21" s="356"/>
      <c r="CQ21" s="353"/>
      <c r="CR21" s="353"/>
      <c r="CS21" s="353"/>
      <c r="CT21" s="353"/>
    </row>
    <row r="22" spans="1:98" ht="17.25" customHeight="1">
      <c r="A22" s="343">
        <v>13</v>
      </c>
      <c r="B22" s="344" t="s">
        <v>4018</v>
      </c>
      <c r="C22" s="344" t="s">
        <v>4019</v>
      </c>
      <c r="D22" s="344" t="s">
        <v>3990</v>
      </c>
      <c r="E22" s="344" t="s">
        <v>3995</v>
      </c>
      <c r="F22" s="344" t="s">
        <v>4428</v>
      </c>
      <c r="G22" s="344" t="s">
        <v>3993</v>
      </c>
      <c r="H22" s="345">
        <v>3167</v>
      </c>
      <c r="I22" s="346" t="s">
        <v>702</v>
      </c>
      <c r="J22" s="347">
        <v>1</v>
      </c>
      <c r="K22" s="347"/>
      <c r="L22" s="347">
        <v>1</v>
      </c>
      <c r="M22" s="345">
        <v>12.5</v>
      </c>
      <c r="N22" s="345">
        <v>12.5</v>
      </c>
      <c r="O22" s="345" t="s">
        <v>674</v>
      </c>
      <c r="P22" s="345" t="s">
        <v>11</v>
      </c>
      <c r="Q22" s="345" t="s">
        <v>786</v>
      </c>
      <c r="R22" s="345"/>
      <c r="S22" s="345"/>
      <c r="T22" s="345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45">
        <f t="shared" ca="1" si="2"/>
        <v>1</v>
      </c>
      <c r="V22" s="345">
        <f t="shared" ca="1" si="3"/>
        <v>0</v>
      </c>
      <c r="W22" s="345"/>
      <c r="X22" s="345"/>
      <c r="Y22" s="345"/>
      <c r="Z22" s="345"/>
      <c r="AA22" s="345"/>
      <c r="AB22" s="345"/>
      <c r="AC22" s="345">
        <v>0.82499999999999996</v>
      </c>
      <c r="AD22" s="349"/>
      <c r="AE22" s="337"/>
      <c r="AF22" s="337"/>
      <c r="AG22" s="348" t="s">
        <v>677</v>
      </c>
      <c r="AH22" s="348" t="s">
        <v>677</v>
      </c>
      <c r="AI22" s="345">
        <v>0</v>
      </c>
      <c r="AJ22" s="345">
        <v>0</v>
      </c>
      <c r="AK22" s="345"/>
      <c r="AL22" s="345"/>
      <c r="AM22" s="343"/>
      <c r="AN22" s="343"/>
      <c r="AO22" s="343"/>
      <c r="AP22" s="343"/>
      <c r="AQ22" s="343"/>
      <c r="AR22" s="343"/>
      <c r="AS22" s="343"/>
      <c r="AT22" s="343"/>
      <c r="AU22" s="343"/>
      <c r="AV22" s="343"/>
      <c r="AW22" s="343">
        <v>0</v>
      </c>
      <c r="AX22" s="343">
        <v>0</v>
      </c>
      <c r="AY22" s="343">
        <v>1</v>
      </c>
      <c r="AZ22" s="343">
        <v>0</v>
      </c>
      <c r="BA22" s="343">
        <v>0</v>
      </c>
      <c r="BB22" s="343">
        <v>0</v>
      </c>
      <c r="BC22" s="343">
        <v>0</v>
      </c>
      <c r="BD22" s="343" t="s">
        <v>692</v>
      </c>
      <c r="BE22" s="359"/>
      <c r="BF22" s="360"/>
      <c r="BG22" s="343" t="s">
        <v>3994</v>
      </c>
      <c r="BH22" s="343">
        <v>1</v>
      </c>
      <c r="BI22" s="351">
        <v>46277</v>
      </c>
      <c r="BJ22" s="343">
        <v>0</v>
      </c>
      <c r="BK22" s="361"/>
      <c r="BL22" s="362"/>
      <c r="BM22" s="363" t="s">
        <v>3994</v>
      </c>
      <c r="BN22" s="364">
        <v>1</v>
      </c>
      <c r="BO22" s="352">
        <v>46277</v>
      </c>
      <c r="BP22" s="363">
        <v>0</v>
      </c>
      <c r="BQ22" s="361"/>
      <c r="BR22" s="362"/>
      <c r="BS22" s="361"/>
      <c r="BT22" s="365"/>
      <c r="BU22" s="366"/>
      <c r="BV22" s="361"/>
      <c r="BW22" s="367"/>
      <c r="BX22" s="362"/>
      <c r="BY22" s="361"/>
      <c r="BZ22" s="365"/>
      <c r="CA22" s="368"/>
      <c r="CB22" s="361"/>
      <c r="CC22" s="361"/>
      <c r="CD22" s="366"/>
      <c r="CE22" s="361"/>
      <c r="CF22" s="361"/>
      <c r="CG22" s="361"/>
      <c r="CH22" s="361"/>
      <c r="CI22" s="361"/>
      <c r="CJ22" s="366"/>
      <c r="CK22" s="361"/>
      <c r="CL22" s="361"/>
      <c r="CM22" s="361"/>
      <c r="CN22" s="361"/>
      <c r="CO22" s="361"/>
      <c r="CP22" s="366"/>
      <c r="CQ22" s="361"/>
      <c r="CR22" s="361"/>
      <c r="CS22" s="361"/>
      <c r="CT22" s="361"/>
    </row>
    <row r="23" spans="1:98" ht="17.25" customHeight="1">
      <c r="A23" s="343">
        <v>14</v>
      </c>
      <c r="B23" s="344" t="s">
        <v>4018</v>
      </c>
      <c r="C23" s="344" t="s">
        <v>4019</v>
      </c>
      <c r="D23" s="344" t="s">
        <v>3990</v>
      </c>
      <c r="E23" s="344" t="s">
        <v>3997</v>
      </c>
      <c r="F23" s="344" t="s">
        <v>4429</v>
      </c>
      <c r="G23" s="344" t="s">
        <v>3993</v>
      </c>
      <c r="H23" s="345">
        <v>3066</v>
      </c>
      <c r="I23" s="346" t="s">
        <v>702</v>
      </c>
      <c r="J23" s="347">
        <v>1</v>
      </c>
      <c r="K23" s="347"/>
      <c r="L23" s="347">
        <v>1</v>
      </c>
      <c r="M23" s="345">
        <v>12.1</v>
      </c>
      <c r="N23" s="345">
        <v>12.1</v>
      </c>
      <c r="O23" s="345" t="s">
        <v>674</v>
      </c>
      <c r="P23" s="345" t="s">
        <v>11</v>
      </c>
      <c r="Q23" s="345" t="s">
        <v>786</v>
      </c>
      <c r="R23" s="345"/>
      <c r="S23" s="345"/>
      <c r="T23" s="34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45">
        <f t="shared" ca="1" si="2"/>
        <v>1</v>
      </c>
      <c r="V23" s="345">
        <f t="shared" ca="1" si="3"/>
        <v>0</v>
      </c>
      <c r="W23" s="345"/>
      <c r="X23" s="345"/>
      <c r="Y23" s="345"/>
      <c r="Z23" s="345"/>
      <c r="AA23" s="345"/>
      <c r="AB23" s="345"/>
      <c r="AC23" s="345">
        <v>0.79800000000000004</v>
      </c>
      <c r="AD23" s="349"/>
      <c r="AE23" s="337"/>
      <c r="AF23" s="337"/>
      <c r="AG23" s="348" t="s">
        <v>677</v>
      </c>
      <c r="AH23" s="348" t="s">
        <v>677</v>
      </c>
      <c r="AI23" s="345">
        <v>0</v>
      </c>
      <c r="AJ23" s="345">
        <v>0</v>
      </c>
      <c r="AK23" s="345"/>
      <c r="AL23" s="345"/>
      <c r="AM23" s="343"/>
      <c r="AN23" s="343"/>
      <c r="AO23" s="343"/>
      <c r="AP23" s="343"/>
      <c r="AQ23" s="343"/>
      <c r="AR23" s="343"/>
      <c r="AS23" s="343"/>
      <c r="AT23" s="343"/>
      <c r="AU23" s="343"/>
      <c r="AV23" s="343"/>
      <c r="AW23" s="343">
        <v>0</v>
      </c>
      <c r="AX23" s="343">
        <v>0</v>
      </c>
      <c r="AY23" s="343">
        <v>1</v>
      </c>
      <c r="AZ23" s="343">
        <v>0</v>
      </c>
      <c r="BA23" s="343">
        <v>0</v>
      </c>
      <c r="BB23" s="343">
        <v>0</v>
      </c>
      <c r="BC23" s="343">
        <v>0</v>
      </c>
      <c r="BD23" s="343" t="s">
        <v>692</v>
      </c>
      <c r="BE23" s="359"/>
      <c r="BF23" s="360"/>
      <c r="BG23" s="343" t="s">
        <v>3994</v>
      </c>
      <c r="BH23" s="343">
        <v>1</v>
      </c>
      <c r="BI23" s="351">
        <v>46277</v>
      </c>
      <c r="BJ23" s="343">
        <v>0</v>
      </c>
      <c r="BK23" s="361"/>
      <c r="BL23" s="362"/>
      <c r="BM23" s="363" t="s">
        <v>3994</v>
      </c>
      <c r="BN23" s="364">
        <v>1</v>
      </c>
      <c r="BO23" s="352">
        <v>46277</v>
      </c>
      <c r="BP23" s="363">
        <v>0</v>
      </c>
      <c r="BQ23" s="361"/>
      <c r="BR23" s="362"/>
      <c r="BS23" s="361"/>
      <c r="BT23" s="365"/>
      <c r="BU23" s="366"/>
      <c r="BV23" s="361"/>
      <c r="BW23" s="367"/>
      <c r="BX23" s="362"/>
      <c r="BY23" s="361"/>
      <c r="BZ23" s="365"/>
      <c r="CA23" s="368"/>
      <c r="CB23" s="361"/>
      <c r="CC23" s="361"/>
      <c r="CD23" s="366"/>
      <c r="CE23" s="361"/>
      <c r="CF23" s="361"/>
      <c r="CG23" s="361"/>
      <c r="CH23" s="361"/>
      <c r="CI23" s="361"/>
      <c r="CJ23" s="366"/>
      <c r="CK23" s="361"/>
      <c r="CL23" s="361"/>
      <c r="CM23" s="361"/>
      <c r="CN23" s="361"/>
      <c r="CO23" s="361"/>
      <c r="CP23" s="366"/>
      <c r="CQ23" s="361"/>
      <c r="CR23" s="361"/>
      <c r="CS23" s="361"/>
      <c r="CT23" s="361"/>
    </row>
    <row r="24" spans="1:98" ht="17.25" customHeight="1">
      <c r="A24" s="343">
        <v>15</v>
      </c>
      <c r="B24" s="344" t="s">
        <v>4018</v>
      </c>
      <c r="C24" s="344" t="s">
        <v>4019</v>
      </c>
      <c r="D24" s="344" t="s">
        <v>800</v>
      </c>
      <c r="E24" s="344" t="s">
        <v>3999</v>
      </c>
      <c r="F24" s="344" t="s">
        <v>4431</v>
      </c>
      <c r="G24" s="344" t="s">
        <v>1014</v>
      </c>
      <c r="H24" s="345">
        <v>6950</v>
      </c>
      <c r="I24" s="346" t="s">
        <v>702</v>
      </c>
      <c r="J24" s="347">
        <v>1</v>
      </c>
      <c r="K24" s="347"/>
      <c r="L24" s="347">
        <v>1</v>
      </c>
      <c r="M24" s="345">
        <v>216.3</v>
      </c>
      <c r="N24" s="345">
        <v>216.3</v>
      </c>
      <c r="O24" s="345" t="s">
        <v>674</v>
      </c>
      <c r="P24" s="345" t="s">
        <v>11</v>
      </c>
      <c r="Q24" s="345" t="s">
        <v>703</v>
      </c>
      <c r="R24" s="345"/>
      <c r="S24" s="345"/>
      <c r="T24" s="345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45">
        <f t="shared" ca="1" si="2"/>
        <v>1</v>
      </c>
      <c r="V24" s="345">
        <f t="shared" ca="1" si="3"/>
        <v>0</v>
      </c>
      <c r="W24" s="345"/>
      <c r="X24" s="345"/>
      <c r="Y24" s="345"/>
      <c r="Z24" s="345"/>
      <c r="AA24" s="345"/>
      <c r="AB24" s="345"/>
      <c r="AC24" s="345">
        <v>6.0620000000000003</v>
      </c>
      <c r="AD24" s="349"/>
      <c r="AE24" s="337"/>
      <c r="AF24" s="337"/>
      <c r="AG24" s="348" t="s">
        <v>677</v>
      </c>
      <c r="AH24" s="348" t="s">
        <v>677</v>
      </c>
      <c r="AI24" s="345">
        <v>0</v>
      </c>
      <c r="AJ24" s="345">
        <v>0</v>
      </c>
      <c r="AK24" s="345"/>
      <c r="AL24" s="345"/>
      <c r="AM24" s="343"/>
      <c r="AN24" s="343"/>
      <c r="AO24" s="343"/>
      <c r="AP24" s="343"/>
      <c r="AQ24" s="343"/>
      <c r="AR24" s="343"/>
      <c r="AS24" s="343"/>
      <c r="AT24" s="343"/>
      <c r="AU24" s="343"/>
      <c r="AV24" s="343"/>
      <c r="AW24" s="343">
        <v>0</v>
      </c>
      <c r="AX24" s="343">
        <v>0</v>
      </c>
      <c r="AY24" s="343">
        <v>0</v>
      </c>
      <c r="AZ24" s="343">
        <v>0</v>
      </c>
      <c r="BA24" s="343">
        <v>0</v>
      </c>
      <c r="BB24" s="343">
        <v>0</v>
      </c>
      <c r="BC24" s="343">
        <v>0</v>
      </c>
      <c r="BD24" s="343" t="s">
        <v>692</v>
      </c>
      <c r="BE24" s="378"/>
      <c r="BF24" s="379"/>
      <c r="BG24" s="343" t="s">
        <v>4001</v>
      </c>
      <c r="BH24" s="343">
        <v>1</v>
      </c>
      <c r="BI24" s="351">
        <v>46277</v>
      </c>
      <c r="BJ24" s="343">
        <v>0</v>
      </c>
      <c r="BK24" s="378"/>
      <c r="BL24" s="379"/>
      <c r="BM24" s="378" t="s">
        <v>4001</v>
      </c>
      <c r="BN24" s="378">
        <v>1</v>
      </c>
      <c r="BO24" s="352">
        <v>46277</v>
      </c>
      <c r="BP24" s="378">
        <v>0</v>
      </c>
      <c r="BQ24" s="378"/>
      <c r="BR24" s="379"/>
      <c r="BS24" s="378"/>
      <c r="BT24" s="378"/>
      <c r="BU24" s="380"/>
      <c r="BV24" s="378"/>
      <c r="BW24" s="378"/>
      <c r="BX24" s="379"/>
      <c r="BY24" s="378"/>
      <c r="BZ24" s="378"/>
      <c r="CA24" s="378"/>
      <c r="CB24" s="378"/>
      <c r="CC24" s="378"/>
      <c r="CD24" s="380"/>
      <c r="CE24" s="378"/>
      <c r="CF24" s="378"/>
      <c r="CG24" s="378"/>
      <c r="CH24" s="378"/>
      <c r="CI24" s="378"/>
      <c r="CJ24" s="380"/>
      <c r="CK24" s="378"/>
      <c r="CL24" s="378"/>
      <c r="CM24" s="378"/>
      <c r="CN24" s="378"/>
      <c r="CO24" s="378"/>
      <c r="CP24" s="380"/>
      <c r="CQ24" s="378"/>
      <c r="CR24" s="378"/>
      <c r="CS24" s="378"/>
      <c r="CT24" s="378"/>
    </row>
    <row r="25" spans="1:98" ht="17.25" customHeight="1">
      <c r="A25" s="343">
        <v>16</v>
      </c>
      <c r="B25" s="344" t="s">
        <v>4018</v>
      </c>
      <c r="C25" s="344" t="s">
        <v>4019</v>
      </c>
      <c r="D25" s="344" t="s">
        <v>781</v>
      </c>
      <c r="E25" s="344" t="s">
        <v>852</v>
      </c>
      <c r="F25" s="344" t="s">
        <v>4432</v>
      </c>
      <c r="G25" s="344" t="s">
        <v>4003</v>
      </c>
      <c r="H25" s="345">
        <v>193</v>
      </c>
      <c r="I25" s="346" t="s">
        <v>702</v>
      </c>
      <c r="J25" s="347">
        <v>2</v>
      </c>
      <c r="K25" s="347"/>
      <c r="L25" s="347">
        <v>2</v>
      </c>
      <c r="M25" s="345">
        <v>1.8</v>
      </c>
      <c r="N25" s="345">
        <v>3.6</v>
      </c>
      <c r="O25" s="345" t="s">
        <v>674</v>
      </c>
      <c r="P25" s="345" t="s">
        <v>13</v>
      </c>
      <c r="Q25" s="345" t="s">
        <v>703</v>
      </c>
      <c r="R25" s="345"/>
      <c r="S25" s="345"/>
      <c r="T25" s="34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45">
        <f t="shared" ca="1" si="2"/>
        <v>2</v>
      </c>
      <c r="V25" s="345">
        <f t="shared" ca="1" si="3"/>
        <v>0</v>
      </c>
      <c r="W25" s="345"/>
      <c r="X25" s="345"/>
      <c r="Y25" s="345"/>
      <c r="Z25" s="345"/>
      <c r="AA25" s="345"/>
      <c r="AB25" s="345"/>
      <c r="AC25" s="345">
        <v>0.104</v>
      </c>
      <c r="AD25" s="349"/>
      <c r="AE25" s="337"/>
      <c r="AF25" s="337"/>
      <c r="AG25" s="348" t="s">
        <v>677</v>
      </c>
      <c r="AH25" s="348" t="s">
        <v>677</v>
      </c>
      <c r="AI25" s="345">
        <v>0</v>
      </c>
      <c r="AJ25" s="345">
        <v>0</v>
      </c>
      <c r="AK25" s="345"/>
      <c r="AL25" s="345"/>
      <c r="AM25" s="343"/>
      <c r="AN25" s="343"/>
      <c r="AO25" s="343"/>
      <c r="AP25" s="343"/>
      <c r="AQ25" s="343"/>
      <c r="AR25" s="343"/>
      <c r="AS25" s="343"/>
      <c r="AT25" s="343"/>
      <c r="AU25" s="343"/>
      <c r="AV25" s="343"/>
      <c r="AW25" s="343">
        <v>0</v>
      </c>
      <c r="AX25" s="343">
        <v>0</v>
      </c>
      <c r="AY25" s="343">
        <v>0</v>
      </c>
      <c r="AZ25" s="343">
        <v>0</v>
      </c>
      <c r="BA25" s="343">
        <v>0</v>
      </c>
      <c r="BB25" s="343">
        <v>0</v>
      </c>
      <c r="BC25" s="343">
        <v>0</v>
      </c>
      <c r="BD25" s="343" t="s">
        <v>692</v>
      </c>
      <c r="BE25" s="381"/>
      <c r="BF25" s="382"/>
      <c r="BG25" s="343" t="s">
        <v>4004</v>
      </c>
      <c r="BH25" s="343">
        <v>2</v>
      </c>
      <c r="BI25" s="351">
        <v>46277</v>
      </c>
      <c r="BJ25" s="343">
        <v>0</v>
      </c>
      <c r="BK25" s="353"/>
      <c r="BL25" s="354"/>
      <c r="BM25" s="343" t="s">
        <v>4004</v>
      </c>
      <c r="BN25" s="347">
        <v>2</v>
      </c>
      <c r="BO25" s="352">
        <v>46277</v>
      </c>
      <c r="BP25" s="343">
        <v>0</v>
      </c>
      <c r="BQ25" s="353"/>
      <c r="BR25" s="354"/>
      <c r="BS25" s="353"/>
      <c r="BT25" s="355"/>
      <c r="BU25" s="356"/>
      <c r="BV25" s="353"/>
      <c r="BW25" s="357"/>
      <c r="BX25" s="354"/>
      <c r="BY25" s="353"/>
      <c r="BZ25" s="355"/>
      <c r="CA25" s="358"/>
      <c r="CB25" s="353"/>
      <c r="CC25" s="353"/>
      <c r="CD25" s="356"/>
      <c r="CE25" s="353"/>
      <c r="CF25" s="353"/>
      <c r="CG25" s="353"/>
      <c r="CH25" s="353"/>
      <c r="CI25" s="353"/>
      <c r="CJ25" s="356"/>
      <c r="CK25" s="353"/>
      <c r="CL25" s="353"/>
      <c r="CM25" s="353"/>
      <c r="CN25" s="353"/>
      <c r="CO25" s="353"/>
      <c r="CP25" s="356"/>
      <c r="CQ25" s="353"/>
      <c r="CR25" s="353"/>
      <c r="CS25" s="353"/>
      <c r="CT25" s="353"/>
    </row>
    <row r="26" spans="1:98" ht="17.25" customHeight="1">
      <c r="A26" s="343">
        <v>17</v>
      </c>
      <c r="B26" s="344" t="s">
        <v>4018</v>
      </c>
      <c r="C26" s="344" t="s">
        <v>4019</v>
      </c>
      <c r="D26" s="344" t="s">
        <v>781</v>
      </c>
      <c r="E26" s="344" t="s">
        <v>4005</v>
      </c>
      <c r="F26" s="344" t="s">
        <v>4433</v>
      </c>
      <c r="G26" s="344" t="s">
        <v>4007</v>
      </c>
      <c r="H26" s="345">
        <v>193</v>
      </c>
      <c r="I26" s="346" t="s">
        <v>702</v>
      </c>
      <c r="J26" s="347">
        <v>2</v>
      </c>
      <c r="K26" s="347"/>
      <c r="L26" s="347">
        <v>2</v>
      </c>
      <c r="M26" s="345">
        <v>1.5</v>
      </c>
      <c r="N26" s="345">
        <v>3</v>
      </c>
      <c r="O26" s="345" t="s">
        <v>674</v>
      </c>
      <c r="P26" s="345" t="s">
        <v>13</v>
      </c>
      <c r="Q26" s="345" t="s">
        <v>703</v>
      </c>
      <c r="R26" s="345"/>
      <c r="S26" s="345"/>
      <c r="T26" s="34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45">
        <f t="shared" ca="1" si="2"/>
        <v>2</v>
      </c>
      <c r="V26" s="345">
        <f t="shared" ca="1" si="3"/>
        <v>0</v>
      </c>
      <c r="W26" s="345"/>
      <c r="X26" s="345"/>
      <c r="Y26" s="345"/>
      <c r="Z26" s="345"/>
      <c r="AA26" s="345"/>
      <c r="AB26" s="345"/>
      <c r="AC26" s="345">
        <v>8.7999999999999995E-2</v>
      </c>
      <c r="AD26" s="349"/>
      <c r="AE26" s="337"/>
      <c r="AF26" s="337"/>
      <c r="AG26" s="348" t="s">
        <v>677</v>
      </c>
      <c r="AH26" s="348" t="s">
        <v>677</v>
      </c>
      <c r="AI26" s="345">
        <v>0</v>
      </c>
      <c r="AJ26" s="345">
        <v>0</v>
      </c>
      <c r="AK26" s="345"/>
      <c r="AL26" s="345"/>
      <c r="AM26" s="343"/>
      <c r="AN26" s="343"/>
      <c r="AO26" s="343"/>
      <c r="AP26" s="343"/>
      <c r="AQ26" s="343"/>
      <c r="AR26" s="343"/>
      <c r="AS26" s="343"/>
      <c r="AT26" s="343"/>
      <c r="AU26" s="343"/>
      <c r="AV26" s="343"/>
      <c r="AW26" s="343">
        <v>0</v>
      </c>
      <c r="AX26" s="343">
        <v>0</v>
      </c>
      <c r="AY26" s="343">
        <v>0</v>
      </c>
      <c r="AZ26" s="343">
        <v>0</v>
      </c>
      <c r="BA26" s="343">
        <v>0</v>
      </c>
      <c r="BB26" s="343">
        <v>0</v>
      </c>
      <c r="BC26" s="343">
        <v>0</v>
      </c>
      <c r="BD26" s="343" t="s">
        <v>692</v>
      </c>
      <c r="BE26" s="343"/>
      <c r="BF26" s="350"/>
      <c r="BG26" s="343" t="s">
        <v>4004</v>
      </c>
      <c r="BH26" s="343">
        <v>2</v>
      </c>
      <c r="BI26" s="351">
        <v>46277</v>
      </c>
      <c r="BJ26" s="343">
        <v>0</v>
      </c>
      <c r="BK26" s="343"/>
      <c r="BL26" s="350"/>
      <c r="BM26" s="343" t="s">
        <v>4004</v>
      </c>
      <c r="BN26" s="347">
        <v>2</v>
      </c>
      <c r="BO26" s="352">
        <v>46277</v>
      </c>
      <c r="BP26" s="343">
        <v>0</v>
      </c>
      <c r="BQ26" s="343"/>
      <c r="BR26" s="350"/>
      <c r="BS26" s="343"/>
      <c r="BT26" s="347"/>
      <c r="BU26" s="351"/>
      <c r="BV26" s="343"/>
      <c r="BW26" s="349"/>
      <c r="BX26" s="350"/>
      <c r="BY26" s="343"/>
      <c r="BZ26" s="347"/>
      <c r="CA26" s="352"/>
      <c r="CB26" s="343"/>
      <c r="CC26" s="343"/>
      <c r="CD26" s="351"/>
      <c r="CE26" s="343"/>
      <c r="CF26" s="343"/>
      <c r="CG26" s="343"/>
      <c r="CH26" s="343"/>
      <c r="CI26" s="343"/>
      <c r="CJ26" s="351"/>
      <c r="CK26" s="343"/>
      <c r="CL26" s="343"/>
      <c r="CM26" s="343"/>
      <c r="CN26" s="343"/>
      <c r="CO26" s="343"/>
      <c r="CP26" s="351"/>
      <c r="CQ26" s="343"/>
      <c r="CR26" s="343"/>
      <c r="CS26" s="343"/>
      <c r="CT26" s="343"/>
    </row>
    <row r="27" spans="1:98" ht="17.25" customHeight="1">
      <c r="A27" s="343">
        <v>18</v>
      </c>
      <c r="B27" s="344" t="s">
        <v>4018</v>
      </c>
      <c r="C27" s="344" t="s">
        <v>4019</v>
      </c>
      <c r="D27" s="344" t="s">
        <v>4008</v>
      </c>
      <c r="E27" s="344" t="s">
        <v>4009</v>
      </c>
      <c r="F27" s="344" t="s">
        <v>4434</v>
      </c>
      <c r="G27" s="344" t="s">
        <v>4011</v>
      </c>
      <c r="H27" s="345">
        <v>130</v>
      </c>
      <c r="I27" s="346" t="s">
        <v>702</v>
      </c>
      <c r="J27" s="347">
        <v>2</v>
      </c>
      <c r="K27" s="347"/>
      <c r="L27" s="347">
        <v>2</v>
      </c>
      <c r="M27" s="345">
        <v>0.4</v>
      </c>
      <c r="N27" s="345">
        <v>0.8</v>
      </c>
      <c r="O27" s="345" t="s">
        <v>674</v>
      </c>
      <c r="P27" s="345" t="s">
        <v>13</v>
      </c>
      <c r="Q27" s="345" t="s">
        <v>703</v>
      </c>
      <c r="R27" s="345"/>
      <c r="S27" s="345"/>
      <c r="T27" s="34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45">
        <f t="shared" ca="1" si="2"/>
        <v>2</v>
      </c>
      <c r="V27" s="345">
        <f t="shared" ca="1" si="3"/>
        <v>0</v>
      </c>
      <c r="W27" s="345"/>
      <c r="X27" s="345"/>
      <c r="Y27" s="345"/>
      <c r="Z27" s="345"/>
      <c r="AA27" s="345"/>
      <c r="AB27" s="345"/>
      <c r="AC27" s="345">
        <v>4.1000000000000002E-2</v>
      </c>
      <c r="AD27" s="349"/>
      <c r="AE27" s="337"/>
      <c r="AF27" s="337"/>
      <c r="AG27" s="348" t="s">
        <v>677</v>
      </c>
      <c r="AH27" s="348" t="s">
        <v>677</v>
      </c>
      <c r="AI27" s="345">
        <v>0</v>
      </c>
      <c r="AJ27" s="345">
        <v>0</v>
      </c>
      <c r="AK27" s="345"/>
      <c r="AL27" s="345"/>
      <c r="AM27" s="343"/>
      <c r="AN27" s="343"/>
      <c r="AO27" s="343"/>
      <c r="AP27" s="343"/>
      <c r="AQ27" s="343"/>
      <c r="AR27" s="343"/>
      <c r="AS27" s="343"/>
      <c r="AT27" s="343"/>
      <c r="AU27" s="343"/>
      <c r="AV27" s="343"/>
      <c r="AW27" s="343">
        <v>0</v>
      </c>
      <c r="AX27" s="343">
        <v>0</v>
      </c>
      <c r="AY27" s="343">
        <v>0</v>
      </c>
      <c r="AZ27" s="343">
        <v>0</v>
      </c>
      <c r="BA27" s="343">
        <v>0</v>
      </c>
      <c r="BB27" s="343">
        <v>0</v>
      </c>
      <c r="BC27" s="343">
        <v>0</v>
      </c>
      <c r="BD27" s="343" t="s">
        <v>692</v>
      </c>
      <c r="BE27" s="343"/>
      <c r="BF27" s="343"/>
      <c r="BG27" s="343" t="s">
        <v>4012</v>
      </c>
      <c r="BH27" s="343">
        <v>2</v>
      </c>
      <c r="BI27" s="351">
        <v>46277</v>
      </c>
      <c r="BJ27" s="343">
        <v>0</v>
      </c>
      <c r="BK27" s="343"/>
      <c r="BL27" s="350"/>
      <c r="BM27" s="343" t="s">
        <v>4012</v>
      </c>
      <c r="BN27" s="347">
        <v>2</v>
      </c>
      <c r="BO27" s="352">
        <v>46277</v>
      </c>
      <c r="BP27" s="343">
        <v>0</v>
      </c>
      <c r="BQ27" s="343"/>
      <c r="BR27" s="350"/>
      <c r="BS27" s="343"/>
      <c r="BT27" s="347"/>
      <c r="BU27" s="351"/>
      <c r="BV27" s="343"/>
      <c r="BW27" s="349"/>
      <c r="BX27" s="350"/>
      <c r="BY27" s="343"/>
      <c r="BZ27" s="347"/>
      <c r="CA27" s="352"/>
      <c r="CB27" s="343"/>
      <c r="CC27" s="343"/>
      <c r="CD27" s="351"/>
      <c r="CE27" s="343"/>
      <c r="CF27" s="343"/>
      <c r="CG27" s="343"/>
      <c r="CH27" s="343"/>
      <c r="CI27" s="343"/>
      <c r="CJ27" s="351"/>
      <c r="CK27" s="343"/>
      <c r="CL27" s="343"/>
      <c r="CM27" s="343"/>
      <c r="CN27" s="343"/>
      <c r="CO27" s="343"/>
      <c r="CP27" s="351"/>
      <c r="CQ27" s="343"/>
      <c r="CR27" s="343"/>
      <c r="CS27" s="343"/>
      <c r="CT27" s="343"/>
    </row>
    <row r="28" spans="1:98" ht="17.25" customHeight="1">
      <c r="A28" s="343">
        <v>19</v>
      </c>
      <c r="B28" s="344" t="s">
        <v>4018</v>
      </c>
      <c r="C28" s="344" t="s">
        <v>4019</v>
      </c>
      <c r="D28" s="344" t="s">
        <v>781</v>
      </c>
      <c r="E28" s="344" t="s">
        <v>4013</v>
      </c>
      <c r="F28" s="344" t="s">
        <v>4435</v>
      </c>
      <c r="G28" s="344" t="s">
        <v>4007</v>
      </c>
      <c r="H28" s="345">
        <v>123</v>
      </c>
      <c r="I28" s="346" t="s">
        <v>702</v>
      </c>
      <c r="J28" s="347">
        <v>1</v>
      </c>
      <c r="K28" s="347"/>
      <c r="L28" s="347">
        <v>1</v>
      </c>
      <c r="M28" s="345">
        <v>1</v>
      </c>
      <c r="N28" s="345">
        <v>1</v>
      </c>
      <c r="O28" s="345" t="s">
        <v>674</v>
      </c>
      <c r="P28" s="345" t="s">
        <v>13</v>
      </c>
      <c r="Q28" s="345" t="s">
        <v>703</v>
      </c>
      <c r="R28" s="345"/>
      <c r="S28" s="345"/>
      <c r="T28" s="34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45">
        <f t="shared" ca="1" si="2"/>
        <v>1</v>
      </c>
      <c r="V28" s="345">
        <f t="shared" ca="1" si="3"/>
        <v>0</v>
      </c>
      <c r="W28" s="345"/>
      <c r="X28" s="345"/>
      <c r="Y28" s="345"/>
      <c r="Z28" s="345"/>
      <c r="AA28" s="345"/>
      <c r="AB28" s="345"/>
      <c r="AC28" s="345">
        <v>2.9000000000000001E-2</v>
      </c>
      <c r="AD28" s="349"/>
      <c r="AE28" s="337"/>
      <c r="AF28" s="337"/>
      <c r="AG28" s="348" t="s">
        <v>677</v>
      </c>
      <c r="AH28" s="348" t="s">
        <v>677</v>
      </c>
      <c r="AI28" s="345">
        <v>0</v>
      </c>
      <c r="AJ28" s="345">
        <v>0</v>
      </c>
      <c r="AK28" s="345"/>
      <c r="AL28" s="345"/>
      <c r="AM28" s="343"/>
      <c r="AN28" s="343"/>
      <c r="AO28" s="343"/>
      <c r="AP28" s="343"/>
      <c r="AQ28" s="343"/>
      <c r="AR28" s="343"/>
      <c r="AS28" s="343"/>
      <c r="AT28" s="343"/>
      <c r="AU28" s="343"/>
      <c r="AV28" s="343"/>
      <c r="AW28" s="343">
        <v>0</v>
      </c>
      <c r="AX28" s="343">
        <v>0</v>
      </c>
      <c r="AY28" s="343">
        <v>0</v>
      </c>
      <c r="AZ28" s="343">
        <v>0</v>
      </c>
      <c r="BA28" s="343">
        <v>0</v>
      </c>
      <c r="BB28" s="343">
        <v>0</v>
      </c>
      <c r="BC28" s="343">
        <v>0</v>
      </c>
      <c r="BD28" s="343" t="s">
        <v>692</v>
      </c>
      <c r="BE28" s="381"/>
      <c r="BF28" s="381"/>
      <c r="BG28" s="343" t="s">
        <v>4004</v>
      </c>
      <c r="BH28" s="343">
        <v>1</v>
      </c>
      <c r="BI28" s="351">
        <v>46277</v>
      </c>
      <c r="BJ28" s="343">
        <v>0</v>
      </c>
      <c r="BK28" s="353"/>
      <c r="BL28" s="354"/>
      <c r="BM28" s="343" t="s">
        <v>4004</v>
      </c>
      <c r="BN28" s="347">
        <v>1</v>
      </c>
      <c r="BO28" s="352">
        <v>46277</v>
      </c>
      <c r="BP28" s="343">
        <v>0</v>
      </c>
      <c r="BQ28" s="353"/>
      <c r="BR28" s="354"/>
      <c r="BS28" s="353"/>
      <c r="BT28" s="355"/>
      <c r="BU28" s="356"/>
      <c r="BV28" s="353"/>
      <c r="BW28" s="357"/>
      <c r="BX28" s="354"/>
      <c r="BY28" s="353"/>
      <c r="BZ28" s="355"/>
      <c r="CA28" s="358"/>
      <c r="CB28" s="353"/>
      <c r="CC28" s="353"/>
      <c r="CD28" s="356"/>
      <c r="CE28" s="353"/>
      <c r="CF28" s="353"/>
      <c r="CG28" s="353"/>
      <c r="CH28" s="353"/>
      <c r="CI28" s="353"/>
      <c r="CJ28" s="356"/>
      <c r="CK28" s="353"/>
      <c r="CL28" s="353"/>
      <c r="CM28" s="353"/>
      <c r="CN28" s="353"/>
      <c r="CO28" s="353"/>
      <c r="CP28" s="356"/>
      <c r="CQ28" s="353"/>
      <c r="CR28" s="353"/>
      <c r="CS28" s="353"/>
      <c r="CT28" s="353"/>
    </row>
    <row r="29" spans="1:98" ht="17.25" customHeight="1">
      <c r="A29" s="343">
        <v>20</v>
      </c>
      <c r="B29" s="344" t="s">
        <v>4018</v>
      </c>
      <c r="C29" s="344" t="s">
        <v>4019</v>
      </c>
      <c r="D29" s="344" t="s">
        <v>781</v>
      </c>
      <c r="E29" s="344" t="s">
        <v>4015</v>
      </c>
      <c r="F29" s="344" t="s">
        <v>4436</v>
      </c>
      <c r="G29" s="344" t="s">
        <v>4017</v>
      </c>
      <c r="H29" s="345">
        <v>364</v>
      </c>
      <c r="I29" s="346" t="s">
        <v>702</v>
      </c>
      <c r="J29" s="347">
        <v>1</v>
      </c>
      <c r="K29" s="347"/>
      <c r="L29" s="347">
        <v>1</v>
      </c>
      <c r="M29" s="345">
        <v>4.5</v>
      </c>
      <c r="N29" s="345">
        <v>4.5</v>
      </c>
      <c r="O29" s="345" t="s">
        <v>674</v>
      </c>
      <c r="P29" s="345" t="s">
        <v>13</v>
      </c>
      <c r="Q29" s="345" t="s">
        <v>703</v>
      </c>
      <c r="R29" s="345"/>
      <c r="S29" s="345"/>
      <c r="T29" s="34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45">
        <f t="shared" ca="1" si="2"/>
        <v>1</v>
      </c>
      <c r="V29" s="345">
        <f t="shared" ca="1" si="3"/>
        <v>0</v>
      </c>
      <c r="W29" s="345"/>
      <c r="X29" s="345"/>
      <c r="Y29" s="345"/>
      <c r="Z29" s="345"/>
      <c r="AA29" s="345"/>
      <c r="AB29" s="345"/>
      <c r="AC29" s="345">
        <v>0.123</v>
      </c>
      <c r="AD29" s="349"/>
      <c r="AE29" s="337"/>
      <c r="AF29" s="337"/>
      <c r="AG29" s="348" t="s">
        <v>677</v>
      </c>
      <c r="AH29" s="348" t="s">
        <v>677</v>
      </c>
      <c r="AI29" s="345">
        <v>0</v>
      </c>
      <c r="AJ29" s="345">
        <v>0</v>
      </c>
      <c r="AK29" s="345"/>
      <c r="AL29" s="345"/>
      <c r="AM29" s="343"/>
      <c r="AN29" s="343"/>
      <c r="AO29" s="343"/>
      <c r="AP29" s="343"/>
      <c r="AQ29" s="343"/>
      <c r="AR29" s="343"/>
      <c r="AS29" s="343"/>
      <c r="AT29" s="343"/>
      <c r="AU29" s="343"/>
      <c r="AV29" s="343"/>
      <c r="AW29" s="343">
        <v>0</v>
      </c>
      <c r="AX29" s="343">
        <v>0</v>
      </c>
      <c r="AY29" s="343">
        <v>0</v>
      </c>
      <c r="AZ29" s="343">
        <v>0</v>
      </c>
      <c r="BA29" s="343">
        <v>0</v>
      </c>
      <c r="BB29" s="343">
        <v>0</v>
      </c>
      <c r="BC29" s="343">
        <v>0</v>
      </c>
      <c r="BD29" s="343" t="s">
        <v>692</v>
      </c>
      <c r="BE29" s="187"/>
      <c r="BF29" s="383"/>
      <c r="BG29" s="343" t="s">
        <v>4004</v>
      </c>
      <c r="BH29" s="343">
        <v>1</v>
      </c>
      <c r="BI29" s="351">
        <v>46277</v>
      </c>
      <c r="BJ29" s="343">
        <v>0</v>
      </c>
      <c r="BK29" s="187"/>
      <c r="BL29" s="383"/>
      <c r="BM29" s="187" t="s">
        <v>4004</v>
      </c>
      <c r="BN29" s="184">
        <v>1</v>
      </c>
      <c r="BO29" s="352">
        <v>46277</v>
      </c>
      <c r="BP29" s="187">
        <v>0</v>
      </c>
      <c r="BQ29" s="187"/>
      <c r="BR29" s="383"/>
      <c r="BS29" s="187"/>
      <c r="BT29" s="184"/>
      <c r="BU29" s="384"/>
      <c r="BV29" s="187"/>
      <c r="BW29" s="377"/>
      <c r="BX29" s="383"/>
      <c r="BY29" s="187"/>
      <c r="BZ29" s="184"/>
      <c r="CA29" s="385"/>
      <c r="CB29" s="187"/>
      <c r="CC29" s="187"/>
      <c r="CD29" s="384"/>
      <c r="CE29" s="187"/>
      <c r="CF29" s="187"/>
      <c r="CG29" s="187"/>
      <c r="CH29" s="187"/>
      <c r="CI29" s="187"/>
      <c r="CJ29" s="384"/>
      <c r="CK29" s="187"/>
      <c r="CL29" s="187"/>
      <c r="CM29" s="187"/>
      <c r="CN29" s="187"/>
      <c r="CO29" s="187"/>
      <c r="CP29" s="384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33" t="s">
        <v>674</v>
      </c>
      <c r="P30" s="182"/>
      <c r="Q30" s="182"/>
      <c r="R30" s="333" t="s">
        <v>3962</v>
      </c>
      <c r="S30" s="182"/>
      <c r="T30" s="182"/>
      <c r="U30" s="182"/>
      <c r="V30" s="182"/>
      <c r="W30" s="333">
        <f>_xlfn.MINIFS(V:V,C:C,C30,AE:AE,"",AB:AB,"")</f>
        <v>0</v>
      </c>
      <c r="X30" s="333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77"/>
      <c r="AE30" s="180" t="s">
        <v>675</v>
      </c>
      <c r="AF30" s="180" t="s">
        <v>2163</v>
      </c>
      <c r="AG30" s="186" t="s">
        <v>677</v>
      </c>
      <c r="AH30" s="186" t="s">
        <v>677</v>
      </c>
      <c r="AI30" s="345">
        <v>0</v>
      </c>
      <c r="AJ30" s="345">
        <v>0</v>
      </c>
      <c r="AK30" s="345"/>
      <c r="AL30" s="345"/>
      <c r="AM30" s="343"/>
      <c r="AN30" s="343"/>
      <c r="AO30" s="343"/>
      <c r="AP30" s="343"/>
      <c r="AQ30" s="343"/>
      <c r="AR30" s="343"/>
      <c r="AS30" s="343"/>
      <c r="AT30" s="343"/>
      <c r="AU30" s="343"/>
      <c r="AV30" s="343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43"/>
      <c r="BF30" s="350"/>
      <c r="BG30" s="343"/>
      <c r="BH30" s="347"/>
      <c r="BI30" s="351"/>
      <c r="BJ30" s="343"/>
      <c r="BK30" s="343"/>
      <c r="BL30" s="350"/>
      <c r="BM30" s="343"/>
      <c r="BN30" s="343"/>
      <c r="BO30" s="352">
        <v>46277</v>
      </c>
      <c r="BP30" s="343"/>
      <c r="BQ30" s="343"/>
      <c r="BR30" s="350"/>
      <c r="BS30" s="343"/>
      <c r="BT30" s="343"/>
      <c r="BU30" s="351"/>
      <c r="BV30" s="343"/>
      <c r="BW30" s="343"/>
      <c r="BX30" s="350"/>
      <c r="BY30" s="343"/>
      <c r="BZ30" s="343"/>
      <c r="CA30" s="343"/>
      <c r="CB30" s="343"/>
      <c r="CC30" s="343"/>
      <c r="CD30" s="351"/>
      <c r="CE30" s="343"/>
      <c r="CF30" s="343"/>
      <c r="CG30" s="343"/>
      <c r="CH30" s="343"/>
      <c r="CI30" s="343"/>
      <c r="CJ30" s="351"/>
      <c r="CK30" s="343"/>
      <c r="CL30" s="343"/>
      <c r="CM30" s="343"/>
      <c r="CN30" s="343"/>
      <c r="CO30" s="343"/>
      <c r="CP30" s="351"/>
      <c r="CQ30" s="343"/>
      <c r="CR30" s="343"/>
      <c r="CS30" s="343"/>
      <c r="CT30" s="343"/>
    </row>
    <row r="31" spans="1:98" ht="17.25" customHeight="1">
      <c r="A31" s="343">
        <v>22</v>
      </c>
      <c r="B31" s="344" t="s">
        <v>4029</v>
      </c>
      <c r="C31" s="344" t="s">
        <v>4030</v>
      </c>
      <c r="D31" s="344" t="s">
        <v>781</v>
      </c>
      <c r="E31" s="344" t="s">
        <v>4032</v>
      </c>
      <c r="F31" s="344" t="s">
        <v>4437</v>
      </c>
      <c r="G31" s="344" t="s">
        <v>1389</v>
      </c>
      <c r="H31" s="345">
        <v>3920</v>
      </c>
      <c r="I31" s="346" t="s">
        <v>702</v>
      </c>
      <c r="J31" s="347">
        <v>1</v>
      </c>
      <c r="K31" s="347"/>
      <c r="L31" s="347">
        <v>1</v>
      </c>
      <c r="M31" s="345">
        <v>47.1</v>
      </c>
      <c r="N31" s="345">
        <v>47.1</v>
      </c>
      <c r="O31" s="345" t="s">
        <v>674</v>
      </c>
      <c r="P31" s="345" t="s">
        <v>13</v>
      </c>
      <c r="Q31" s="345" t="s">
        <v>703</v>
      </c>
      <c r="R31" s="345"/>
      <c r="S31" s="345"/>
      <c r="T31" s="34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45">
        <f ca="1">+L31-T31</f>
        <v>1</v>
      </c>
      <c r="V31" s="345">
        <f ca="1">ROUNDDOWN(T31/J31,0)</f>
        <v>0</v>
      </c>
      <c r="W31" s="345"/>
      <c r="X31" s="345"/>
      <c r="Y31" s="345"/>
      <c r="Z31" s="345"/>
      <c r="AA31" s="345"/>
      <c r="AB31" s="345" t="s">
        <v>602</v>
      </c>
      <c r="AC31" s="345">
        <v>1.284</v>
      </c>
      <c r="AD31" s="349"/>
      <c r="AE31" s="337"/>
      <c r="AF31" s="337"/>
      <c r="AG31" s="348" t="s">
        <v>677</v>
      </c>
      <c r="AH31" s="348" t="s">
        <v>677</v>
      </c>
      <c r="AI31" s="345">
        <v>0</v>
      </c>
      <c r="AJ31" s="345">
        <v>0</v>
      </c>
      <c r="AK31" s="345"/>
      <c r="AL31" s="345"/>
      <c r="AM31" s="343"/>
      <c r="AN31" s="343"/>
      <c r="AO31" s="343"/>
      <c r="AP31" s="343"/>
      <c r="AQ31" s="343"/>
      <c r="AR31" s="343"/>
      <c r="AS31" s="343"/>
      <c r="AT31" s="343"/>
      <c r="AU31" s="343"/>
      <c r="AV31" s="343"/>
      <c r="AW31" s="343">
        <v>0</v>
      </c>
      <c r="AX31" s="343">
        <v>0</v>
      </c>
      <c r="AY31" s="343">
        <v>0</v>
      </c>
      <c r="AZ31" s="343">
        <v>0</v>
      </c>
      <c r="BA31" s="343">
        <v>0</v>
      </c>
      <c r="BB31" s="343">
        <v>0</v>
      </c>
      <c r="BC31" s="343">
        <v>0</v>
      </c>
      <c r="BD31" s="343" t="s">
        <v>692</v>
      </c>
      <c r="BE31" s="369"/>
      <c r="BF31" s="370"/>
      <c r="BG31" s="343" t="s">
        <v>4004</v>
      </c>
      <c r="BH31" s="343">
        <v>1</v>
      </c>
      <c r="BI31" s="351">
        <v>46277</v>
      </c>
      <c r="BJ31" s="343">
        <v>0</v>
      </c>
      <c r="BK31" s="369"/>
      <c r="BL31" s="370"/>
      <c r="BM31" s="371" t="s">
        <v>4004</v>
      </c>
      <c r="BN31" s="371">
        <v>1</v>
      </c>
      <c r="BO31" s="352">
        <v>46277</v>
      </c>
      <c r="BP31" s="371">
        <v>0</v>
      </c>
      <c r="BQ31" s="369"/>
      <c r="BR31" s="370"/>
      <c r="BS31" s="369"/>
      <c r="BT31" s="369"/>
      <c r="BU31" s="374"/>
      <c r="BV31" s="369"/>
      <c r="BW31" s="369"/>
      <c r="BX31" s="370"/>
      <c r="BY31" s="369"/>
      <c r="BZ31" s="369"/>
      <c r="CA31" s="369"/>
      <c r="CB31" s="369"/>
      <c r="CC31" s="369"/>
      <c r="CD31" s="374"/>
      <c r="CE31" s="369"/>
      <c r="CF31" s="369"/>
      <c r="CG31" s="369"/>
      <c r="CH31" s="369"/>
      <c r="CI31" s="369"/>
      <c r="CJ31" s="374"/>
      <c r="CK31" s="369"/>
      <c r="CL31" s="369"/>
      <c r="CM31" s="369"/>
      <c r="CN31" s="369"/>
      <c r="CO31" s="369"/>
      <c r="CP31" s="374"/>
      <c r="CQ31" s="369"/>
      <c r="CR31" s="369"/>
      <c r="CS31" s="369"/>
      <c r="CT31" s="369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33" t="s">
        <v>674</v>
      </c>
      <c r="P32" s="182"/>
      <c r="Q32" s="182"/>
      <c r="R32" s="333" t="s">
        <v>3962</v>
      </c>
      <c r="S32" s="182"/>
      <c r="T32" s="182"/>
      <c r="U32" s="182"/>
      <c r="V32" s="182"/>
      <c r="W32" s="333">
        <f>_xlfn.MINIFS(V:V,C:C,C32,AE:AE,"",AB:AB,"")</f>
        <v>0</v>
      </c>
      <c r="X32" s="333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77"/>
      <c r="AE32" s="180" t="s">
        <v>675</v>
      </c>
      <c r="AF32" s="180" t="s">
        <v>2163</v>
      </c>
      <c r="AG32" s="186" t="s">
        <v>677</v>
      </c>
      <c r="AH32" s="186" t="s">
        <v>677</v>
      </c>
      <c r="AI32" s="345">
        <v>0</v>
      </c>
      <c r="AJ32" s="345">
        <v>0</v>
      </c>
      <c r="AK32" s="345"/>
      <c r="AL32" s="345"/>
      <c r="AM32" s="343"/>
      <c r="AN32" s="343"/>
      <c r="AO32" s="343"/>
      <c r="AP32" s="343"/>
      <c r="AQ32" s="343"/>
      <c r="AR32" s="343"/>
      <c r="AS32" s="343"/>
      <c r="AT32" s="343"/>
      <c r="AU32" s="343"/>
      <c r="AV32" s="343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43"/>
      <c r="BF32" s="343"/>
      <c r="BG32" s="343"/>
      <c r="BH32" s="347"/>
      <c r="BI32" s="351"/>
      <c r="BJ32" s="343"/>
      <c r="BK32" s="343"/>
      <c r="BL32" s="350"/>
      <c r="BM32" s="343"/>
      <c r="BN32" s="343"/>
      <c r="BO32" s="352">
        <v>46277</v>
      </c>
      <c r="BP32" s="343"/>
      <c r="BQ32" s="343"/>
      <c r="BR32" s="350"/>
      <c r="BS32" s="343"/>
      <c r="BT32" s="343"/>
      <c r="BU32" s="351"/>
      <c r="BV32" s="343"/>
      <c r="BW32" s="343"/>
      <c r="BX32" s="350"/>
      <c r="BY32" s="343"/>
      <c r="BZ32" s="343"/>
      <c r="CA32" s="343"/>
      <c r="CB32" s="343"/>
      <c r="CC32" s="343"/>
      <c r="CD32" s="351"/>
      <c r="CE32" s="343"/>
      <c r="CF32" s="343"/>
      <c r="CG32" s="343"/>
      <c r="CH32" s="343"/>
      <c r="CI32" s="343"/>
      <c r="CJ32" s="351"/>
      <c r="CK32" s="343"/>
      <c r="CL32" s="343"/>
      <c r="CM32" s="343"/>
      <c r="CN32" s="343"/>
      <c r="CO32" s="343"/>
      <c r="CP32" s="351"/>
      <c r="CQ32" s="343"/>
      <c r="CR32" s="343"/>
      <c r="CS32" s="343"/>
      <c r="CT32" s="343"/>
    </row>
    <row r="33" spans="1:98" ht="17.25" customHeight="1">
      <c r="A33" s="343">
        <v>24</v>
      </c>
      <c r="B33" s="344" t="s">
        <v>4034</v>
      </c>
      <c r="C33" s="344" t="s">
        <v>4035</v>
      </c>
      <c r="D33" s="344" t="s">
        <v>781</v>
      </c>
      <c r="E33" s="344" t="s">
        <v>4037</v>
      </c>
      <c r="F33" s="344" t="s">
        <v>4438</v>
      </c>
      <c r="G33" s="344" t="s">
        <v>1389</v>
      </c>
      <c r="H33" s="345">
        <v>2050</v>
      </c>
      <c r="I33" s="346" t="s">
        <v>702</v>
      </c>
      <c r="J33" s="347">
        <v>1</v>
      </c>
      <c r="K33" s="347"/>
      <c r="L33" s="347">
        <v>1</v>
      </c>
      <c r="M33" s="345">
        <v>24.1</v>
      </c>
      <c r="N33" s="345">
        <v>24.1</v>
      </c>
      <c r="O33" s="345" t="s">
        <v>674</v>
      </c>
      <c r="P33" s="345" t="s">
        <v>13</v>
      </c>
      <c r="Q33" s="345" t="s">
        <v>703</v>
      </c>
      <c r="R33" s="345"/>
      <c r="S33" s="345"/>
      <c r="T33" s="34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45">
        <f ca="1">+L33-T33</f>
        <v>1</v>
      </c>
      <c r="V33" s="345">
        <f ca="1">ROUNDDOWN(T33/J33,0)</f>
        <v>0</v>
      </c>
      <c r="W33" s="345"/>
      <c r="X33" s="345"/>
      <c r="Y33" s="345"/>
      <c r="Z33" s="345"/>
      <c r="AA33" s="345"/>
      <c r="AB33" s="345" t="s">
        <v>602</v>
      </c>
      <c r="AC33" s="345">
        <v>0.65900000000000003</v>
      </c>
      <c r="AD33" s="349"/>
      <c r="AE33" s="337"/>
      <c r="AF33" s="337"/>
      <c r="AG33" s="348" t="s">
        <v>677</v>
      </c>
      <c r="AH33" s="348" t="s">
        <v>677</v>
      </c>
      <c r="AI33" s="345">
        <v>0</v>
      </c>
      <c r="AJ33" s="345">
        <v>0</v>
      </c>
      <c r="AK33" s="345"/>
      <c r="AL33" s="345"/>
      <c r="AM33" s="343"/>
      <c r="AN33" s="343"/>
      <c r="AO33" s="343"/>
      <c r="AP33" s="343"/>
      <c r="AQ33" s="343"/>
      <c r="AR33" s="343"/>
      <c r="AS33" s="343"/>
      <c r="AT33" s="343"/>
      <c r="AU33" s="343"/>
      <c r="AV33" s="343"/>
      <c r="AW33" s="343">
        <v>0</v>
      </c>
      <c r="AX33" s="343">
        <v>0</v>
      </c>
      <c r="AY33" s="343">
        <v>0</v>
      </c>
      <c r="AZ33" s="343">
        <v>0</v>
      </c>
      <c r="BA33" s="343">
        <v>0</v>
      </c>
      <c r="BB33" s="343">
        <v>0</v>
      </c>
      <c r="BC33" s="343">
        <v>0</v>
      </c>
      <c r="BD33" s="343" t="s">
        <v>692</v>
      </c>
      <c r="BE33" s="381"/>
      <c r="BF33" s="381"/>
      <c r="BG33" s="343" t="s">
        <v>4004</v>
      </c>
      <c r="BH33" s="343">
        <v>1</v>
      </c>
      <c r="BI33" s="351">
        <v>46277</v>
      </c>
      <c r="BJ33" s="343">
        <v>0</v>
      </c>
      <c r="BK33" s="353"/>
      <c r="BL33" s="354"/>
      <c r="BM33" s="343" t="s">
        <v>4004</v>
      </c>
      <c r="BN33" s="347">
        <v>1</v>
      </c>
      <c r="BO33" s="352">
        <v>46277</v>
      </c>
      <c r="BP33" s="343">
        <v>0</v>
      </c>
      <c r="BQ33" s="353"/>
      <c r="BR33" s="354"/>
      <c r="BS33" s="353"/>
      <c r="BT33" s="355"/>
      <c r="BU33" s="356"/>
      <c r="BV33" s="353"/>
      <c r="BW33" s="357"/>
      <c r="BX33" s="354"/>
      <c r="BY33" s="353"/>
      <c r="BZ33" s="355"/>
      <c r="CA33" s="358"/>
      <c r="CB33" s="353"/>
      <c r="CC33" s="353"/>
      <c r="CD33" s="356"/>
      <c r="CE33" s="353"/>
      <c r="CF33" s="353"/>
      <c r="CG33" s="353"/>
      <c r="CH33" s="353"/>
      <c r="CI33" s="353"/>
      <c r="CJ33" s="356"/>
      <c r="CK33" s="353"/>
      <c r="CL33" s="353"/>
      <c r="CM33" s="353"/>
      <c r="CN33" s="353"/>
      <c r="CO33" s="353"/>
      <c r="CP33" s="356"/>
      <c r="CQ33" s="353"/>
      <c r="CR33" s="353"/>
      <c r="CS33" s="353"/>
      <c r="CT33" s="353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33" t="s">
        <v>674</v>
      </c>
      <c r="P34" s="182"/>
      <c r="Q34" s="182"/>
      <c r="R34" s="333" t="s">
        <v>3962</v>
      </c>
      <c r="S34" s="182"/>
      <c r="T34" s="182"/>
      <c r="U34" s="182"/>
      <c r="V34" s="182"/>
      <c r="W34" s="333">
        <f>_xlfn.MINIFS(V:V,C:C,C34,AE:AE,"",AB:AB,"")</f>
        <v>0</v>
      </c>
      <c r="X34" s="333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77"/>
      <c r="AE34" s="180" t="s">
        <v>675</v>
      </c>
      <c r="AF34" s="180" t="s">
        <v>2163</v>
      </c>
      <c r="AG34" s="186" t="s">
        <v>677</v>
      </c>
      <c r="AH34" s="186" t="s">
        <v>677</v>
      </c>
      <c r="AI34" s="345">
        <v>0</v>
      </c>
      <c r="AJ34" s="345">
        <v>0</v>
      </c>
      <c r="AK34" s="345"/>
      <c r="AL34" s="345"/>
      <c r="AM34" s="343"/>
      <c r="AN34" s="343"/>
      <c r="AO34" s="343"/>
      <c r="AP34" s="343"/>
      <c r="AQ34" s="343"/>
      <c r="AR34" s="343"/>
      <c r="AS34" s="343"/>
      <c r="AT34" s="343"/>
      <c r="AU34" s="343"/>
      <c r="AV34" s="343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43"/>
      <c r="BF34" s="343"/>
      <c r="BG34" s="343"/>
      <c r="BH34" s="347"/>
      <c r="BI34" s="351"/>
      <c r="BJ34" s="343"/>
      <c r="BK34" s="343"/>
      <c r="BL34" s="350"/>
      <c r="BM34" s="343"/>
      <c r="BN34" s="347"/>
      <c r="BO34" s="352">
        <v>46277</v>
      </c>
      <c r="BP34" s="343"/>
      <c r="BQ34" s="343"/>
      <c r="BR34" s="350"/>
      <c r="BS34" s="343"/>
      <c r="BT34" s="347"/>
      <c r="BU34" s="351"/>
      <c r="BV34" s="343"/>
      <c r="BW34" s="349"/>
      <c r="BX34" s="350"/>
      <c r="BY34" s="343"/>
      <c r="BZ34" s="347"/>
      <c r="CA34" s="352"/>
      <c r="CB34" s="343"/>
      <c r="CC34" s="343"/>
      <c r="CD34" s="351"/>
      <c r="CE34" s="343"/>
      <c r="CF34" s="343"/>
      <c r="CG34" s="343"/>
      <c r="CH34" s="343"/>
      <c r="CI34" s="343"/>
      <c r="CJ34" s="351"/>
      <c r="CK34" s="343"/>
      <c r="CL34" s="343"/>
      <c r="CM34" s="343"/>
      <c r="CN34" s="343"/>
      <c r="CO34" s="343"/>
      <c r="CP34" s="351"/>
      <c r="CQ34" s="343"/>
      <c r="CR34" s="343"/>
      <c r="CS34" s="343"/>
      <c r="CT34" s="343"/>
    </row>
    <row r="35" spans="1:98" ht="17.25" customHeight="1">
      <c r="A35" s="343">
        <v>26</v>
      </c>
      <c r="B35" s="344" t="s">
        <v>4039</v>
      </c>
      <c r="C35" s="344" t="s">
        <v>4040</v>
      </c>
      <c r="D35" s="344" t="s">
        <v>781</v>
      </c>
      <c r="E35" s="344" t="s">
        <v>4042</v>
      </c>
      <c r="F35" s="344" t="s">
        <v>4439</v>
      </c>
      <c r="G35" s="344" t="s">
        <v>1389</v>
      </c>
      <c r="H35" s="345">
        <v>10500</v>
      </c>
      <c r="I35" s="346" t="s">
        <v>702</v>
      </c>
      <c r="J35" s="347">
        <v>1</v>
      </c>
      <c r="K35" s="347"/>
      <c r="L35" s="347">
        <v>1</v>
      </c>
      <c r="M35" s="345">
        <v>123.6</v>
      </c>
      <c r="N35" s="345">
        <v>123.6</v>
      </c>
      <c r="O35" s="345" t="s">
        <v>674</v>
      </c>
      <c r="P35" s="345" t="s">
        <v>13</v>
      </c>
      <c r="Q35" s="345" t="s">
        <v>703</v>
      </c>
      <c r="R35" s="345"/>
      <c r="S35" s="345"/>
      <c r="T35" s="34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45">
        <f ca="1">+L35-T35</f>
        <v>1</v>
      </c>
      <c r="V35" s="345">
        <f ca="1">ROUNDDOWN(T35/J35,0)</f>
        <v>0</v>
      </c>
      <c r="W35" s="345"/>
      <c r="X35" s="345"/>
      <c r="Y35" s="345"/>
      <c r="Z35" s="345"/>
      <c r="AA35" s="345"/>
      <c r="AB35" s="345" t="s">
        <v>602</v>
      </c>
      <c r="AC35" s="345">
        <v>3.363</v>
      </c>
      <c r="AD35" s="349"/>
      <c r="AE35" s="337"/>
      <c r="AF35" s="337"/>
      <c r="AG35" s="348" t="s">
        <v>677</v>
      </c>
      <c r="AH35" s="348" t="s">
        <v>677</v>
      </c>
      <c r="AI35" s="345">
        <v>0</v>
      </c>
      <c r="AJ35" s="345">
        <v>0</v>
      </c>
      <c r="AK35" s="345"/>
      <c r="AL35" s="345"/>
      <c r="AM35" s="343"/>
      <c r="AN35" s="343"/>
      <c r="AO35" s="343"/>
      <c r="AP35" s="343"/>
      <c r="AQ35" s="343"/>
      <c r="AR35" s="343"/>
      <c r="AS35" s="343"/>
      <c r="AT35" s="343"/>
      <c r="AU35" s="343"/>
      <c r="AV35" s="343"/>
      <c r="AW35" s="343">
        <v>0</v>
      </c>
      <c r="AX35" s="343">
        <v>0</v>
      </c>
      <c r="AY35" s="343">
        <v>0</v>
      </c>
      <c r="AZ35" s="343">
        <v>0</v>
      </c>
      <c r="BA35" s="343">
        <v>0</v>
      </c>
      <c r="BB35" s="343">
        <v>0</v>
      </c>
      <c r="BC35" s="343">
        <v>0</v>
      </c>
      <c r="BD35" s="343" t="s">
        <v>692</v>
      </c>
      <c r="BE35" s="343"/>
      <c r="BF35" s="350"/>
      <c r="BG35" s="343" t="s">
        <v>4004</v>
      </c>
      <c r="BH35" s="343">
        <v>1</v>
      </c>
      <c r="BI35" s="351">
        <v>46277</v>
      </c>
      <c r="BJ35" s="343">
        <v>0</v>
      </c>
      <c r="BK35" s="343"/>
      <c r="BL35" s="350"/>
      <c r="BM35" s="343" t="s">
        <v>4004</v>
      </c>
      <c r="BN35" s="347">
        <v>1</v>
      </c>
      <c r="BO35" s="352">
        <v>46277</v>
      </c>
      <c r="BP35" s="343">
        <v>0</v>
      </c>
      <c r="BQ35" s="343"/>
      <c r="BR35" s="350"/>
      <c r="BS35" s="343"/>
      <c r="BT35" s="347"/>
      <c r="BU35" s="351"/>
      <c r="BV35" s="343"/>
      <c r="BW35" s="349"/>
      <c r="BX35" s="350"/>
      <c r="BY35" s="343"/>
      <c r="BZ35" s="347"/>
      <c r="CA35" s="352"/>
      <c r="CB35" s="343"/>
      <c r="CC35" s="343"/>
      <c r="CD35" s="351"/>
      <c r="CE35" s="343"/>
      <c r="CF35" s="343"/>
      <c r="CG35" s="343"/>
      <c r="CH35" s="343"/>
      <c r="CI35" s="343"/>
      <c r="CJ35" s="351"/>
      <c r="CK35" s="343"/>
      <c r="CL35" s="343"/>
      <c r="CM35" s="343"/>
      <c r="CN35" s="343"/>
      <c r="CO35" s="343"/>
      <c r="CP35" s="351"/>
      <c r="CQ35" s="343"/>
      <c r="CR35" s="343"/>
      <c r="CS35" s="343"/>
      <c r="CT35" s="343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33" t="s">
        <v>674</v>
      </c>
      <c r="P36" s="182"/>
      <c r="Q36" s="182"/>
      <c r="R36" s="333" t="s">
        <v>3962</v>
      </c>
      <c r="S36" s="182"/>
      <c r="T36" s="182"/>
      <c r="U36" s="182"/>
      <c r="V36" s="182"/>
      <c r="W36" s="333">
        <f>_xlfn.MINIFS(V:V,C:C,C36,AE:AE,"",AB:AB,"")</f>
        <v>0</v>
      </c>
      <c r="X36" s="333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77"/>
      <c r="AE36" s="180" t="s">
        <v>675</v>
      </c>
      <c r="AF36" s="180" t="s">
        <v>2163</v>
      </c>
      <c r="AG36" s="186" t="s">
        <v>677</v>
      </c>
      <c r="AH36" s="186" t="s">
        <v>677</v>
      </c>
      <c r="AI36" s="345">
        <v>0</v>
      </c>
      <c r="AJ36" s="345">
        <v>0</v>
      </c>
      <c r="AK36" s="345"/>
      <c r="AL36" s="345"/>
      <c r="AM36" s="343"/>
      <c r="AN36" s="343"/>
      <c r="AO36" s="343"/>
      <c r="AP36" s="343"/>
      <c r="AQ36" s="343"/>
      <c r="AR36" s="343"/>
      <c r="AS36" s="343"/>
      <c r="AT36" s="343"/>
      <c r="AU36" s="343"/>
      <c r="AV36" s="343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59"/>
      <c r="BF36" s="360"/>
      <c r="BG36" s="359"/>
      <c r="BH36" s="364"/>
      <c r="BI36" s="386"/>
      <c r="BJ36" s="363"/>
      <c r="BK36" s="363"/>
      <c r="BL36" s="387"/>
      <c r="BM36" s="363"/>
      <c r="BN36" s="364"/>
      <c r="BO36" s="352">
        <v>46277</v>
      </c>
      <c r="BP36" s="363"/>
      <c r="BQ36" s="363"/>
      <c r="BR36" s="387"/>
      <c r="BS36" s="363"/>
      <c r="BT36" s="364"/>
      <c r="BU36" s="388"/>
      <c r="BV36" s="363"/>
      <c r="BW36" s="389"/>
      <c r="BX36" s="387"/>
      <c r="BY36" s="363"/>
      <c r="BZ36" s="364"/>
      <c r="CA36" s="390"/>
      <c r="CB36" s="363"/>
      <c r="CC36" s="363"/>
      <c r="CD36" s="388"/>
      <c r="CE36" s="363"/>
      <c r="CF36" s="363"/>
      <c r="CG36" s="363"/>
      <c r="CH36" s="363"/>
      <c r="CI36" s="363"/>
      <c r="CJ36" s="388"/>
      <c r="CK36" s="363"/>
      <c r="CL36" s="363"/>
      <c r="CM36" s="363"/>
      <c r="CN36" s="363"/>
      <c r="CO36" s="363"/>
      <c r="CP36" s="388"/>
      <c r="CQ36" s="363"/>
      <c r="CR36" s="363"/>
      <c r="CS36" s="363"/>
      <c r="CT36" s="363"/>
    </row>
    <row r="37" spans="1:98" ht="17.25" customHeight="1">
      <c r="A37" s="343">
        <v>28</v>
      </c>
      <c r="B37" s="344" t="s">
        <v>4044</v>
      </c>
      <c r="C37" s="344" t="s">
        <v>4045</v>
      </c>
      <c r="D37" s="344" t="s">
        <v>781</v>
      </c>
      <c r="E37" s="344" t="s">
        <v>4047</v>
      </c>
      <c r="F37" s="344" t="s">
        <v>4440</v>
      </c>
      <c r="G37" s="344" t="s">
        <v>1389</v>
      </c>
      <c r="H37" s="345">
        <v>8100</v>
      </c>
      <c r="I37" s="346" t="s">
        <v>702</v>
      </c>
      <c r="J37" s="347">
        <v>1</v>
      </c>
      <c r="K37" s="347"/>
      <c r="L37" s="347">
        <v>1</v>
      </c>
      <c r="M37" s="345">
        <v>95.4</v>
      </c>
      <c r="N37" s="345">
        <v>95.4</v>
      </c>
      <c r="O37" s="345" t="s">
        <v>674</v>
      </c>
      <c r="P37" s="345" t="s">
        <v>13</v>
      </c>
      <c r="Q37" s="345" t="s">
        <v>703</v>
      </c>
      <c r="R37" s="345"/>
      <c r="S37" s="345"/>
      <c r="T37" s="345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45">
        <f ca="1">+L37-T37</f>
        <v>1</v>
      </c>
      <c r="V37" s="345">
        <f ca="1">ROUNDDOWN(T37/J37,0)</f>
        <v>0</v>
      </c>
      <c r="W37" s="345"/>
      <c r="X37" s="345"/>
      <c r="Y37" s="345"/>
      <c r="Z37" s="345"/>
      <c r="AA37" s="345"/>
      <c r="AB37" s="345" t="s">
        <v>602</v>
      </c>
      <c r="AC37" s="345">
        <v>2.5950000000000002</v>
      </c>
      <c r="AD37" s="349"/>
      <c r="AE37" s="337"/>
      <c r="AF37" s="337"/>
      <c r="AG37" s="348" t="s">
        <v>677</v>
      </c>
      <c r="AH37" s="348" t="s">
        <v>677</v>
      </c>
      <c r="AI37" s="345">
        <v>0</v>
      </c>
      <c r="AJ37" s="345">
        <v>0</v>
      </c>
      <c r="AK37" s="345"/>
      <c r="AL37" s="345"/>
      <c r="AM37" s="343"/>
      <c r="AN37" s="343"/>
      <c r="AO37" s="343"/>
      <c r="AP37" s="343"/>
      <c r="AQ37" s="343"/>
      <c r="AR37" s="343"/>
      <c r="AS37" s="343"/>
      <c r="AT37" s="343"/>
      <c r="AU37" s="343"/>
      <c r="AV37" s="343"/>
      <c r="AW37" s="343">
        <v>0</v>
      </c>
      <c r="AX37" s="343">
        <v>0</v>
      </c>
      <c r="AY37" s="343">
        <v>0</v>
      </c>
      <c r="AZ37" s="343">
        <v>0</v>
      </c>
      <c r="BA37" s="343">
        <v>0</v>
      </c>
      <c r="BB37" s="343">
        <v>0</v>
      </c>
      <c r="BC37" s="343">
        <v>0</v>
      </c>
      <c r="BD37" s="343" t="s">
        <v>692</v>
      </c>
      <c r="BE37" s="359"/>
      <c r="BF37" s="360"/>
      <c r="BG37" s="343" t="s">
        <v>4004</v>
      </c>
      <c r="BH37" s="343">
        <v>1</v>
      </c>
      <c r="BI37" s="351">
        <v>46277</v>
      </c>
      <c r="BJ37" s="343">
        <v>0</v>
      </c>
      <c r="BK37" s="363"/>
      <c r="BL37" s="387"/>
      <c r="BM37" s="363" t="s">
        <v>4004</v>
      </c>
      <c r="BN37" s="364">
        <v>1</v>
      </c>
      <c r="BO37" s="352">
        <v>46277</v>
      </c>
      <c r="BP37" s="363">
        <v>0</v>
      </c>
      <c r="BQ37" s="363"/>
      <c r="BR37" s="387"/>
      <c r="BS37" s="363"/>
      <c r="BT37" s="364"/>
      <c r="BU37" s="388"/>
      <c r="BV37" s="363"/>
      <c r="BW37" s="389"/>
      <c r="BX37" s="387"/>
      <c r="BY37" s="363"/>
      <c r="BZ37" s="364"/>
      <c r="CA37" s="390"/>
      <c r="CB37" s="363"/>
      <c r="CC37" s="363"/>
      <c r="CD37" s="388"/>
      <c r="CE37" s="363"/>
      <c r="CF37" s="363"/>
      <c r="CG37" s="363"/>
      <c r="CH37" s="363"/>
      <c r="CI37" s="363"/>
      <c r="CJ37" s="388"/>
      <c r="CK37" s="363"/>
      <c r="CL37" s="363"/>
      <c r="CM37" s="363"/>
      <c r="CN37" s="363"/>
      <c r="CO37" s="363"/>
      <c r="CP37" s="388"/>
      <c r="CQ37" s="363"/>
      <c r="CR37" s="363"/>
      <c r="CS37" s="363"/>
      <c r="CT37" s="363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33" t="s">
        <v>674</v>
      </c>
      <c r="P38" s="182"/>
      <c r="Q38" s="182"/>
      <c r="R38" s="333" t="s">
        <v>3962</v>
      </c>
      <c r="S38" s="182"/>
      <c r="T38" s="182"/>
      <c r="U38" s="182"/>
      <c r="V38" s="182"/>
      <c r="W38" s="333">
        <f>_xlfn.MINIFS(V:V,C:C,C38,AE:AE,"",AB:AB,"")</f>
        <v>0</v>
      </c>
      <c r="X38" s="333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77"/>
      <c r="AE38" s="180" t="s">
        <v>675</v>
      </c>
      <c r="AF38" s="180" t="s">
        <v>2163</v>
      </c>
      <c r="AG38" s="186" t="s">
        <v>677</v>
      </c>
      <c r="AH38" s="186" t="s">
        <v>677</v>
      </c>
      <c r="AI38" s="345">
        <v>0</v>
      </c>
      <c r="AJ38" s="345">
        <v>0</v>
      </c>
      <c r="AK38" s="345"/>
      <c r="AL38" s="345"/>
      <c r="AM38" s="343"/>
      <c r="AN38" s="343"/>
      <c r="AO38" s="343"/>
      <c r="AP38" s="343"/>
      <c r="AQ38" s="343"/>
      <c r="AR38" s="343"/>
      <c r="AS38" s="343"/>
      <c r="AT38" s="343"/>
      <c r="AU38" s="343"/>
      <c r="AV38" s="343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69"/>
      <c r="BF38" s="370"/>
      <c r="BG38" s="369"/>
      <c r="BH38" s="369"/>
      <c r="BI38" s="374"/>
      <c r="BJ38" s="369"/>
      <c r="BK38" s="369"/>
      <c r="BL38" s="370"/>
      <c r="BM38" s="371"/>
      <c r="BN38" s="371"/>
      <c r="BO38" s="352">
        <v>46277</v>
      </c>
      <c r="BP38" s="371"/>
      <c r="BQ38" s="369"/>
      <c r="BR38" s="370"/>
      <c r="BS38" s="369"/>
      <c r="BT38" s="369"/>
      <c r="BU38" s="374"/>
      <c r="BV38" s="369"/>
      <c r="BW38" s="369"/>
      <c r="BX38" s="370"/>
      <c r="BY38" s="369"/>
      <c r="BZ38" s="369"/>
      <c r="CA38" s="369"/>
      <c r="CB38" s="369"/>
      <c r="CC38" s="369"/>
      <c r="CD38" s="374"/>
      <c r="CE38" s="369"/>
      <c r="CF38" s="369"/>
      <c r="CG38" s="369"/>
      <c r="CH38" s="369"/>
      <c r="CI38" s="369"/>
      <c r="CJ38" s="374"/>
      <c r="CK38" s="369"/>
      <c r="CL38" s="369"/>
      <c r="CM38" s="369"/>
      <c r="CN38" s="369"/>
      <c r="CO38" s="369"/>
      <c r="CP38" s="374"/>
      <c r="CQ38" s="369"/>
      <c r="CR38" s="369"/>
      <c r="CS38" s="369"/>
      <c r="CT38" s="369"/>
    </row>
    <row r="39" spans="1:98" ht="17.25" customHeight="1">
      <c r="A39" s="343">
        <v>30</v>
      </c>
      <c r="B39" s="344" t="s">
        <v>4049</v>
      </c>
      <c r="C39" s="344" t="s">
        <v>4050</v>
      </c>
      <c r="D39" s="344" t="s">
        <v>781</v>
      </c>
      <c r="E39" s="344" t="s">
        <v>4052</v>
      </c>
      <c r="F39" s="344" t="s">
        <v>4441</v>
      </c>
      <c r="G39" s="344" t="s">
        <v>1389</v>
      </c>
      <c r="H39" s="345">
        <v>3621</v>
      </c>
      <c r="I39" s="346" t="s">
        <v>702</v>
      </c>
      <c r="J39" s="347">
        <v>1</v>
      </c>
      <c r="K39" s="347"/>
      <c r="L39" s="347">
        <v>1</v>
      </c>
      <c r="M39" s="345">
        <v>43.5</v>
      </c>
      <c r="N39" s="345">
        <v>43.5</v>
      </c>
      <c r="O39" s="345" t="s">
        <v>674</v>
      </c>
      <c r="P39" s="345" t="s">
        <v>13</v>
      </c>
      <c r="Q39" s="345" t="s">
        <v>703</v>
      </c>
      <c r="R39" s="345"/>
      <c r="S39" s="345"/>
      <c r="T39" s="34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45">
        <f ca="1">+L39-T39</f>
        <v>1</v>
      </c>
      <c r="V39" s="345">
        <f ca="1">ROUNDDOWN(T39/J39,0)</f>
        <v>0</v>
      </c>
      <c r="W39" s="345"/>
      <c r="X39" s="345"/>
      <c r="Y39" s="345"/>
      <c r="Z39" s="345"/>
      <c r="AA39" s="345"/>
      <c r="AB39" s="345" t="s">
        <v>602</v>
      </c>
      <c r="AC39" s="345">
        <v>1.1859999999999999</v>
      </c>
      <c r="AD39" s="349"/>
      <c r="AE39" s="337"/>
      <c r="AF39" s="337"/>
      <c r="AG39" s="348" t="s">
        <v>677</v>
      </c>
      <c r="AH39" s="348" t="s">
        <v>677</v>
      </c>
      <c r="AI39" s="345">
        <v>0</v>
      </c>
      <c r="AJ39" s="345">
        <v>0</v>
      </c>
      <c r="AK39" s="345"/>
      <c r="AL39" s="345"/>
      <c r="AM39" s="343"/>
      <c r="AN39" s="343"/>
      <c r="AO39" s="343"/>
      <c r="AP39" s="343"/>
      <c r="AQ39" s="343"/>
      <c r="AR39" s="343"/>
      <c r="AS39" s="343"/>
      <c r="AT39" s="343"/>
      <c r="AU39" s="343"/>
      <c r="AV39" s="343"/>
      <c r="AW39" s="343">
        <v>0</v>
      </c>
      <c r="AX39" s="343">
        <v>0</v>
      </c>
      <c r="AY39" s="343">
        <v>0</v>
      </c>
      <c r="AZ39" s="343">
        <v>0</v>
      </c>
      <c r="BA39" s="343">
        <v>0</v>
      </c>
      <c r="BB39" s="343">
        <v>0</v>
      </c>
      <c r="BC39" s="343">
        <v>0</v>
      </c>
      <c r="BD39" s="343" t="s">
        <v>692</v>
      </c>
      <c r="BE39" s="343"/>
      <c r="BF39" s="350"/>
      <c r="BG39" s="343" t="s">
        <v>4004</v>
      </c>
      <c r="BH39" s="343">
        <v>1</v>
      </c>
      <c r="BI39" s="351">
        <v>46277</v>
      </c>
      <c r="BJ39" s="343">
        <v>0</v>
      </c>
      <c r="BK39" s="343"/>
      <c r="BL39" s="350"/>
      <c r="BM39" s="343" t="s">
        <v>4004</v>
      </c>
      <c r="BN39" s="347">
        <v>1</v>
      </c>
      <c r="BO39" s="352">
        <v>46277</v>
      </c>
      <c r="BP39" s="343">
        <v>0</v>
      </c>
      <c r="BQ39" s="343"/>
      <c r="BR39" s="350"/>
      <c r="BS39" s="343"/>
      <c r="BT39" s="347"/>
      <c r="BU39" s="351"/>
      <c r="BV39" s="343"/>
      <c r="BW39" s="349"/>
      <c r="BX39" s="350"/>
      <c r="BY39" s="343"/>
      <c r="BZ39" s="347"/>
      <c r="CA39" s="352"/>
      <c r="CB39" s="343"/>
      <c r="CC39" s="343"/>
      <c r="CD39" s="351"/>
      <c r="CE39" s="343"/>
      <c r="CF39" s="343"/>
      <c r="CG39" s="343"/>
      <c r="CH39" s="343"/>
      <c r="CI39" s="343"/>
      <c r="CJ39" s="351"/>
      <c r="CK39" s="343"/>
      <c r="CL39" s="343"/>
      <c r="CM39" s="343"/>
      <c r="CN39" s="343"/>
      <c r="CO39" s="343"/>
      <c r="CP39" s="351"/>
      <c r="CQ39" s="343"/>
      <c r="CR39" s="343"/>
      <c r="CS39" s="343"/>
      <c r="CT39" s="343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33" t="s">
        <v>674</v>
      </c>
      <c r="P40" s="182"/>
      <c r="Q40" s="182"/>
      <c r="R40" s="333" t="s">
        <v>3962</v>
      </c>
      <c r="S40" s="182"/>
      <c r="T40" s="182"/>
      <c r="U40" s="182"/>
      <c r="V40" s="182"/>
      <c r="W40" s="333">
        <f>_xlfn.MINIFS(V:V,C:C,C40,AE:AE,"",AB:AB,"")</f>
        <v>0</v>
      </c>
      <c r="X40" s="333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77"/>
      <c r="AE40" s="180" t="s">
        <v>675</v>
      </c>
      <c r="AF40" s="180" t="s">
        <v>2163</v>
      </c>
      <c r="AG40" s="186" t="s">
        <v>677</v>
      </c>
      <c r="AH40" s="186" t="s">
        <v>677</v>
      </c>
      <c r="AI40" s="345">
        <v>0</v>
      </c>
      <c r="AJ40" s="345">
        <v>0</v>
      </c>
      <c r="AK40" s="345"/>
      <c r="AL40" s="345"/>
      <c r="AM40" s="343"/>
      <c r="AN40" s="343"/>
      <c r="AO40" s="343"/>
      <c r="AP40" s="343"/>
      <c r="AQ40" s="343"/>
      <c r="AR40" s="343"/>
      <c r="AS40" s="343"/>
      <c r="AT40" s="343"/>
      <c r="AU40" s="343"/>
      <c r="AV40" s="343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69"/>
      <c r="BF40" s="370"/>
      <c r="BG40" s="369"/>
      <c r="BH40" s="373"/>
      <c r="BI40" s="374"/>
      <c r="BJ40" s="369"/>
      <c r="BK40" s="369"/>
      <c r="BL40" s="370"/>
      <c r="BM40" s="371"/>
      <c r="BN40" s="372"/>
      <c r="BO40" s="352">
        <v>46277</v>
      </c>
      <c r="BP40" s="371"/>
      <c r="BQ40" s="369"/>
      <c r="BR40" s="370"/>
      <c r="BS40" s="369"/>
      <c r="BT40" s="373"/>
      <c r="BU40" s="374"/>
      <c r="BV40" s="369"/>
      <c r="BW40" s="375"/>
      <c r="BX40" s="370"/>
      <c r="BY40" s="369"/>
      <c r="BZ40" s="373"/>
      <c r="CA40" s="376"/>
      <c r="CB40" s="369"/>
      <c r="CC40" s="369"/>
      <c r="CD40" s="374"/>
      <c r="CE40" s="369"/>
      <c r="CF40" s="369"/>
      <c r="CG40" s="369"/>
      <c r="CH40" s="369"/>
      <c r="CI40" s="369"/>
      <c r="CJ40" s="374"/>
      <c r="CK40" s="369"/>
      <c r="CL40" s="369"/>
      <c r="CM40" s="369"/>
      <c r="CN40" s="369"/>
      <c r="CO40" s="369"/>
      <c r="CP40" s="374"/>
      <c r="CQ40" s="369"/>
      <c r="CR40" s="369"/>
      <c r="CS40" s="369"/>
      <c r="CT40" s="369"/>
    </row>
    <row r="41" spans="1:98" ht="17.25" customHeight="1">
      <c r="A41" s="343">
        <v>32</v>
      </c>
      <c r="B41" s="344" t="s">
        <v>4054</v>
      </c>
      <c r="C41" s="344" t="s">
        <v>4055</v>
      </c>
      <c r="D41" s="344" t="s">
        <v>781</v>
      </c>
      <c r="E41" s="344" t="s">
        <v>4032</v>
      </c>
      <c r="F41" s="344" t="s">
        <v>4442</v>
      </c>
      <c r="G41" s="344" t="s">
        <v>1389</v>
      </c>
      <c r="H41" s="345">
        <v>3920</v>
      </c>
      <c r="I41" s="346" t="s">
        <v>702</v>
      </c>
      <c r="J41" s="347">
        <v>1</v>
      </c>
      <c r="K41" s="347"/>
      <c r="L41" s="347">
        <v>2</v>
      </c>
      <c r="M41" s="345">
        <v>47.1</v>
      </c>
      <c r="N41" s="345">
        <v>94.3</v>
      </c>
      <c r="O41" s="345" t="s">
        <v>674</v>
      </c>
      <c r="P41" s="345" t="s">
        <v>13</v>
      </c>
      <c r="Q41" s="345" t="s">
        <v>703</v>
      </c>
      <c r="R41" s="345"/>
      <c r="S41" s="345"/>
      <c r="T41" s="34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45">
        <f ca="1">+L41-T41</f>
        <v>2</v>
      </c>
      <c r="V41" s="345">
        <f ca="1">ROUNDDOWN(T41/J41,0)</f>
        <v>0</v>
      </c>
      <c r="W41" s="345"/>
      <c r="X41" s="345"/>
      <c r="Y41" s="345"/>
      <c r="Z41" s="345"/>
      <c r="AA41" s="345"/>
      <c r="AB41" s="345" t="s">
        <v>602</v>
      </c>
      <c r="AC41" s="345">
        <v>2.5680000000000001</v>
      </c>
      <c r="AD41" s="349"/>
      <c r="AE41" s="337"/>
      <c r="AF41" s="337"/>
      <c r="AG41" s="348" t="s">
        <v>677</v>
      </c>
      <c r="AH41" s="348" t="s">
        <v>677</v>
      </c>
      <c r="AI41" s="345">
        <v>0</v>
      </c>
      <c r="AJ41" s="345">
        <v>0</v>
      </c>
      <c r="AK41" s="345"/>
      <c r="AL41" s="345"/>
      <c r="AM41" s="343"/>
      <c r="AN41" s="343"/>
      <c r="AO41" s="343"/>
      <c r="AP41" s="343"/>
      <c r="AQ41" s="343"/>
      <c r="AR41" s="343"/>
      <c r="AS41" s="343"/>
      <c r="AT41" s="343"/>
      <c r="AU41" s="343"/>
      <c r="AV41" s="343"/>
      <c r="AW41" s="343">
        <v>0</v>
      </c>
      <c r="AX41" s="343">
        <v>0</v>
      </c>
      <c r="AY41" s="343">
        <v>0</v>
      </c>
      <c r="AZ41" s="343">
        <v>0</v>
      </c>
      <c r="BA41" s="343">
        <v>0</v>
      </c>
      <c r="BB41" s="343">
        <v>0</v>
      </c>
      <c r="BC41" s="343">
        <v>0</v>
      </c>
      <c r="BD41" s="343" t="s">
        <v>692</v>
      </c>
      <c r="BE41" s="381"/>
      <c r="BF41" s="382"/>
      <c r="BG41" s="343" t="s">
        <v>4004</v>
      </c>
      <c r="BH41" s="343">
        <v>2</v>
      </c>
      <c r="BI41" s="351">
        <v>46277</v>
      </c>
      <c r="BJ41" s="343">
        <v>0</v>
      </c>
      <c r="BK41" s="343"/>
      <c r="BL41" s="350"/>
      <c r="BM41" s="343" t="s">
        <v>4004</v>
      </c>
      <c r="BN41" s="343">
        <v>2</v>
      </c>
      <c r="BO41" s="352">
        <v>46277</v>
      </c>
      <c r="BP41" s="343">
        <v>0</v>
      </c>
      <c r="BQ41" s="343"/>
      <c r="BR41" s="350"/>
      <c r="BS41" s="343"/>
      <c r="BT41" s="343"/>
      <c r="BU41" s="351"/>
      <c r="BV41" s="343"/>
      <c r="BW41" s="343"/>
      <c r="BX41" s="350"/>
      <c r="BY41" s="343"/>
      <c r="BZ41" s="343"/>
      <c r="CA41" s="343"/>
      <c r="CB41" s="343"/>
      <c r="CC41" s="343"/>
      <c r="CD41" s="351"/>
      <c r="CE41" s="343"/>
      <c r="CF41" s="343"/>
      <c r="CG41" s="343"/>
      <c r="CH41" s="343"/>
      <c r="CI41" s="343"/>
      <c r="CJ41" s="351"/>
      <c r="CK41" s="343"/>
      <c r="CL41" s="343"/>
      <c r="CM41" s="343"/>
      <c r="CN41" s="343"/>
      <c r="CO41" s="343"/>
      <c r="CP41" s="351"/>
      <c r="CQ41" s="343"/>
      <c r="CR41" s="343"/>
      <c r="CS41" s="343"/>
      <c r="CT41" s="343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33" t="s">
        <v>674</v>
      </c>
      <c r="P42" s="182"/>
      <c r="Q42" s="182"/>
      <c r="R42" s="333" t="s">
        <v>3962</v>
      </c>
      <c r="S42" s="182"/>
      <c r="T42" s="182"/>
      <c r="U42" s="182"/>
      <c r="V42" s="182"/>
      <c r="W42" s="333">
        <f>_xlfn.MINIFS(V:V,C:C,C42,AE:AE,"",AB:AB,"")</f>
        <v>0</v>
      </c>
      <c r="X42" s="333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77"/>
      <c r="AE42" s="180" t="s">
        <v>675</v>
      </c>
      <c r="AF42" s="180" t="s">
        <v>2163</v>
      </c>
      <c r="AG42" s="186" t="s">
        <v>677</v>
      </c>
      <c r="AH42" s="186" t="s">
        <v>677</v>
      </c>
      <c r="AI42" s="345">
        <v>0</v>
      </c>
      <c r="AJ42" s="345">
        <v>0</v>
      </c>
      <c r="AK42" s="345"/>
      <c r="AL42" s="345"/>
      <c r="AM42" s="343"/>
      <c r="AN42" s="343"/>
      <c r="AO42" s="343"/>
      <c r="AP42" s="343"/>
      <c r="AQ42" s="343"/>
      <c r="AR42" s="343"/>
      <c r="AS42" s="343"/>
      <c r="AT42" s="343"/>
      <c r="AU42" s="343"/>
      <c r="AV42" s="343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69"/>
      <c r="BF42" s="370"/>
      <c r="BG42" s="369"/>
      <c r="BH42" s="373"/>
      <c r="BI42" s="374"/>
      <c r="BJ42" s="369"/>
      <c r="BK42" s="369"/>
      <c r="BL42" s="370"/>
      <c r="BM42" s="371"/>
      <c r="BN42" s="372"/>
      <c r="BO42" s="352">
        <v>46277</v>
      </c>
      <c r="BP42" s="371"/>
      <c r="BQ42" s="369"/>
      <c r="BR42" s="370"/>
      <c r="BS42" s="369"/>
      <c r="BT42" s="373"/>
      <c r="BU42" s="374"/>
      <c r="BV42" s="369"/>
      <c r="BW42" s="375"/>
      <c r="BX42" s="370"/>
      <c r="BY42" s="369"/>
      <c r="BZ42" s="373"/>
      <c r="CA42" s="376"/>
      <c r="CB42" s="369"/>
      <c r="CC42" s="369"/>
      <c r="CD42" s="374"/>
      <c r="CE42" s="369"/>
      <c r="CF42" s="369"/>
      <c r="CG42" s="369"/>
      <c r="CH42" s="369"/>
      <c r="CI42" s="369"/>
      <c r="CJ42" s="374"/>
      <c r="CK42" s="369"/>
      <c r="CL42" s="369"/>
      <c r="CM42" s="369"/>
      <c r="CN42" s="369"/>
      <c r="CO42" s="369"/>
      <c r="CP42" s="374"/>
      <c r="CQ42" s="369"/>
      <c r="CR42" s="369"/>
      <c r="CS42" s="369"/>
      <c r="CT42" s="369"/>
    </row>
    <row r="43" spans="1:98" ht="17.25" customHeight="1">
      <c r="A43" s="343">
        <v>34</v>
      </c>
      <c r="B43" s="344" t="s">
        <v>4057</v>
      </c>
      <c r="C43" s="344" t="s">
        <v>4058</v>
      </c>
      <c r="D43" s="344" t="s">
        <v>781</v>
      </c>
      <c r="E43" s="344" t="s">
        <v>4042</v>
      </c>
      <c r="F43" s="344" t="s">
        <v>4443</v>
      </c>
      <c r="G43" s="344" t="s">
        <v>1389</v>
      </c>
      <c r="H43" s="345">
        <v>10500</v>
      </c>
      <c r="I43" s="346" t="s">
        <v>702</v>
      </c>
      <c r="J43" s="347">
        <v>1</v>
      </c>
      <c r="K43" s="347"/>
      <c r="L43" s="347">
        <v>2</v>
      </c>
      <c r="M43" s="345">
        <v>123.6</v>
      </c>
      <c r="N43" s="345">
        <v>247.3</v>
      </c>
      <c r="O43" s="345" t="s">
        <v>674</v>
      </c>
      <c r="P43" s="345" t="s">
        <v>13</v>
      </c>
      <c r="Q43" s="345" t="s">
        <v>703</v>
      </c>
      <c r="R43" s="345"/>
      <c r="S43" s="345"/>
      <c r="T43" s="34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45">
        <f ca="1">+L43-T43</f>
        <v>2</v>
      </c>
      <c r="V43" s="345">
        <f ca="1">ROUNDDOWN(T43/J43,0)</f>
        <v>0</v>
      </c>
      <c r="W43" s="345"/>
      <c r="X43" s="345"/>
      <c r="Y43" s="345"/>
      <c r="Z43" s="345"/>
      <c r="AA43" s="345"/>
      <c r="AB43" s="345" t="s">
        <v>602</v>
      </c>
      <c r="AC43" s="345">
        <v>6.726</v>
      </c>
      <c r="AD43" s="349"/>
      <c r="AE43" s="337"/>
      <c r="AF43" s="337"/>
      <c r="AG43" s="348" t="s">
        <v>677</v>
      </c>
      <c r="AH43" s="348" t="s">
        <v>677</v>
      </c>
      <c r="AI43" s="345">
        <v>0</v>
      </c>
      <c r="AJ43" s="345">
        <v>0</v>
      </c>
      <c r="AK43" s="345"/>
      <c r="AL43" s="345"/>
      <c r="AM43" s="343"/>
      <c r="AN43" s="343"/>
      <c r="AO43" s="343"/>
      <c r="AP43" s="343"/>
      <c r="AQ43" s="343"/>
      <c r="AR43" s="343"/>
      <c r="AS43" s="343"/>
      <c r="AT43" s="343"/>
      <c r="AU43" s="343"/>
      <c r="AV43" s="343"/>
      <c r="AW43" s="343">
        <v>0</v>
      </c>
      <c r="AX43" s="343">
        <v>0</v>
      </c>
      <c r="AY43" s="343">
        <v>0</v>
      </c>
      <c r="AZ43" s="343">
        <v>0</v>
      </c>
      <c r="BA43" s="343">
        <v>0</v>
      </c>
      <c r="BB43" s="343">
        <v>0</v>
      </c>
      <c r="BC43" s="343">
        <v>0</v>
      </c>
      <c r="BD43" s="343" t="s">
        <v>692</v>
      </c>
      <c r="BE43" s="381"/>
      <c r="BF43" s="382"/>
      <c r="BG43" s="343" t="s">
        <v>4004</v>
      </c>
      <c r="BH43" s="343">
        <v>2</v>
      </c>
      <c r="BI43" s="351">
        <v>46277</v>
      </c>
      <c r="BJ43" s="343">
        <v>0</v>
      </c>
      <c r="BK43" s="343"/>
      <c r="BL43" s="350"/>
      <c r="BM43" s="343" t="s">
        <v>4004</v>
      </c>
      <c r="BN43" s="347">
        <v>2</v>
      </c>
      <c r="BO43" s="352">
        <v>46277</v>
      </c>
      <c r="BP43" s="343">
        <v>0</v>
      </c>
      <c r="BQ43" s="343"/>
      <c r="BR43" s="350"/>
      <c r="BS43" s="343"/>
      <c r="BT43" s="347"/>
      <c r="BU43" s="351"/>
      <c r="BV43" s="343"/>
      <c r="BW43" s="349"/>
      <c r="BX43" s="350"/>
      <c r="BY43" s="343"/>
      <c r="BZ43" s="347"/>
      <c r="CA43" s="352"/>
      <c r="CB43" s="343"/>
      <c r="CC43" s="343"/>
      <c r="CD43" s="351"/>
      <c r="CE43" s="343"/>
      <c r="CF43" s="343"/>
      <c r="CG43" s="343"/>
      <c r="CH43" s="343"/>
      <c r="CI43" s="343"/>
      <c r="CJ43" s="351"/>
      <c r="CK43" s="343"/>
      <c r="CL43" s="343"/>
      <c r="CM43" s="343"/>
      <c r="CN43" s="343"/>
      <c r="CO43" s="343"/>
      <c r="CP43" s="351"/>
      <c r="CQ43" s="343"/>
      <c r="CR43" s="343"/>
      <c r="CS43" s="343"/>
      <c r="CT43" s="343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33" t="s">
        <v>674</v>
      </c>
      <c r="P44" s="182"/>
      <c r="Q44" s="182"/>
      <c r="R44" s="333" t="s">
        <v>3962</v>
      </c>
      <c r="S44" s="182"/>
      <c r="T44" s="182"/>
      <c r="U44" s="182"/>
      <c r="V44" s="182"/>
      <c r="W44" s="333">
        <f>_xlfn.MINIFS(V:V,C:C,C44,AE:AE,"",AB:AB,"")</f>
        <v>0</v>
      </c>
      <c r="X44" s="333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77"/>
      <c r="AE44" s="180" t="s">
        <v>675</v>
      </c>
      <c r="AF44" s="180" t="s">
        <v>2163</v>
      </c>
      <c r="AG44" s="186" t="s">
        <v>677</v>
      </c>
      <c r="AH44" s="186" t="s">
        <v>677</v>
      </c>
      <c r="AI44" s="345">
        <v>0</v>
      </c>
      <c r="AJ44" s="345">
        <v>0</v>
      </c>
      <c r="AK44" s="345"/>
      <c r="AL44" s="345"/>
      <c r="AM44" s="343"/>
      <c r="AN44" s="343"/>
      <c r="AO44" s="343"/>
      <c r="AP44" s="343"/>
      <c r="AQ44" s="343"/>
      <c r="AR44" s="343"/>
      <c r="AS44" s="343"/>
      <c r="AT44" s="343"/>
      <c r="AU44" s="343"/>
      <c r="AV44" s="343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69"/>
      <c r="BF44" s="370"/>
      <c r="BG44" s="369"/>
      <c r="BH44" s="369"/>
      <c r="BI44" s="374"/>
      <c r="BJ44" s="369"/>
      <c r="BK44" s="369"/>
      <c r="BL44" s="370"/>
      <c r="BM44" s="371"/>
      <c r="BN44" s="371"/>
      <c r="BO44" s="352">
        <v>46277</v>
      </c>
      <c r="BP44" s="371"/>
      <c r="BQ44" s="369"/>
      <c r="BR44" s="370"/>
      <c r="BS44" s="369"/>
      <c r="BT44" s="369"/>
      <c r="BU44" s="374"/>
      <c r="BV44" s="369"/>
      <c r="BW44" s="369"/>
      <c r="BX44" s="370"/>
      <c r="BY44" s="369"/>
      <c r="BZ44" s="369"/>
      <c r="CA44" s="369"/>
      <c r="CB44" s="369"/>
      <c r="CC44" s="369"/>
      <c r="CD44" s="374"/>
      <c r="CE44" s="369"/>
      <c r="CF44" s="369"/>
      <c r="CG44" s="369"/>
      <c r="CH44" s="369"/>
      <c r="CI44" s="369"/>
      <c r="CJ44" s="374"/>
      <c r="CK44" s="369"/>
      <c r="CL44" s="369"/>
      <c r="CM44" s="369"/>
      <c r="CN44" s="369"/>
      <c r="CO44" s="369"/>
      <c r="CP44" s="374"/>
      <c r="CQ44" s="369"/>
      <c r="CR44" s="369"/>
      <c r="CS44" s="369"/>
      <c r="CT44" s="369"/>
    </row>
    <row r="45" spans="1:98" ht="17.25" customHeight="1">
      <c r="A45" s="343">
        <v>36</v>
      </c>
      <c r="B45" s="344" t="s">
        <v>4060</v>
      </c>
      <c r="C45" s="344" t="s">
        <v>4061</v>
      </c>
      <c r="D45" s="344" t="s">
        <v>781</v>
      </c>
      <c r="E45" s="344" t="s">
        <v>4032</v>
      </c>
      <c r="F45" s="344" t="s">
        <v>4444</v>
      </c>
      <c r="G45" s="344" t="s">
        <v>1389</v>
      </c>
      <c r="H45" s="345">
        <v>3920</v>
      </c>
      <c r="I45" s="346" t="s">
        <v>702</v>
      </c>
      <c r="J45" s="347">
        <v>1</v>
      </c>
      <c r="K45" s="347"/>
      <c r="L45" s="347">
        <v>2</v>
      </c>
      <c r="M45" s="345">
        <v>47.1</v>
      </c>
      <c r="N45" s="345">
        <v>94.3</v>
      </c>
      <c r="O45" s="345" t="s">
        <v>674</v>
      </c>
      <c r="P45" s="345" t="s">
        <v>13</v>
      </c>
      <c r="Q45" s="345" t="s">
        <v>703</v>
      </c>
      <c r="R45" s="345"/>
      <c r="S45" s="345"/>
      <c r="T45" s="34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45">
        <f ca="1">+L45-T45</f>
        <v>2</v>
      </c>
      <c r="V45" s="345">
        <f ca="1">ROUNDDOWN(T45/J45,0)</f>
        <v>0</v>
      </c>
      <c r="W45" s="345"/>
      <c r="X45" s="345"/>
      <c r="Y45" s="345"/>
      <c r="Z45" s="345"/>
      <c r="AA45" s="345"/>
      <c r="AB45" s="345" t="s">
        <v>602</v>
      </c>
      <c r="AC45" s="345">
        <v>2.5680000000000001</v>
      </c>
      <c r="AD45" s="349"/>
      <c r="AE45" s="337"/>
      <c r="AF45" s="337"/>
      <c r="AG45" s="348" t="s">
        <v>677</v>
      </c>
      <c r="AH45" s="348" t="s">
        <v>677</v>
      </c>
      <c r="AI45" s="345">
        <v>0</v>
      </c>
      <c r="AJ45" s="345">
        <v>0</v>
      </c>
      <c r="AK45" s="345"/>
      <c r="AL45" s="345"/>
      <c r="AM45" s="343"/>
      <c r="AN45" s="343"/>
      <c r="AO45" s="343"/>
      <c r="AP45" s="343"/>
      <c r="AQ45" s="343"/>
      <c r="AR45" s="343"/>
      <c r="AS45" s="343"/>
      <c r="AT45" s="343"/>
      <c r="AU45" s="343"/>
      <c r="AV45" s="343"/>
      <c r="AW45" s="343">
        <v>0</v>
      </c>
      <c r="AX45" s="343">
        <v>0</v>
      </c>
      <c r="AY45" s="343">
        <v>0</v>
      </c>
      <c r="AZ45" s="343">
        <v>0</v>
      </c>
      <c r="BA45" s="343">
        <v>0</v>
      </c>
      <c r="BB45" s="343">
        <v>0</v>
      </c>
      <c r="BC45" s="343">
        <v>0</v>
      </c>
      <c r="BD45" s="343" t="s">
        <v>692</v>
      </c>
      <c r="BE45" s="343"/>
      <c r="BF45" s="350"/>
      <c r="BG45" s="343" t="s">
        <v>4004</v>
      </c>
      <c r="BH45" s="343">
        <v>2</v>
      </c>
      <c r="BI45" s="351">
        <v>46277</v>
      </c>
      <c r="BJ45" s="343">
        <v>0</v>
      </c>
      <c r="BK45" s="343"/>
      <c r="BL45" s="350"/>
      <c r="BM45" s="343" t="s">
        <v>4004</v>
      </c>
      <c r="BN45" s="347">
        <v>2</v>
      </c>
      <c r="BO45" s="352">
        <v>46277</v>
      </c>
      <c r="BP45" s="343">
        <v>0</v>
      </c>
      <c r="BQ45" s="343"/>
      <c r="BR45" s="350"/>
      <c r="BS45" s="343"/>
      <c r="BT45" s="347"/>
      <c r="BU45" s="351"/>
      <c r="BV45" s="343"/>
      <c r="BW45" s="349"/>
      <c r="BX45" s="350"/>
      <c r="BY45" s="343"/>
      <c r="BZ45" s="347"/>
      <c r="CA45" s="352"/>
      <c r="CB45" s="343"/>
      <c r="CC45" s="343"/>
      <c r="CD45" s="351"/>
      <c r="CE45" s="343"/>
      <c r="CF45" s="343"/>
      <c r="CG45" s="343"/>
      <c r="CH45" s="343"/>
      <c r="CI45" s="343"/>
      <c r="CJ45" s="351"/>
      <c r="CK45" s="343"/>
      <c r="CL45" s="343"/>
      <c r="CM45" s="343"/>
      <c r="CN45" s="343"/>
      <c r="CO45" s="343"/>
      <c r="CP45" s="351"/>
      <c r="CQ45" s="343"/>
      <c r="CR45" s="343"/>
      <c r="CS45" s="343"/>
      <c r="CT45" s="343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33" t="s">
        <v>674</v>
      </c>
      <c r="P46" s="182"/>
      <c r="Q46" s="182"/>
      <c r="R46" s="333" t="s">
        <v>3962</v>
      </c>
      <c r="S46" s="182"/>
      <c r="T46" s="182"/>
      <c r="U46" s="182"/>
      <c r="V46" s="182"/>
      <c r="W46" s="333">
        <f>_xlfn.MINIFS(V:V,C:C,C46,AE:AE,"",AB:AB,"")</f>
        <v>0</v>
      </c>
      <c r="X46" s="333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77"/>
      <c r="AE46" s="180" t="s">
        <v>675</v>
      </c>
      <c r="AF46" s="180" t="s">
        <v>2163</v>
      </c>
      <c r="AG46" s="186" t="s">
        <v>677</v>
      </c>
      <c r="AH46" s="186" t="s">
        <v>677</v>
      </c>
      <c r="AI46" s="345">
        <v>0</v>
      </c>
      <c r="AJ46" s="345">
        <v>0</v>
      </c>
      <c r="AK46" s="345"/>
      <c r="AL46" s="345"/>
      <c r="AM46" s="343"/>
      <c r="AN46" s="343"/>
      <c r="AO46" s="343"/>
      <c r="AP46" s="343"/>
      <c r="AQ46" s="343"/>
      <c r="AR46" s="343"/>
      <c r="AS46" s="343"/>
      <c r="AT46" s="343"/>
      <c r="AU46" s="343"/>
      <c r="AV46" s="343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69"/>
      <c r="BF46" s="370"/>
      <c r="BG46" s="369"/>
      <c r="BH46" s="373"/>
      <c r="BI46" s="374"/>
      <c r="BJ46" s="369"/>
      <c r="BK46" s="369"/>
      <c r="BL46" s="370"/>
      <c r="BM46" s="371"/>
      <c r="BN46" s="372"/>
      <c r="BO46" s="352">
        <v>46277</v>
      </c>
      <c r="BP46" s="371"/>
      <c r="BQ46" s="369"/>
      <c r="BR46" s="370"/>
      <c r="BS46" s="369"/>
      <c r="BT46" s="373"/>
      <c r="BU46" s="374"/>
      <c r="BV46" s="369"/>
      <c r="BW46" s="375"/>
      <c r="BX46" s="370"/>
      <c r="BY46" s="369"/>
      <c r="BZ46" s="373"/>
      <c r="CA46" s="376"/>
      <c r="CB46" s="369"/>
      <c r="CC46" s="369"/>
      <c r="CD46" s="374"/>
      <c r="CE46" s="369"/>
      <c r="CF46" s="369"/>
      <c r="CG46" s="369"/>
      <c r="CH46" s="369"/>
      <c r="CI46" s="369"/>
      <c r="CJ46" s="374"/>
      <c r="CK46" s="369"/>
      <c r="CL46" s="369"/>
      <c r="CM46" s="369"/>
      <c r="CN46" s="369"/>
      <c r="CO46" s="369"/>
      <c r="CP46" s="374"/>
      <c r="CQ46" s="369"/>
      <c r="CR46" s="369"/>
      <c r="CS46" s="369"/>
      <c r="CT46" s="369"/>
    </row>
    <row r="47" spans="1:98" ht="17.25" customHeight="1">
      <c r="A47" s="343">
        <v>38</v>
      </c>
      <c r="B47" s="344" t="s">
        <v>4063</v>
      </c>
      <c r="C47" s="344" t="s">
        <v>4064</v>
      </c>
      <c r="D47" s="344" t="s">
        <v>781</v>
      </c>
      <c r="E47" s="344" t="s">
        <v>4066</v>
      </c>
      <c r="F47" s="344" t="s">
        <v>4445</v>
      </c>
      <c r="G47" s="344" t="s">
        <v>1389</v>
      </c>
      <c r="H47" s="345">
        <v>2000</v>
      </c>
      <c r="I47" s="346" t="s">
        <v>702</v>
      </c>
      <c r="J47" s="347">
        <v>1</v>
      </c>
      <c r="K47" s="347"/>
      <c r="L47" s="347">
        <v>2</v>
      </c>
      <c r="M47" s="345">
        <v>23.6</v>
      </c>
      <c r="N47" s="345">
        <v>47.1</v>
      </c>
      <c r="O47" s="345" t="s">
        <v>674</v>
      </c>
      <c r="P47" s="345" t="s">
        <v>13</v>
      </c>
      <c r="Q47" s="345" t="s">
        <v>703</v>
      </c>
      <c r="R47" s="345"/>
      <c r="S47" s="345"/>
      <c r="T47" s="34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45">
        <f ca="1">+L47-T47</f>
        <v>2</v>
      </c>
      <c r="V47" s="345">
        <f ca="1">ROUNDDOWN(T47/J47,0)</f>
        <v>0</v>
      </c>
      <c r="W47" s="345"/>
      <c r="X47" s="345"/>
      <c r="Y47" s="345"/>
      <c r="Z47" s="345"/>
      <c r="AA47" s="345"/>
      <c r="AB47" s="345" t="s">
        <v>602</v>
      </c>
      <c r="AC47" s="345">
        <v>1.286</v>
      </c>
      <c r="AD47" s="349"/>
      <c r="AE47" s="337"/>
      <c r="AF47" s="337"/>
      <c r="AG47" s="348" t="s">
        <v>677</v>
      </c>
      <c r="AH47" s="348" t="s">
        <v>677</v>
      </c>
      <c r="AI47" s="345">
        <v>0</v>
      </c>
      <c r="AJ47" s="345">
        <v>0</v>
      </c>
      <c r="AK47" s="345"/>
      <c r="AL47" s="345"/>
      <c r="AM47" s="343"/>
      <c r="AN47" s="343"/>
      <c r="AO47" s="343"/>
      <c r="AP47" s="343"/>
      <c r="AQ47" s="343"/>
      <c r="AR47" s="343"/>
      <c r="AS47" s="343"/>
      <c r="AT47" s="343"/>
      <c r="AU47" s="343"/>
      <c r="AV47" s="343"/>
      <c r="AW47" s="343">
        <v>0</v>
      </c>
      <c r="AX47" s="343">
        <v>0</v>
      </c>
      <c r="AY47" s="343">
        <v>0</v>
      </c>
      <c r="AZ47" s="343">
        <v>0</v>
      </c>
      <c r="BA47" s="343">
        <v>0</v>
      </c>
      <c r="BB47" s="343">
        <v>0</v>
      </c>
      <c r="BC47" s="343">
        <v>0</v>
      </c>
      <c r="BD47" s="343" t="s">
        <v>692</v>
      </c>
      <c r="BE47" s="343"/>
      <c r="BF47" s="343"/>
      <c r="BG47" s="343" t="s">
        <v>4004</v>
      </c>
      <c r="BH47" s="343">
        <v>2</v>
      </c>
      <c r="BI47" s="351">
        <v>46277</v>
      </c>
      <c r="BJ47" s="343">
        <v>0</v>
      </c>
      <c r="BK47" s="343"/>
      <c r="BL47" s="350"/>
      <c r="BM47" s="343" t="s">
        <v>4004</v>
      </c>
      <c r="BN47" s="343">
        <v>2</v>
      </c>
      <c r="BO47" s="352">
        <v>46277</v>
      </c>
      <c r="BP47" s="343">
        <v>0</v>
      </c>
      <c r="BQ47" s="343"/>
      <c r="BR47" s="350"/>
      <c r="BS47" s="343"/>
      <c r="BT47" s="343"/>
      <c r="BU47" s="351"/>
      <c r="BV47" s="343"/>
      <c r="BW47" s="343"/>
      <c r="BX47" s="350"/>
      <c r="BY47" s="343"/>
      <c r="BZ47" s="343"/>
      <c r="CA47" s="343"/>
      <c r="CB47" s="343"/>
      <c r="CC47" s="343"/>
      <c r="CD47" s="351"/>
      <c r="CE47" s="343"/>
      <c r="CF47" s="343"/>
      <c r="CG47" s="343"/>
      <c r="CH47" s="343"/>
      <c r="CI47" s="343"/>
      <c r="CJ47" s="351"/>
      <c r="CK47" s="343"/>
      <c r="CL47" s="343"/>
      <c r="CM47" s="343"/>
      <c r="CN47" s="343"/>
      <c r="CO47" s="343"/>
      <c r="CP47" s="351"/>
      <c r="CQ47" s="343"/>
      <c r="CR47" s="343"/>
      <c r="CS47" s="343"/>
      <c r="CT47" s="343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33" t="s">
        <v>674</v>
      </c>
      <c r="P48" s="182"/>
      <c r="Q48" s="182"/>
      <c r="R48" s="333" t="s">
        <v>3962</v>
      </c>
      <c r="S48" s="182"/>
      <c r="T48" s="182"/>
      <c r="U48" s="182"/>
      <c r="V48" s="182"/>
      <c r="W48" s="333">
        <f>_xlfn.MINIFS(V:V,C:C,C48,AE:AE,"",AB:AB,"")</f>
        <v>0</v>
      </c>
      <c r="X48" s="333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77"/>
      <c r="AE48" s="180" t="s">
        <v>675</v>
      </c>
      <c r="AF48" s="180" t="s">
        <v>2163</v>
      </c>
      <c r="AG48" s="186" t="s">
        <v>677</v>
      </c>
      <c r="AH48" s="186" t="s">
        <v>677</v>
      </c>
      <c r="AI48" s="345">
        <v>0</v>
      </c>
      <c r="AJ48" s="345">
        <v>0</v>
      </c>
      <c r="AK48" s="345"/>
      <c r="AL48" s="345"/>
      <c r="AM48" s="343"/>
      <c r="AN48" s="343"/>
      <c r="AO48" s="343"/>
      <c r="AP48" s="343"/>
      <c r="AQ48" s="343"/>
      <c r="AR48" s="343"/>
      <c r="AS48" s="343"/>
      <c r="AT48" s="343"/>
      <c r="AU48" s="343"/>
      <c r="AV48" s="343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81"/>
      <c r="BF48" s="381"/>
      <c r="BG48" s="381"/>
      <c r="BH48" s="347"/>
      <c r="BI48" s="391"/>
      <c r="BJ48" s="343"/>
      <c r="BK48" s="353"/>
      <c r="BL48" s="354"/>
      <c r="BM48" s="343"/>
      <c r="BN48" s="347"/>
      <c r="BO48" s="352">
        <v>46277</v>
      </c>
      <c r="BP48" s="343"/>
      <c r="BQ48" s="353"/>
      <c r="BR48" s="354"/>
      <c r="BS48" s="353"/>
      <c r="BT48" s="355"/>
      <c r="BU48" s="356"/>
      <c r="BV48" s="353"/>
      <c r="BW48" s="357"/>
      <c r="BX48" s="354"/>
      <c r="BY48" s="353"/>
      <c r="BZ48" s="355"/>
      <c r="CA48" s="358"/>
      <c r="CB48" s="353"/>
      <c r="CC48" s="353"/>
      <c r="CD48" s="356"/>
      <c r="CE48" s="353"/>
      <c r="CF48" s="353"/>
      <c r="CG48" s="353"/>
      <c r="CH48" s="353"/>
      <c r="CI48" s="353"/>
      <c r="CJ48" s="356"/>
      <c r="CK48" s="353"/>
      <c r="CL48" s="353"/>
      <c r="CM48" s="353"/>
      <c r="CN48" s="353"/>
      <c r="CO48" s="353"/>
      <c r="CP48" s="356"/>
      <c r="CQ48" s="353"/>
      <c r="CR48" s="353"/>
      <c r="CS48" s="353"/>
      <c r="CT48" s="353"/>
    </row>
    <row r="49" spans="1:98" ht="17.25" customHeight="1">
      <c r="A49" s="343">
        <v>40</v>
      </c>
      <c r="B49" s="344" t="s">
        <v>4068</v>
      </c>
      <c r="C49" s="344" t="s">
        <v>4069</v>
      </c>
      <c r="D49" s="344" t="s">
        <v>781</v>
      </c>
      <c r="E49" s="344" t="s">
        <v>4032</v>
      </c>
      <c r="F49" s="344" t="s">
        <v>4446</v>
      </c>
      <c r="G49" s="344" t="s">
        <v>1389</v>
      </c>
      <c r="H49" s="345">
        <v>3920</v>
      </c>
      <c r="I49" s="346" t="s">
        <v>702</v>
      </c>
      <c r="J49" s="347">
        <v>1</v>
      </c>
      <c r="K49" s="347"/>
      <c r="L49" s="347">
        <v>2</v>
      </c>
      <c r="M49" s="345">
        <v>47.1</v>
      </c>
      <c r="N49" s="345">
        <v>94.3</v>
      </c>
      <c r="O49" s="345" t="s">
        <v>674</v>
      </c>
      <c r="P49" s="345" t="s">
        <v>13</v>
      </c>
      <c r="Q49" s="345" t="s">
        <v>703</v>
      </c>
      <c r="R49" s="345"/>
      <c r="S49" s="345"/>
      <c r="T49" s="34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45">
        <f ca="1">+L49-T49</f>
        <v>2</v>
      </c>
      <c r="V49" s="345">
        <f ca="1">ROUNDDOWN(T49/J49,0)</f>
        <v>0</v>
      </c>
      <c r="W49" s="345"/>
      <c r="X49" s="345"/>
      <c r="Y49" s="345"/>
      <c r="Z49" s="345"/>
      <c r="AA49" s="345"/>
      <c r="AB49" s="345" t="s">
        <v>602</v>
      </c>
      <c r="AC49" s="345">
        <v>2.5680000000000001</v>
      </c>
      <c r="AD49" s="349"/>
      <c r="AE49" s="337"/>
      <c r="AF49" s="337"/>
      <c r="AG49" s="348" t="s">
        <v>677</v>
      </c>
      <c r="AH49" s="348" t="s">
        <v>677</v>
      </c>
      <c r="AI49" s="345">
        <v>0</v>
      </c>
      <c r="AJ49" s="345">
        <v>0</v>
      </c>
      <c r="AK49" s="345"/>
      <c r="AL49" s="345"/>
      <c r="AM49" s="343"/>
      <c r="AN49" s="343"/>
      <c r="AO49" s="343"/>
      <c r="AP49" s="343"/>
      <c r="AQ49" s="343"/>
      <c r="AR49" s="343"/>
      <c r="AS49" s="343"/>
      <c r="AT49" s="343"/>
      <c r="AU49" s="343"/>
      <c r="AV49" s="343"/>
      <c r="AW49" s="343">
        <v>0</v>
      </c>
      <c r="AX49" s="343">
        <v>0</v>
      </c>
      <c r="AY49" s="343">
        <v>0</v>
      </c>
      <c r="AZ49" s="343">
        <v>0</v>
      </c>
      <c r="BA49" s="343">
        <v>0</v>
      </c>
      <c r="BB49" s="343">
        <v>0</v>
      </c>
      <c r="BC49" s="343">
        <v>0</v>
      </c>
      <c r="BD49" s="343" t="s">
        <v>692</v>
      </c>
      <c r="BE49" s="378"/>
      <c r="BF49" s="379"/>
      <c r="BG49" s="343" t="s">
        <v>4004</v>
      </c>
      <c r="BH49" s="343">
        <v>2</v>
      </c>
      <c r="BI49" s="351">
        <v>46277</v>
      </c>
      <c r="BJ49" s="343">
        <v>0</v>
      </c>
      <c r="BK49" s="378"/>
      <c r="BL49" s="379"/>
      <c r="BM49" s="378" t="s">
        <v>4004</v>
      </c>
      <c r="BN49" s="392">
        <v>2</v>
      </c>
      <c r="BO49" s="352">
        <v>46277</v>
      </c>
      <c r="BP49" s="378">
        <v>0</v>
      </c>
      <c r="BQ49" s="378"/>
      <c r="BR49" s="379"/>
      <c r="BS49" s="378"/>
      <c r="BT49" s="392"/>
      <c r="BU49" s="380"/>
      <c r="BV49" s="378"/>
      <c r="BW49" s="393"/>
      <c r="BX49" s="379"/>
      <c r="BY49" s="378"/>
      <c r="BZ49" s="392"/>
      <c r="CA49" s="394"/>
      <c r="CB49" s="378"/>
      <c r="CC49" s="378"/>
      <c r="CD49" s="380"/>
      <c r="CE49" s="378"/>
      <c r="CF49" s="378"/>
      <c r="CG49" s="378"/>
      <c r="CH49" s="378"/>
      <c r="CI49" s="378"/>
      <c r="CJ49" s="380"/>
      <c r="CK49" s="378"/>
      <c r="CL49" s="378"/>
      <c r="CM49" s="378"/>
      <c r="CN49" s="378"/>
      <c r="CO49" s="378"/>
      <c r="CP49" s="380"/>
      <c r="CQ49" s="378"/>
      <c r="CR49" s="378"/>
      <c r="CS49" s="378"/>
      <c r="CT49" s="378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33" t="s">
        <v>674</v>
      </c>
      <c r="P50" s="182"/>
      <c r="Q50" s="182"/>
      <c r="R50" s="333" t="s">
        <v>3962</v>
      </c>
      <c r="S50" s="182"/>
      <c r="T50" s="182"/>
      <c r="U50" s="182"/>
      <c r="V50" s="182"/>
      <c r="W50" s="333">
        <f>_xlfn.MINIFS(V:V,C:C,C50,AE:AE,"",AB:AB,"")</f>
        <v>0</v>
      </c>
      <c r="X50" s="333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77"/>
      <c r="AE50" s="180" t="s">
        <v>675</v>
      </c>
      <c r="AF50" s="180" t="s">
        <v>2163</v>
      </c>
      <c r="AG50" s="186" t="s">
        <v>677</v>
      </c>
      <c r="AH50" s="186" t="s">
        <v>677</v>
      </c>
      <c r="AI50" s="345">
        <v>0</v>
      </c>
      <c r="AJ50" s="345">
        <v>0</v>
      </c>
      <c r="AK50" s="345"/>
      <c r="AL50" s="345"/>
      <c r="AM50" s="343"/>
      <c r="AN50" s="343"/>
      <c r="AO50" s="343"/>
      <c r="AP50" s="343"/>
      <c r="AQ50" s="343"/>
      <c r="AR50" s="343"/>
      <c r="AS50" s="343"/>
      <c r="AT50" s="343"/>
      <c r="AU50" s="343"/>
      <c r="AV50" s="343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53"/>
      <c r="BF50" s="354"/>
      <c r="BG50" s="381"/>
      <c r="BH50" s="381"/>
      <c r="BI50" s="356"/>
      <c r="BJ50" s="343"/>
      <c r="BK50" s="353"/>
      <c r="BL50" s="354"/>
      <c r="BM50" s="343"/>
      <c r="BN50" s="343"/>
      <c r="BO50" s="352">
        <v>46277</v>
      </c>
      <c r="BP50" s="343"/>
      <c r="BQ50" s="353"/>
      <c r="BR50" s="354"/>
      <c r="BS50" s="353"/>
      <c r="BT50" s="353"/>
      <c r="BU50" s="356"/>
      <c r="BV50" s="353"/>
      <c r="BW50" s="353"/>
      <c r="BX50" s="354"/>
      <c r="BY50" s="353"/>
      <c r="BZ50" s="353"/>
      <c r="CA50" s="353"/>
      <c r="CB50" s="353"/>
      <c r="CC50" s="353"/>
      <c r="CD50" s="356"/>
      <c r="CE50" s="353"/>
      <c r="CF50" s="353"/>
      <c r="CG50" s="353"/>
      <c r="CH50" s="353"/>
      <c r="CI50" s="353"/>
      <c r="CJ50" s="356"/>
      <c r="CK50" s="353"/>
      <c r="CL50" s="353"/>
      <c r="CM50" s="353"/>
      <c r="CN50" s="353"/>
      <c r="CO50" s="353"/>
      <c r="CP50" s="356"/>
      <c r="CQ50" s="353"/>
      <c r="CR50" s="353"/>
      <c r="CS50" s="353"/>
      <c r="CT50" s="353"/>
    </row>
    <row r="51" spans="1:98" ht="17.25" customHeight="1">
      <c r="A51" s="343">
        <v>42</v>
      </c>
      <c r="B51" s="344" t="s">
        <v>4071</v>
      </c>
      <c r="C51" s="344" t="s">
        <v>4072</v>
      </c>
      <c r="D51" s="344" t="s">
        <v>781</v>
      </c>
      <c r="E51" s="344" t="s">
        <v>4042</v>
      </c>
      <c r="F51" s="344" t="s">
        <v>4447</v>
      </c>
      <c r="G51" s="344" t="s">
        <v>1389</v>
      </c>
      <c r="H51" s="345">
        <v>10500</v>
      </c>
      <c r="I51" s="346" t="s">
        <v>702</v>
      </c>
      <c r="J51" s="347">
        <v>1</v>
      </c>
      <c r="K51" s="347"/>
      <c r="L51" s="347">
        <v>2</v>
      </c>
      <c r="M51" s="345">
        <v>123.6</v>
      </c>
      <c r="N51" s="345">
        <v>247.3</v>
      </c>
      <c r="O51" s="345" t="s">
        <v>674</v>
      </c>
      <c r="P51" s="345" t="s">
        <v>13</v>
      </c>
      <c r="Q51" s="345" t="s">
        <v>703</v>
      </c>
      <c r="R51" s="345"/>
      <c r="S51" s="345"/>
      <c r="T51" s="34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45">
        <f ca="1">+L51-T51</f>
        <v>2</v>
      </c>
      <c r="V51" s="345">
        <f ca="1">ROUNDDOWN(T51/J51,0)</f>
        <v>0</v>
      </c>
      <c r="W51" s="345"/>
      <c r="X51" s="345"/>
      <c r="Y51" s="345"/>
      <c r="Z51" s="345"/>
      <c r="AA51" s="345"/>
      <c r="AB51" s="345" t="s">
        <v>602</v>
      </c>
      <c r="AC51" s="345">
        <v>6.726</v>
      </c>
      <c r="AD51" s="349"/>
      <c r="AE51" s="337"/>
      <c r="AF51" s="337"/>
      <c r="AG51" s="348" t="s">
        <v>677</v>
      </c>
      <c r="AH51" s="348" t="s">
        <v>677</v>
      </c>
      <c r="AI51" s="345">
        <v>0</v>
      </c>
      <c r="AJ51" s="345">
        <v>0</v>
      </c>
      <c r="AK51" s="345"/>
      <c r="AL51" s="345"/>
      <c r="AM51" s="343"/>
      <c r="AN51" s="343"/>
      <c r="AO51" s="343"/>
      <c r="AP51" s="343"/>
      <c r="AQ51" s="343"/>
      <c r="AR51" s="343"/>
      <c r="AS51" s="343"/>
      <c r="AT51" s="343"/>
      <c r="AU51" s="343"/>
      <c r="AV51" s="343"/>
      <c r="AW51" s="343">
        <v>0</v>
      </c>
      <c r="AX51" s="343">
        <v>0</v>
      </c>
      <c r="AY51" s="343">
        <v>0</v>
      </c>
      <c r="AZ51" s="343">
        <v>0</v>
      </c>
      <c r="BA51" s="343">
        <v>0</v>
      </c>
      <c r="BB51" s="343">
        <v>0</v>
      </c>
      <c r="BC51" s="343">
        <v>0</v>
      </c>
      <c r="BD51" s="343" t="s">
        <v>692</v>
      </c>
      <c r="BE51" s="359"/>
      <c r="BF51" s="360"/>
      <c r="BG51" s="343" t="s">
        <v>4004</v>
      </c>
      <c r="BH51" s="343">
        <v>2</v>
      </c>
      <c r="BI51" s="351">
        <v>46277</v>
      </c>
      <c r="BJ51" s="343">
        <v>0</v>
      </c>
      <c r="BK51" s="361"/>
      <c r="BL51" s="362"/>
      <c r="BM51" s="363" t="s">
        <v>4004</v>
      </c>
      <c r="BN51" s="363">
        <v>2</v>
      </c>
      <c r="BO51" s="352">
        <v>46277</v>
      </c>
      <c r="BP51" s="363">
        <v>0</v>
      </c>
      <c r="BQ51" s="361"/>
      <c r="BR51" s="362"/>
      <c r="BS51" s="361"/>
      <c r="BT51" s="361"/>
      <c r="BU51" s="366"/>
      <c r="BV51" s="361"/>
      <c r="BW51" s="361"/>
      <c r="BX51" s="362"/>
      <c r="BY51" s="361"/>
      <c r="BZ51" s="361"/>
      <c r="CA51" s="361"/>
      <c r="CB51" s="361"/>
      <c r="CC51" s="361"/>
      <c r="CD51" s="366"/>
      <c r="CE51" s="361"/>
      <c r="CF51" s="361"/>
      <c r="CG51" s="361"/>
      <c r="CH51" s="361"/>
      <c r="CI51" s="361"/>
      <c r="CJ51" s="366"/>
      <c r="CK51" s="361"/>
      <c r="CL51" s="361"/>
      <c r="CM51" s="361"/>
      <c r="CN51" s="361"/>
      <c r="CO51" s="361"/>
      <c r="CP51" s="366"/>
      <c r="CQ51" s="361"/>
      <c r="CR51" s="361"/>
      <c r="CS51" s="361"/>
      <c r="CT51" s="361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33" t="s">
        <v>674</v>
      </c>
      <c r="P52" s="182"/>
      <c r="Q52" s="182"/>
      <c r="R52" s="333" t="s">
        <v>3962</v>
      </c>
      <c r="S52" s="182"/>
      <c r="T52" s="182"/>
      <c r="U52" s="182"/>
      <c r="V52" s="182"/>
      <c r="W52" s="333">
        <f>_xlfn.MINIFS(V:V,C:C,C52,AE:AE,"",AB:AB,"")</f>
        <v>0</v>
      </c>
      <c r="X52" s="333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77"/>
      <c r="AE52" s="180" t="s">
        <v>675</v>
      </c>
      <c r="AF52" s="180" t="s">
        <v>2163</v>
      </c>
      <c r="AG52" s="186" t="s">
        <v>677</v>
      </c>
      <c r="AH52" s="186" t="s">
        <v>677</v>
      </c>
      <c r="AI52" s="345">
        <v>0</v>
      </c>
      <c r="AJ52" s="345">
        <v>0</v>
      </c>
      <c r="AK52" s="345"/>
      <c r="AL52" s="345"/>
      <c r="AM52" s="343"/>
      <c r="AN52" s="343"/>
      <c r="AO52" s="343"/>
      <c r="AP52" s="343"/>
      <c r="AQ52" s="343"/>
      <c r="AR52" s="343"/>
      <c r="AS52" s="343"/>
      <c r="AT52" s="343"/>
      <c r="AU52" s="343"/>
      <c r="AV52" s="343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59"/>
      <c r="BF52" s="360"/>
      <c r="BG52" s="359"/>
      <c r="BH52" s="364"/>
      <c r="BI52" s="386"/>
      <c r="BJ52" s="363"/>
      <c r="BK52" s="361"/>
      <c r="BL52" s="362"/>
      <c r="BM52" s="363"/>
      <c r="BN52" s="363"/>
      <c r="BO52" s="352">
        <v>46277</v>
      </c>
      <c r="BP52" s="363"/>
      <c r="BQ52" s="361"/>
      <c r="BR52" s="362"/>
      <c r="BS52" s="361"/>
      <c r="BT52" s="361"/>
      <c r="BU52" s="366"/>
      <c r="BV52" s="361"/>
      <c r="BW52" s="361"/>
      <c r="BX52" s="362"/>
      <c r="BY52" s="361"/>
      <c r="BZ52" s="361"/>
      <c r="CA52" s="361"/>
      <c r="CB52" s="361"/>
      <c r="CC52" s="361"/>
      <c r="CD52" s="366"/>
      <c r="CE52" s="361"/>
      <c r="CF52" s="361"/>
      <c r="CG52" s="361"/>
      <c r="CH52" s="361"/>
      <c r="CI52" s="361"/>
      <c r="CJ52" s="366"/>
      <c r="CK52" s="361"/>
      <c r="CL52" s="361"/>
      <c r="CM52" s="361"/>
      <c r="CN52" s="361"/>
      <c r="CO52" s="361"/>
      <c r="CP52" s="366"/>
      <c r="CQ52" s="361"/>
      <c r="CR52" s="361"/>
      <c r="CS52" s="361"/>
      <c r="CT52" s="361"/>
    </row>
    <row r="53" spans="1:98" ht="17.25" customHeight="1">
      <c r="A53" s="343">
        <v>44</v>
      </c>
      <c r="B53" s="344" t="s">
        <v>4074</v>
      </c>
      <c r="C53" s="344" t="s">
        <v>4075</v>
      </c>
      <c r="D53" s="344" t="s">
        <v>781</v>
      </c>
      <c r="E53" s="344" t="s">
        <v>4032</v>
      </c>
      <c r="F53" s="344" t="s">
        <v>4448</v>
      </c>
      <c r="G53" s="344" t="s">
        <v>1389</v>
      </c>
      <c r="H53" s="345">
        <v>3920</v>
      </c>
      <c r="I53" s="346" t="s">
        <v>702</v>
      </c>
      <c r="J53" s="347">
        <v>1</v>
      </c>
      <c r="K53" s="347"/>
      <c r="L53" s="347">
        <v>1</v>
      </c>
      <c r="M53" s="345">
        <v>47.1</v>
      </c>
      <c r="N53" s="345">
        <v>47.1</v>
      </c>
      <c r="O53" s="345" t="s">
        <v>674</v>
      </c>
      <c r="P53" s="345" t="s">
        <v>13</v>
      </c>
      <c r="Q53" s="345" t="s">
        <v>703</v>
      </c>
      <c r="R53" s="345"/>
      <c r="S53" s="345"/>
      <c r="T53" s="34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45">
        <f ca="1">+L53-T53</f>
        <v>1</v>
      </c>
      <c r="V53" s="345">
        <f ca="1">ROUNDDOWN(T53/J53,0)</f>
        <v>0</v>
      </c>
      <c r="W53" s="345"/>
      <c r="X53" s="345"/>
      <c r="Y53" s="345"/>
      <c r="Z53" s="345"/>
      <c r="AA53" s="345"/>
      <c r="AB53" s="345" t="s">
        <v>602</v>
      </c>
      <c r="AC53" s="345">
        <v>1.284</v>
      </c>
      <c r="AD53" s="349"/>
      <c r="AE53" s="337"/>
      <c r="AF53" s="337"/>
      <c r="AG53" s="348" t="s">
        <v>677</v>
      </c>
      <c r="AH53" s="348" t="s">
        <v>677</v>
      </c>
      <c r="AI53" s="345">
        <v>0</v>
      </c>
      <c r="AJ53" s="345">
        <v>0</v>
      </c>
      <c r="AK53" s="345"/>
      <c r="AL53" s="345"/>
      <c r="AM53" s="343"/>
      <c r="AN53" s="343"/>
      <c r="AO53" s="343"/>
      <c r="AP53" s="343"/>
      <c r="AQ53" s="343"/>
      <c r="AR53" s="343"/>
      <c r="AS53" s="343"/>
      <c r="AT53" s="343"/>
      <c r="AU53" s="343"/>
      <c r="AV53" s="343"/>
      <c r="AW53" s="343">
        <v>0</v>
      </c>
      <c r="AX53" s="343">
        <v>0</v>
      </c>
      <c r="AY53" s="343">
        <v>0</v>
      </c>
      <c r="AZ53" s="343">
        <v>0</v>
      </c>
      <c r="BA53" s="343">
        <v>0</v>
      </c>
      <c r="BB53" s="343">
        <v>0</v>
      </c>
      <c r="BC53" s="343">
        <v>0</v>
      </c>
      <c r="BD53" s="343" t="s">
        <v>692</v>
      </c>
      <c r="BE53" s="343"/>
      <c r="BF53" s="350"/>
      <c r="BG53" s="343" t="s">
        <v>4004</v>
      </c>
      <c r="BH53" s="343">
        <v>1</v>
      </c>
      <c r="BI53" s="351">
        <v>46277</v>
      </c>
      <c r="BJ53" s="343">
        <v>0</v>
      </c>
      <c r="BK53" s="343"/>
      <c r="BL53" s="350"/>
      <c r="BM53" s="343" t="s">
        <v>4004</v>
      </c>
      <c r="BN53" s="343">
        <v>1</v>
      </c>
      <c r="BO53" s="352">
        <v>46277</v>
      </c>
      <c r="BP53" s="343">
        <v>0</v>
      </c>
      <c r="BQ53" s="343"/>
      <c r="BR53" s="350"/>
      <c r="BS53" s="343"/>
      <c r="BT53" s="343"/>
      <c r="BU53" s="351"/>
      <c r="BV53" s="343"/>
      <c r="BW53" s="343"/>
      <c r="BX53" s="350"/>
      <c r="BY53" s="343"/>
      <c r="BZ53" s="343"/>
      <c r="CA53" s="343"/>
      <c r="CB53" s="343"/>
      <c r="CC53" s="343"/>
      <c r="CD53" s="351"/>
      <c r="CE53" s="343"/>
      <c r="CF53" s="343"/>
      <c r="CG53" s="343"/>
      <c r="CH53" s="343"/>
      <c r="CI53" s="343"/>
      <c r="CJ53" s="351"/>
      <c r="CK53" s="343"/>
      <c r="CL53" s="343"/>
      <c r="CM53" s="343"/>
      <c r="CN53" s="343"/>
      <c r="CO53" s="343"/>
      <c r="CP53" s="351"/>
      <c r="CQ53" s="343"/>
      <c r="CR53" s="343"/>
      <c r="CS53" s="343"/>
      <c r="CT53" s="343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33" t="s">
        <v>674</v>
      </c>
      <c r="P54" s="182"/>
      <c r="Q54" s="182"/>
      <c r="R54" s="333" t="s">
        <v>3962</v>
      </c>
      <c r="S54" s="182"/>
      <c r="T54" s="182"/>
      <c r="U54" s="182"/>
      <c r="V54" s="182"/>
      <c r="W54" s="333">
        <f>_xlfn.MINIFS(V:V,C:C,C54,AE:AE,"",AB:AB,"")</f>
        <v>0</v>
      </c>
      <c r="X54" s="333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77"/>
      <c r="AE54" s="180" t="s">
        <v>675</v>
      </c>
      <c r="AF54" s="180" t="s">
        <v>2163</v>
      </c>
      <c r="AG54" s="186" t="s">
        <v>677</v>
      </c>
      <c r="AH54" s="186" t="s">
        <v>677</v>
      </c>
      <c r="AI54" s="345">
        <v>0</v>
      </c>
      <c r="AJ54" s="345">
        <v>0</v>
      </c>
      <c r="AK54" s="345"/>
      <c r="AL54" s="345"/>
      <c r="AM54" s="343"/>
      <c r="AN54" s="343"/>
      <c r="AO54" s="343"/>
      <c r="AP54" s="343"/>
      <c r="AQ54" s="343"/>
      <c r="AR54" s="343"/>
      <c r="AS54" s="343"/>
      <c r="AT54" s="343"/>
      <c r="AU54" s="343"/>
      <c r="AV54" s="343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43"/>
      <c r="BF54" s="350"/>
      <c r="BG54" s="343"/>
      <c r="BH54" s="347"/>
      <c r="BI54" s="351"/>
      <c r="BJ54" s="343"/>
      <c r="BK54" s="353"/>
      <c r="BL54" s="354"/>
      <c r="BM54" s="343"/>
      <c r="BN54" s="343"/>
      <c r="BO54" s="352">
        <v>46277</v>
      </c>
      <c r="BP54" s="343"/>
      <c r="BQ54" s="353"/>
      <c r="BR54" s="354"/>
      <c r="BS54" s="353"/>
      <c r="BT54" s="353"/>
      <c r="BU54" s="356"/>
      <c r="BV54" s="353"/>
      <c r="BW54" s="353"/>
      <c r="BX54" s="354"/>
      <c r="BY54" s="353"/>
      <c r="BZ54" s="353"/>
      <c r="CA54" s="353"/>
      <c r="CB54" s="353"/>
      <c r="CC54" s="353"/>
      <c r="CD54" s="356"/>
      <c r="CE54" s="353"/>
      <c r="CF54" s="353"/>
      <c r="CG54" s="353"/>
      <c r="CH54" s="353"/>
      <c r="CI54" s="353"/>
      <c r="CJ54" s="356"/>
      <c r="CK54" s="353"/>
      <c r="CL54" s="353"/>
      <c r="CM54" s="353"/>
      <c r="CN54" s="353"/>
      <c r="CO54" s="353"/>
      <c r="CP54" s="356"/>
      <c r="CQ54" s="353"/>
      <c r="CR54" s="353"/>
      <c r="CS54" s="353"/>
      <c r="CT54" s="353"/>
    </row>
    <row r="55" spans="1:98" ht="17.25" customHeight="1">
      <c r="A55" s="343">
        <v>46</v>
      </c>
      <c r="B55" s="344" t="s">
        <v>4077</v>
      </c>
      <c r="C55" s="344" t="s">
        <v>4078</v>
      </c>
      <c r="D55" s="344" t="s">
        <v>781</v>
      </c>
      <c r="E55" s="344" t="s">
        <v>4037</v>
      </c>
      <c r="F55" s="344" t="s">
        <v>4449</v>
      </c>
      <c r="G55" s="344" t="s">
        <v>1389</v>
      </c>
      <c r="H55" s="345">
        <v>2050</v>
      </c>
      <c r="I55" s="346" t="s">
        <v>702</v>
      </c>
      <c r="J55" s="347">
        <v>1</v>
      </c>
      <c r="K55" s="347"/>
      <c r="L55" s="347">
        <v>1</v>
      </c>
      <c r="M55" s="345">
        <v>24.1</v>
      </c>
      <c r="N55" s="345">
        <v>24.1</v>
      </c>
      <c r="O55" s="345" t="s">
        <v>674</v>
      </c>
      <c r="P55" s="345" t="s">
        <v>13</v>
      </c>
      <c r="Q55" s="345" t="s">
        <v>703</v>
      </c>
      <c r="R55" s="345"/>
      <c r="S55" s="345"/>
      <c r="T55" s="34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45">
        <f ca="1">+L55-T55</f>
        <v>1</v>
      </c>
      <c r="V55" s="345">
        <f ca="1">ROUNDDOWN(T55/J55,0)</f>
        <v>0</v>
      </c>
      <c r="W55" s="345"/>
      <c r="X55" s="345"/>
      <c r="Y55" s="345"/>
      <c r="Z55" s="345"/>
      <c r="AA55" s="345"/>
      <c r="AB55" s="345" t="s">
        <v>602</v>
      </c>
      <c r="AC55" s="345">
        <v>0.65900000000000003</v>
      </c>
      <c r="AD55" s="349"/>
      <c r="AE55" s="337"/>
      <c r="AF55" s="337"/>
      <c r="AG55" s="348" t="s">
        <v>677</v>
      </c>
      <c r="AH55" s="348" t="s">
        <v>677</v>
      </c>
      <c r="AI55" s="345">
        <v>0</v>
      </c>
      <c r="AJ55" s="345">
        <v>0</v>
      </c>
      <c r="AK55" s="345"/>
      <c r="AL55" s="345"/>
      <c r="AM55" s="343"/>
      <c r="AN55" s="343"/>
      <c r="AO55" s="343"/>
      <c r="AP55" s="343"/>
      <c r="AQ55" s="343"/>
      <c r="AR55" s="343"/>
      <c r="AS55" s="343"/>
      <c r="AT55" s="343"/>
      <c r="AU55" s="343"/>
      <c r="AV55" s="343"/>
      <c r="AW55" s="343">
        <v>0</v>
      </c>
      <c r="AX55" s="343">
        <v>0</v>
      </c>
      <c r="AY55" s="343">
        <v>0</v>
      </c>
      <c r="AZ55" s="343">
        <v>0</v>
      </c>
      <c r="BA55" s="343">
        <v>0</v>
      </c>
      <c r="BB55" s="343">
        <v>0</v>
      </c>
      <c r="BC55" s="343">
        <v>0</v>
      </c>
      <c r="BD55" s="343" t="s">
        <v>692</v>
      </c>
      <c r="BE55" s="343"/>
      <c r="BF55" s="343"/>
      <c r="BG55" s="343" t="s">
        <v>4004</v>
      </c>
      <c r="BH55" s="343">
        <v>1</v>
      </c>
      <c r="BI55" s="351">
        <v>46277</v>
      </c>
      <c r="BJ55" s="343">
        <v>0</v>
      </c>
      <c r="BK55" s="343"/>
      <c r="BL55" s="350"/>
      <c r="BM55" s="343" t="s">
        <v>4004</v>
      </c>
      <c r="BN55" s="347">
        <v>1</v>
      </c>
      <c r="BO55" s="352">
        <v>46277</v>
      </c>
      <c r="BP55" s="343">
        <v>0</v>
      </c>
      <c r="BQ55" s="343"/>
      <c r="BR55" s="350"/>
      <c r="BS55" s="343"/>
      <c r="BT55" s="347"/>
      <c r="BU55" s="351"/>
      <c r="BV55" s="343"/>
      <c r="BW55" s="349"/>
      <c r="BX55" s="350"/>
      <c r="BY55" s="343"/>
      <c r="BZ55" s="347"/>
      <c r="CA55" s="352"/>
      <c r="CB55" s="343"/>
      <c r="CC55" s="343"/>
      <c r="CD55" s="351"/>
      <c r="CE55" s="343"/>
      <c r="CF55" s="343"/>
      <c r="CG55" s="343"/>
      <c r="CH55" s="343"/>
      <c r="CI55" s="343"/>
      <c r="CJ55" s="351"/>
      <c r="CK55" s="343"/>
      <c r="CL55" s="343"/>
      <c r="CM55" s="343"/>
      <c r="CN55" s="343"/>
      <c r="CO55" s="343"/>
      <c r="CP55" s="351"/>
      <c r="CQ55" s="343"/>
      <c r="CR55" s="343"/>
      <c r="CS55" s="343"/>
      <c r="CT55" s="343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33" t="s">
        <v>674</v>
      </c>
      <c r="P56" s="182"/>
      <c r="Q56" s="182"/>
      <c r="R56" s="333" t="s">
        <v>3962</v>
      </c>
      <c r="S56" s="182"/>
      <c r="T56" s="182"/>
      <c r="U56" s="182"/>
      <c r="V56" s="182"/>
      <c r="W56" s="333">
        <f>_xlfn.MINIFS(V:V,C:C,C56,AE:AE,"",AB:AB,"")</f>
        <v>0</v>
      </c>
      <c r="X56" s="333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77"/>
      <c r="AE56" s="180" t="s">
        <v>675</v>
      </c>
      <c r="AF56" s="180" t="s">
        <v>2163</v>
      </c>
      <c r="AG56" s="186" t="s">
        <v>677</v>
      </c>
      <c r="AH56" s="186" t="s">
        <v>677</v>
      </c>
      <c r="AI56" s="345">
        <v>0</v>
      </c>
      <c r="AJ56" s="345">
        <v>0</v>
      </c>
      <c r="AK56" s="345"/>
      <c r="AL56" s="345"/>
      <c r="AM56" s="343"/>
      <c r="AN56" s="343"/>
      <c r="AO56" s="343"/>
      <c r="AP56" s="343"/>
      <c r="AQ56" s="343"/>
      <c r="AR56" s="343"/>
      <c r="AS56" s="343"/>
      <c r="AT56" s="343"/>
      <c r="AU56" s="343"/>
      <c r="AV56" s="343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53"/>
      <c r="BF56" s="354"/>
      <c r="BG56" s="381"/>
      <c r="BH56" s="395"/>
      <c r="BI56" s="356"/>
      <c r="BJ56" s="343"/>
      <c r="BK56" s="353"/>
      <c r="BL56" s="354"/>
      <c r="BM56" s="343"/>
      <c r="BN56" s="347"/>
      <c r="BO56" s="352">
        <v>46277</v>
      </c>
      <c r="BP56" s="343"/>
      <c r="BQ56" s="353"/>
      <c r="BR56" s="354"/>
      <c r="BS56" s="353"/>
      <c r="BT56" s="355"/>
      <c r="BU56" s="356"/>
      <c r="BV56" s="353"/>
      <c r="BW56" s="357"/>
      <c r="BX56" s="354"/>
      <c r="BY56" s="353"/>
      <c r="BZ56" s="355"/>
      <c r="CA56" s="358"/>
      <c r="CB56" s="353"/>
      <c r="CC56" s="353"/>
      <c r="CD56" s="356"/>
      <c r="CE56" s="353"/>
      <c r="CF56" s="353"/>
      <c r="CG56" s="353"/>
      <c r="CH56" s="353"/>
      <c r="CI56" s="353"/>
      <c r="CJ56" s="356"/>
      <c r="CK56" s="353"/>
      <c r="CL56" s="353"/>
      <c r="CM56" s="353"/>
      <c r="CN56" s="353"/>
      <c r="CO56" s="353"/>
      <c r="CP56" s="356"/>
      <c r="CQ56" s="353"/>
      <c r="CR56" s="353"/>
      <c r="CS56" s="353"/>
      <c r="CT56" s="353"/>
    </row>
    <row r="57" spans="1:98" ht="17.25" customHeight="1">
      <c r="A57" s="343">
        <v>48</v>
      </c>
      <c r="B57" s="344" t="s">
        <v>4080</v>
      </c>
      <c r="C57" s="344" t="s">
        <v>4081</v>
      </c>
      <c r="D57" s="344" t="s">
        <v>781</v>
      </c>
      <c r="E57" s="344" t="s">
        <v>4042</v>
      </c>
      <c r="F57" s="344" t="s">
        <v>4450</v>
      </c>
      <c r="G57" s="344" t="s">
        <v>1389</v>
      </c>
      <c r="H57" s="345">
        <v>10500</v>
      </c>
      <c r="I57" s="346" t="s">
        <v>702</v>
      </c>
      <c r="J57" s="347">
        <v>1</v>
      </c>
      <c r="K57" s="347"/>
      <c r="L57" s="347">
        <v>1</v>
      </c>
      <c r="M57" s="345">
        <v>123.6</v>
      </c>
      <c r="N57" s="345">
        <v>123.6</v>
      </c>
      <c r="O57" s="345" t="s">
        <v>674</v>
      </c>
      <c r="P57" s="345" t="s">
        <v>13</v>
      </c>
      <c r="Q57" s="345" t="s">
        <v>703</v>
      </c>
      <c r="R57" s="345"/>
      <c r="S57" s="345"/>
      <c r="T57" s="34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45">
        <f ca="1">+L57-T57</f>
        <v>1</v>
      </c>
      <c r="V57" s="345">
        <f ca="1">ROUNDDOWN(T57/J57,0)</f>
        <v>0</v>
      </c>
      <c r="W57" s="345"/>
      <c r="X57" s="345"/>
      <c r="Y57" s="345"/>
      <c r="Z57" s="345"/>
      <c r="AA57" s="345"/>
      <c r="AB57" s="345" t="s">
        <v>602</v>
      </c>
      <c r="AC57" s="345">
        <v>3.363</v>
      </c>
      <c r="AD57" s="349"/>
      <c r="AE57" s="337"/>
      <c r="AF57" s="337"/>
      <c r="AG57" s="348" t="s">
        <v>677</v>
      </c>
      <c r="AH57" s="348" t="s">
        <v>677</v>
      </c>
      <c r="AI57" s="345">
        <v>0</v>
      </c>
      <c r="AJ57" s="345">
        <v>0</v>
      </c>
      <c r="AK57" s="345"/>
      <c r="AL57" s="345"/>
      <c r="AM57" s="343"/>
      <c r="AN57" s="343"/>
      <c r="AO57" s="343"/>
      <c r="AP57" s="343"/>
      <c r="AQ57" s="343"/>
      <c r="AR57" s="343"/>
      <c r="AS57" s="343"/>
      <c r="AT57" s="343"/>
      <c r="AU57" s="343"/>
      <c r="AV57" s="343"/>
      <c r="AW57" s="343">
        <v>0</v>
      </c>
      <c r="AX57" s="343">
        <v>0</v>
      </c>
      <c r="AY57" s="343">
        <v>0</v>
      </c>
      <c r="AZ57" s="343">
        <v>0</v>
      </c>
      <c r="BA57" s="343">
        <v>0</v>
      </c>
      <c r="BB57" s="343">
        <v>0</v>
      </c>
      <c r="BC57" s="343">
        <v>0</v>
      </c>
      <c r="BD57" s="343" t="s">
        <v>692</v>
      </c>
      <c r="BE57" s="359"/>
      <c r="BF57" s="360"/>
      <c r="BG57" s="343" t="s">
        <v>4004</v>
      </c>
      <c r="BH57" s="343">
        <v>1</v>
      </c>
      <c r="BI57" s="351">
        <v>46277</v>
      </c>
      <c r="BJ57" s="343">
        <v>0</v>
      </c>
      <c r="BK57" s="361"/>
      <c r="BL57" s="362"/>
      <c r="BM57" s="363" t="s">
        <v>4004</v>
      </c>
      <c r="BN57" s="364">
        <v>1</v>
      </c>
      <c r="BO57" s="352">
        <v>46277</v>
      </c>
      <c r="BP57" s="363">
        <v>0</v>
      </c>
      <c r="BQ57" s="361"/>
      <c r="BR57" s="362"/>
      <c r="BS57" s="361"/>
      <c r="BT57" s="365"/>
      <c r="BU57" s="366"/>
      <c r="BV57" s="361"/>
      <c r="BW57" s="367"/>
      <c r="BX57" s="362"/>
      <c r="BY57" s="361"/>
      <c r="BZ57" s="365"/>
      <c r="CA57" s="368"/>
      <c r="CB57" s="361"/>
      <c r="CC57" s="361"/>
      <c r="CD57" s="366"/>
      <c r="CE57" s="361"/>
      <c r="CF57" s="361"/>
      <c r="CG57" s="361"/>
      <c r="CH57" s="361"/>
      <c r="CI57" s="361"/>
      <c r="CJ57" s="366"/>
      <c r="CK57" s="361"/>
      <c r="CL57" s="361"/>
      <c r="CM57" s="361"/>
      <c r="CN57" s="361"/>
      <c r="CO57" s="361"/>
      <c r="CP57" s="366"/>
      <c r="CQ57" s="361"/>
      <c r="CR57" s="361"/>
      <c r="CS57" s="361"/>
      <c r="CT57" s="361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33" t="s">
        <v>674</v>
      </c>
      <c r="P58" s="182"/>
      <c r="Q58" s="182"/>
      <c r="R58" s="333" t="s">
        <v>3962</v>
      </c>
      <c r="S58" s="182"/>
      <c r="T58" s="182"/>
      <c r="U58" s="182"/>
      <c r="V58" s="182"/>
      <c r="W58" s="333">
        <f>_xlfn.MINIFS(V:V,C:C,C58,AE:AE,"",AB:AB,"")</f>
        <v>0</v>
      </c>
      <c r="X58" s="333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77"/>
      <c r="AE58" s="180" t="s">
        <v>675</v>
      </c>
      <c r="AF58" s="180" t="s">
        <v>2163</v>
      </c>
      <c r="AG58" s="186" t="s">
        <v>677</v>
      </c>
      <c r="AH58" s="186" t="s">
        <v>677</v>
      </c>
      <c r="AI58" s="345">
        <v>0</v>
      </c>
      <c r="AJ58" s="345">
        <v>0</v>
      </c>
      <c r="AK58" s="345"/>
      <c r="AL58" s="345"/>
      <c r="AM58" s="343"/>
      <c r="AN58" s="343"/>
      <c r="AO58" s="343"/>
      <c r="AP58" s="343"/>
      <c r="AQ58" s="343"/>
      <c r="AR58" s="343"/>
      <c r="AS58" s="343"/>
      <c r="AT58" s="343"/>
      <c r="AU58" s="343"/>
      <c r="AV58" s="343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59"/>
      <c r="BF58" s="360"/>
      <c r="BG58" s="359"/>
      <c r="BH58" s="364"/>
      <c r="BI58" s="386"/>
      <c r="BJ58" s="363"/>
      <c r="BK58" s="361"/>
      <c r="BL58" s="362"/>
      <c r="BM58" s="363"/>
      <c r="BN58" s="364"/>
      <c r="BO58" s="352">
        <v>46277</v>
      </c>
      <c r="BP58" s="363"/>
      <c r="BQ58" s="361"/>
      <c r="BR58" s="362"/>
      <c r="BS58" s="361"/>
      <c r="BT58" s="365"/>
      <c r="BU58" s="366"/>
      <c r="BV58" s="361"/>
      <c r="BW58" s="367"/>
      <c r="BX58" s="362"/>
      <c r="BY58" s="361"/>
      <c r="BZ58" s="365"/>
      <c r="CA58" s="368"/>
      <c r="CB58" s="361"/>
      <c r="CC58" s="361"/>
      <c r="CD58" s="366"/>
      <c r="CE58" s="361"/>
      <c r="CF58" s="361"/>
      <c r="CG58" s="361"/>
      <c r="CH58" s="361"/>
      <c r="CI58" s="361"/>
      <c r="CJ58" s="366"/>
      <c r="CK58" s="361"/>
      <c r="CL58" s="361"/>
      <c r="CM58" s="361"/>
      <c r="CN58" s="361"/>
      <c r="CO58" s="361"/>
      <c r="CP58" s="366"/>
      <c r="CQ58" s="361"/>
      <c r="CR58" s="361"/>
      <c r="CS58" s="361"/>
      <c r="CT58" s="361"/>
    </row>
    <row r="59" spans="1:98" ht="17.25" customHeight="1">
      <c r="A59" s="343">
        <v>50</v>
      </c>
      <c r="B59" s="344" t="s">
        <v>4083</v>
      </c>
      <c r="C59" s="344" t="s">
        <v>4084</v>
      </c>
      <c r="D59" s="344" t="s">
        <v>781</v>
      </c>
      <c r="E59" s="344" t="s">
        <v>4047</v>
      </c>
      <c r="F59" s="344" t="s">
        <v>4451</v>
      </c>
      <c r="G59" s="344" t="s">
        <v>1389</v>
      </c>
      <c r="H59" s="345">
        <v>8100</v>
      </c>
      <c r="I59" s="346" t="s">
        <v>702</v>
      </c>
      <c r="J59" s="347">
        <v>1</v>
      </c>
      <c r="K59" s="347"/>
      <c r="L59" s="347">
        <v>1</v>
      </c>
      <c r="M59" s="345">
        <v>95.4</v>
      </c>
      <c r="N59" s="345">
        <v>95.4</v>
      </c>
      <c r="O59" s="345" t="s">
        <v>674</v>
      </c>
      <c r="P59" s="345" t="s">
        <v>13</v>
      </c>
      <c r="Q59" s="345" t="s">
        <v>703</v>
      </c>
      <c r="R59" s="345"/>
      <c r="S59" s="345"/>
      <c r="T59" s="345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45">
        <f ca="1">+L59-T59</f>
        <v>1</v>
      </c>
      <c r="V59" s="345">
        <f ca="1">ROUNDDOWN(T59/J59,0)</f>
        <v>0</v>
      </c>
      <c r="W59" s="345"/>
      <c r="X59" s="345"/>
      <c r="Y59" s="345"/>
      <c r="Z59" s="345"/>
      <c r="AA59" s="345"/>
      <c r="AB59" s="345" t="s">
        <v>602</v>
      </c>
      <c r="AC59" s="345">
        <v>2.5950000000000002</v>
      </c>
      <c r="AD59" s="349"/>
      <c r="AE59" s="337"/>
      <c r="AF59" s="337"/>
      <c r="AG59" s="348" t="s">
        <v>677</v>
      </c>
      <c r="AH59" s="348" t="s">
        <v>677</v>
      </c>
      <c r="AI59" s="345">
        <v>0</v>
      </c>
      <c r="AJ59" s="345">
        <v>0</v>
      </c>
      <c r="AK59" s="345"/>
      <c r="AL59" s="345"/>
      <c r="AM59" s="343"/>
      <c r="AN59" s="343"/>
      <c r="AO59" s="343"/>
      <c r="AP59" s="343"/>
      <c r="AQ59" s="343"/>
      <c r="AR59" s="343"/>
      <c r="AS59" s="343"/>
      <c r="AT59" s="343"/>
      <c r="AU59" s="343"/>
      <c r="AV59" s="343"/>
      <c r="AW59" s="343">
        <v>0</v>
      </c>
      <c r="AX59" s="343">
        <v>0</v>
      </c>
      <c r="AY59" s="343">
        <v>0</v>
      </c>
      <c r="AZ59" s="343">
        <v>0</v>
      </c>
      <c r="BA59" s="343">
        <v>0</v>
      </c>
      <c r="BB59" s="343">
        <v>0</v>
      </c>
      <c r="BC59" s="343">
        <v>0</v>
      </c>
      <c r="BD59" s="343" t="s">
        <v>692</v>
      </c>
      <c r="BE59" s="343"/>
      <c r="BF59" s="350"/>
      <c r="BG59" s="343" t="s">
        <v>4004</v>
      </c>
      <c r="BH59" s="343">
        <v>1</v>
      </c>
      <c r="BI59" s="351">
        <v>46277</v>
      </c>
      <c r="BJ59" s="343">
        <v>0</v>
      </c>
      <c r="BK59" s="343"/>
      <c r="BL59" s="350"/>
      <c r="BM59" s="343" t="s">
        <v>4004</v>
      </c>
      <c r="BN59" s="343">
        <v>1</v>
      </c>
      <c r="BO59" s="352">
        <v>46277</v>
      </c>
      <c r="BP59" s="343">
        <v>0</v>
      </c>
      <c r="BQ59" s="343"/>
      <c r="BR59" s="350"/>
      <c r="BS59" s="343"/>
      <c r="BT59" s="343"/>
      <c r="BU59" s="351"/>
      <c r="BV59" s="343"/>
      <c r="BW59" s="343"/>
      <c r="BX59" s="350"/>
      <c r="BY59" s="343"/>
      <c r="BZ59" s="343"/>
      <c r="CA59" s="343"/>
      <c r="CB59" s="343"/>
      <c r="CC59" s="343"/>
      <c r="CD59" s="351"/>
      <c r="CE59" s="343"/>
      <c r="CF59" s="343"/>
      <c r="CG59" s="343"/>
      <c r="CH59" s="343"/>
      <c r="CI59" s="343"/>
      <c r="CJ59" s="351"/>
      <c r="CK59" s="343"/>
      <c r="CL59" s="343"/>
      <c r="CM59" s="343"/>
      <c r="CN59" s="343"/>
      <c r="CO59" s="343"/>
      <c r="CP59" s="351"/>
      <c r="CQ59" s="343"/>
      <c r="CR59" s="343"/>
      <c r="CS59" s="343"/>
      <c r="CT59" s="343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33" t="s">
        <v>674</v>
      </c>
      <c r="P60" s="182"/>
      <c r="Q60" s="182"/>
      <c r="R60" s="333" t="s">
        <v>3962</v>
      </c>
      <c r="S60" s="182"/>
      <c r="T60" s="182"/>
      <c r="U60" s="182"/>
      <c r="V60" s="182"/>
      <c r="W60" s="333">
        <f>_xlfn.MINIFS(V:V,C:C,C60,AE:AE,"",AB:AB,"")</f>
        <v>0</v>
      </c>
      <c r="X60" s="333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77"/>
      <c r="AE60" s="180" t="s">
        <v>675</v>
      </c>
      <c r="AF60" s="180" t="s">
        <v>2163</v>
      </c>
      <c r="AG60" s="186" t="s">
        <v>677</v>
      </c>
      <c r="AH60" s="186" t="s">
        <v>677</v>
      </c>
      <c r="AI60" s="345">
        <v>0</v>
      </c>
      <c r="AJ60" s="345">
        <v>0</v>
      </c>
      <c r="AK60" s="345"/>
      <c r="AL60" s="345"/>
      <c r="AM60" s="343"/>
      <c r="AN60" s="343"/>
      <c r="AO60" s="343"/>
      <c r="AP60" s="343"/>
      <c r="AQ60" s="343"/>
      <c r="AR60" s="343"/>
      <c r="AS60" s="343"/>
      <c r="AT60" s="343"/>
      <c r="AU60" s="343"/>
      <c r="AV60" s="343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43"/>
      <c r="BF60" s="350"/>
      <c r="BG60" s="343"/>
      <c r="BH60" s="347"/>
      <c r="BI60" s="351"/>
      <c r="BJ60" s="343"/>
      <c r="BK60" s="343"/>
      <c r="BL60" s="350"/>
      <c r="BM60" s="343"/>
      <c r="BN60" s="347"/>
      <c r="BO60" s="352">
        <v>46277</v>
      </c>
      <c r="BP60" s="343"/>
      <c r="BQ60" s="343"/>
      <c r="BR60" s="350"/>
      <c r="BS60" s="343"/>
      <c r="BT60" s="347"/>
      <c r="BU60" s="351"/>
      <c r="BV60" s="343"/>
      <c r="BW60" s="349"/>
      <c r="BX60" s="350"/>
      <c r="BY60" s="343"/>
      <c r="BZ60" s="347"/>
      <c r="CA60" s="352"/>
      <c r="CB60" s="343"/>
      <c r="CC60" s="343"/>
      <c r="CD60" s="351"/>
      <c r="CE60" s="343"/>
      <c r="CF60" s="343"/>
      <c r="CG60" s="343"/>
      <c r="CH60" s="343"/>
      <c r="CI60" s="343"/>
      <c r="CJ60" s="351"/>
      <c r="CK60" s="343"/>
      <c r="CL60" s="343"/>
      <c r="CM60" s="343"/>
      <c r="CN60" s="343"/>
      <c r="CO60" s="343"/>
      <c r="CP60" s="351"/>
      <c r="CQ60" s="343"/>
      <c r="CR60" s="343"/>
      <c r="CS60" s="343"/>
      <c r="CT60" s="343"/>
    </row>
    <row r="61" spans="1:98" ht="17.25" customHeight="1">
      <c r="A61" s="343">
        <v>52</v>
      </c>
      <c r="B61" s="344" t="s">
        <v>4086</v>
      </c>
      <c r="C61" s="344" t="s">
        <v>4087</v>
      </c>
      <c r="D61" s="344" t="s">
        <v>781</v>
      </c>
      <c r="E61" s="344" t="s">
        <v>4089</v>
      </c>
      <c r="F61" s="344" t="s">
        <v>4452</v>
      </c>
      <c r="G61" s="344" t="s">
        <v>1389</v>
      </c>
      <c r="H61" s="345">
        <v>3622</v>
      </c>
      <c r="I61" s="346" t="s">
        <v>702</v>
      </c>
      <c r="J61" s="347">
        <v>1</v>
      </c>
      <c r="K61" s="347"/>
      <c r="L61" s="347">
        <v>1</v>
      </c>
      <c r="M61" s="345">
        <v>43.5</v>
      </c>
      <c r="N61" s="345">
        <v>43.5</v>
      </c>
      <c r="O61" s="345" t="s">
        <v>674</v>
      </c>
      <c r="P61" s="345" t="s">
        <v>13</v>
      </c>
      <c r="Q61" s="345" t="s">
        <v>703</v>
      </c>
      <c r="R61" s="345"/>
      <c r="S61" s="345"/>
      <c r="T61" s="34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45">
        <f ca="1">+L61-T61</f>
        <v>1</v>
      </c>
      <c r="V61" s="345">
        <f ca="1">ROUNDDOWN(T61/J61,0)</f>
        <v>0</v>
      </c>
      <c r="W61" s="345"/>
      <c r="X61" s="345"/>
      <c r="Y61" s="345"/>
      <c r="Z61" s="345"/>
      <c r="AA61" s="345"/>
      <c r="AB61" s="345" t="s">
        <v>602</v>
      </c>
      <c r="AC61" s="345">
        <v>1.1859999999999999</v>
      </c>
      <c r="AD61" s="349"/>
      <c r="AE61" s="337"/>
      <c r="AF61" s="337"/>
      <c r="AG61" s="348" t="s">
        <v>677</v>
      </c>
      <c r="AH61" s="348" t="s">
        <v>677</v>
      </c>
      <c r="AI61" s="345">
        <v>0</v>
      </c>
      <c r="AJ61" s="345">
        <v>0</v>
      </c>
      <c r="AK61" s="345"/>
      <c r="AL61" s="345"/>
      <c r="AM61" s="343"/>
      <c r="AN61" s="343"/>
      <c r="AO61" s="343"/>
      <c r="AP61" s="343"/>
      <c r="AQ61" s="343"/>
      <c r="AR61" s="343"/>
      <c r="AS61" s="343"/>
      <c r="AT61" s="343"/>
      <c r="AU61" s="343"/>
      <c r="AV61" s="343"/>
      <c r="AW61" s="343">
        <v>0</v>
      </c>
      <c r="AX61" s="343">
        <v>0</v>
      </c>
      <c r="AY61" s="343">
        <v>0</v>
      </c>
      <c r="AZ61" s="343">
        <v>0</v>
      </c>
      <c r="BA61" s="343">
        <v>0</v>
      </c>
      <c r="BB61" s="343">
        <v>0</v>
      </c>
      <c r="BC61" s="343">
        <v>0</v>
      </c>
      <c r="BD61" s="343" t="s">
        <v>692</v>
      </c>
      <c r="BE61" s="369"/>
      <c r="BF61" s="370"/>
      <c r="BG61" s="343" t="s">
        <v>4004</v>
      </c>
      <c r="BH61" s="343">
        <v>1</v>
      </c>
      <c r="BI61" s="351">
        <v>46277</v>
      </c>
      <c r="BJ61" s="343">
        <v>0</v>
      </c>
      <c r="BK61" s="369"/>
      <c r="BL61" s="370"/>
      <c r="BM61" s="371" t="s">
        <v>4004</v>
      </c>
      <c r="BN61" s="371">
        <v>1</v>
      </c>
      <c r="BO61" s="352">
        <v>46277</v>
      </c>
      <c r="BP61" s="371">
        <v>0</v>
      </c>
      <c r="BQ61" s="369"/>
      <c r="BR61" s="370"/>
      <c r="BS61" s="369"/>
      <c r="BT61" s="369"/>
      <c r="BU61" s="374"/>
      <c r="BV61" s="369"/>
      <c r="BW61" s="369"/>
      <c r="BX61" s="370"/>
      <c r="BY61" s="369"/>
      <c r="BZ61" s="369"/>
      <c r="CA61" s="369"/>
      <c r="CB61" s="369"/>
      <c r="CC61" s="369"/>
      <c r="CD61" s="374"/>
      <c r="CE61" s="369"/>
      <c r="CF61" s="369"/>
      <c r="CG61" s="369"/>
      <c r="CH61" s="369"/>
      <c r="CI61" s="369"/>
      <c r="CJ61" s="374"/>
      <c r="CK61" s="369"/>
      <c r="CL61" s="369"/>
      <c r="CM61" s="369"/>
      <c r="CN61" s="369"/>
      <c r="CO61" s="369"/>
      <c r="CP61" s="374"/>
      <c r="CQ61" s="369"/>
      <c r="CR61" s="369"/>
      <c r="CS61" s="369"/>
      <c r="CT61" s="369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33" t="s">
        <v>674</v>
      </c>
      <c r="P62" s="182"/>
      <c r="Q62" s="182"/>
      <c r="R62" s="333" t="s">
        <v>3962</v>
      </c>
      <c r="S62" s="182"/>
      <c r="T62" s="182"/>
      <c r="U62" s="182"/>
      <c r="V62" s="182"/>
      <c r="W62" s="333">
        <f>_xlfn.MINIFS(V:V,C:C,C62,AE:AE,"",AB:AB,"")</f>
        <v>0</v>
      </c>
      <c r="X62" s="333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77"/>
      <c r="AE62" s="180" t="s">
        <v>675</v>
      </c>
      <c r="AF62" s="180" t="s">
        <v>2163</v>
      </c>
      <c r="AG62" s="186" t="s">
        <v>677</v>
      </c>
      <c r="AH62" s="186" t="s">
        <v>677</v>
      </c>
      <c r="AI62" s="345">
        <v>0</v>
      </c>
      <c r="AJ62" s="345">
        <v>0</v>
      </c>
      <c r="AK62" s="345"/>
      <c r="AL62" s="345"/>
      <c r="AM62" s="343"/>
      <c r="AN62" s="343"/>
      <c r="AO62" s="343"/>
      <c r="AP62" s="343"/>
      <c r="AQ62" s="343"/>
      <c r="AR62" s="343"/>
      <c r="AS62" s="343"/>
      <c r="AT62" s="343"/>
      <c r="AU62" s="343"/>
      <c r="AV62" s="343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43"/>
      <c r="BF62" s="343"/>
      <c r="BG62" s="343"/>
      <c r="BH62" s="347"/>
      <c r="BI62" s="351"/>
      <c r="BJ62" s="343"/>
      <c r="BK62" s="343"/>
      <c r="BL62" s="350"/>
      <c r="BM62" s="343"/>
      <c r="BN62" s="347"/>
      <c r="BO62" s="352">
        <v>46277</v>
      </c>
      <c r="BP62" s="343"/>
      <c r="BQ62" s="343"/>
      <c r="BR62" s="350"/>
      <c r="BS62" s="343"/>
      <c r="BT62" s="347"/>
      <c r="BU62" s="351"/>
      <c r="BV62" s="343"/>
      <c r="BW62" s="349"/>
      <c r="BX62" s="350"/>
      <c r="BY62" s="343"/>
      <c r="BZ62" s="347"/>
      <c r="CA62" s="352"/>
      <c r="CB62" s="343"/>
      <c r="CC62" s="343"/>
      <c r="CD62" s="351"/>
      <c r="CE62" s="343"/>
      <c r="CF62" s="343"/>
      <c r="CG62" s="343"/>
      <c r="CH62" s="343"/>
      <c r="CI62" s="343"/>
      <c r="CJ62" s="351"/>
      <c r="CK62" s="343"/>
      <c r="CL62" s="343"/>
      <c r="CM62" s="343"/>
      <c r="CN62" s="343"/>
      <c r="CO62" s="343"/>
      <c r="CP62" s="351"/>
      <c r="CQ62" s="343"/>
      <c r="CR62" s="343"/>
      <c r="CS62" s="343"/>
      <c r="CT62" s="343"/>
    </row>
    <row r="63" spans="1:98" ht="17.25" customHeight="1">
      <c r="A63" s="343">
        <v>54</v>
      </c>
      <c r="B63" s="344" t="s">
        <v>4091</v>
      </c>
      <c r="C63" s="344" t="s">
        <v>4092</v>
      </c>
      <c r="D63" s="344" t="s">
        <v>781</v>
      </c>
      <c r="E63" s="344" t="s">
        <v>4032</v>
      </c>
      <c r="F63" s="344" t="s">
        <v>4453</v>
      </c>
      <c r="G63" s="344" t="s">
        <v>1389</v>
      </c>
      <c r="H63" s="345">
        <v>3920</v>
      </c>
      <c r="I63" s="346" t="s">
        <v>702</v>
      </c>
      <c r="J63" s="347">
        <v>1</v>
      </c>
      <c r="K63" s="347"/>
      <c r="L63" s="347">
        <v>2</v>
      </c>
      <c r="M63" s="345">
        <v>47.1</v>
      </c>
      <c r="N63" s="345">
        <v>94.3</v>
      </c>
      <c r="O63" s="345" t="s">
        <v>674</v>
      </c>
      <c r="P63" s="345" t="s">
        <v>13</v>
      </c>
      <c r="Q63" s="345" t="s">
        <v>703</v>
      </c>
      <c r="R63" s="345"/>
      <c r="S63" s="345"/>
      <c r="T63" s="34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45">
        <f ca="1">+L63-T63</f>
        <v>2</v>
      </c>
      <c r="V63" s="345">
        <f ca="1">ROUNDDOWN(T63/J63,0)</f>
        <v>0</v>
      </c>
      <c r="W63" s="345"/>
      <c r="X63" s="345"/>
      <c r="Y63" s="345"/>
      <c r="Z63" s="345"/>
      <c r="AA63" s="345"/>
      <c r="AB63" s="345" t="s">
        <v>602</v>
      </c>
      <c r="AC63" s="345">
        <v>2.5680000000000001</v>
      </c>
      <c r="AD63" s="349"/>
      <c r="AE63" s="337"/>
      <c r="AF63" s="337"/>
      <c r="AG63" s="348" t="s">
        <v>677</v>
      </c>
      <c r="AH63" s="348" t="s">
        <v>677</v>
      </c>
      <c r="AI63" s="345">
        <v>0</v>
      </c>
      <c r="AJ63" s="345">
        <v>0</v>
      </c>
      <c r="AK63" s="345"/>
      <c r="AL63" s="345"/>
      <c r="AM63" s="343"/>
      <c r="AN63" s="343"/>
      <c r="AO63" s="343"/>
      <c r="AP63" s="343"/>
      <c r="AQ63" s="343"/>
      <c r="AR63" s="343"/>
      <c r="AS63" s="343"/>
      <c r="AT63" s="343"/>
      <c r="AU63" s="343"/>
      <c r="AV63" s="343"/>
      <c r="AW63" s="343">
        <v>0</v>
      </c>
      <c r="AX63" s="343">
        <v>0</v>
      </c>
      <c r="AY63" s="343">
        <v>0</v>
      </c>
      <c r="AZ63" s="343">
        <v>0</v>
      </c>
      <c r="BA63" s="343">
        <v>0</v>
      </c>
      <c r="BB63" s="343">
        <v>0</v>
      </c>
      <c r="BC63" s="343">
        <v>0</v>
      </c>
      <c r="BD63" s="343" t="s">
        <v>692</v>
      </c>
      <c r="BE63" s="381"/>
      <c r="BF63" s="381"/>
      <c r="BG63" s="343" t="s">
        <v>4004</v>
      </c>
      <c r="BH63" s="343">
        <v>2</v>
      </c>
      <c r="BI63" s="351">
        <v>46277</v>
      </c>
      <c r="BJ63" s="343">
        <v>0</v>
      </c>
      <c r="BK63" s="353"/>
      <c r="BL63" s="354"/>
      <c r="BM63" s="343" t="s">
        <v>4004</v>
      </c>
      <c r="BN63" s="347">
        <v>2</v>
      </c>
      <c r="BO63" s="352">
        <v>46277</v>
      </c>
      <c r="BP63" s="343">
        <v>0</v>
      </c>
      <c r="BQ63" s="353"/>
      <c r="BR63" s="354"/>
      <c r="BS63" s="353"/>
      <c r="BT63" s="355"/>
      <c r="BU63" s="356"/>
      <c r="BV63" s="353"/>
      <c r="BW63" s="357"/>
      <c r="BX63" s="354"/>
      <c r="BY63" s="353"/>
      <c r="BZ63" s="355"/>
      <c r="CA63" s="358"/>
      <c r="CB63" s="353"/>
      <c r="CC63" s="353"/>
      <c r="CD63" s="356"/>
      <c r="CE63" s="353"/>
      <c r="CF63" s="353"/>
      <c r="CG63" s="353"/>
      <c r="CH63" s="353"/>
      <c r="CI63" s="353"/>
      <c r="CJ63" s="356"/>
      <c r="CK63" s="353"/>
      <c r="CL63" s="353"/>
      <c r="CM63" s="353"/>
      <c r="CN63" s="353"/>
      <c r="CO63" s="353"/>
      <c r="CP63" s="356"/>
      <c r="CQ63" s="353"/>
      <c r="CR63" s="353"/>
      <c r="CS63" s="353"/>
      <c r="CT63" s="353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33" t="s">
        <v>674</v>
      </c>
      <c r="P64" s="182"/>
      <c r="Q64" s="182"/>
      <c r="R64" s="333" t="s">
        <v>3962</v>
      </c>
      <c r="S64" s="182"/>
      <c r="T64" s="182"/>
      <c r="U64" s="182"/>
      <c r="V64" s="182"/>
      <c r="W64" s="333">
        <f>_xlfn.MINIFS(V:V,C:C,C64,AE:AE,"",AB:AB,"")</f>
        <v>0</v>
      </c>
      <c r="X64" s="333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77"/>
      <c r="AE64" s="180" t="s">
        <v>675</v>
      </c>
      <c r="AF64" s="180" t="s">
        <v>2163</v>
      </c>
      <c r="AG64" s="186" t="s">
        <v>677</v>
      </c>
      <c r="AH64" s="186" t="s">
        <v>677</v>
      </c>
      <c r="AI64" s="345">
        <v>0</v>
      </c>
      <c r="AJ64" s="345">
        <v>0</v>
      </c>
      <c r="AK64" s="345"/>
      <c r="AL64" s="345"/>
      <c r="AM64" s="343"/>
      <c r="AN64" s="343"/>
      <c r="AO64" s="343"/>
      <c r="AP64" s="343"/>
      <c r="AQ64" s="343"/>
      <c r="AR64" s="343"/>
      <c r="AS64" s="343"/>
      <c r="AT64" s="343"/>
      <c r="AU64" s="343"/>
      <c r="AV64" s="343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43"/>
      <c r="BF64" s="350"/>
      <c r="BG64" s="343"/>
      <c r="BH64" s="343"/>
      <c r="BI64" s="351"/>
      <c r="BJ64" s="343"/>
      <c r="BK64" s="343"/>
      <c r="BL64" s="350"/>
      <c r="BM64" s="343"/>
      <c r="BN64" s="343"/>
      <c r="BO64" s="352">
        <v>46277</v>
      </c>
      <c r="BP64" s="343"/>
      <c r="BQ64" s="343"/>
      <c r="BR64" s="350"/>
      <c r="BS64" s="343"/>
      <c r="BT64" s="343"/>
      <c r="BU64" s="351"/>
      <c r="BV64" s="343"/>
      <c r="BW64" s="343"/>
      <c r="BX64" s="350"/>
      <c r="BY64" s="343"/>
      <c r="BZ64" s="343"/>
      <c r="CA64" s="343"/>
      <c r="CB64" s="343"/>
      <c r="CC64" s="343"/>
      <c r="CD64" s="351"/>
      <c r="CE64" s="343"/>
      <c r="CF64" s="343"/>
      <c r="CG64" s="343"/>
      <c r="CH64" s="343"/>
      <c r="CI64" s="343"/>
      <c r="CJ64" s="351"/>
      <c r="CK64" s="343"/>
      <c r="CL64" s="343"/>
      <c r="CM64" s="343"/>
      <c r="CN64" s="343"/>
      <c r="CO64" s="343"/>
      <c r="CP64" s="351"/>
      <c r="CQ64" s="343"/>
      <c r="CR64" s="343"/>
      <c r="CS64" s="343"/>
      <c r="CT64" s="343"/>
    </row>
    <row r="65" spans="1:98" ht="17.25" customHeight="1">
      <c r="A65" s="343">
        <v>56</v>
      </c>
      <c r="B65" s="344" t="s">
        <v>4094</v>
      </c>
      <c r="C65" s="344" t="s">
        <v>4095</v>
      </c>
      <c r="D65" s="344" t="s">
        <v>781</v>
      </c>
      <c r="E65" s="344" t="s">
        <v>4097</v>
      </c>
      <c r="F65" s="344" t="s">
        <v>4454</v>
      </c>
      <c r="G65" s="344" t="s">
        <v>1389</v>
      </c>
      <c r="H65" s="345">
        <v>9350</v>
      </c>
      <c r="I65" s="346" t="s">
        <v>702</v>
      </c>
      <c r="J65" s="347">
        <v>1</v>
      </c>
      <c r="K65" s="347"/>
      <c r="L65" s="347">
        <v>4</v>
      </c>
      <c r="M65" s="345">
        <v>110.1</v>
      </c>
      <c r="N65" s="345">
        <v>440.4</v>
      </c>
      <c r="O65" s="345" t="s">
        <v>674</v>
      </c>
      <c r="P65" s="345" t="s">
        <v>13</v>
      </c>
      <c r="Q65" s="345" t="s">
        <v>703</v>
      </c>
      <c r="R65" s="345"/>
      <c r="S65" s="345"/>
      <c r="T65" s="34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45">
        <f ca="1">+L65-T65</f>
        <v>4</v>
      </c>
      <c r="V65" s="345">
        <f ca="1">ROUNDDOWN(T65/J65,0)</f>
        <v>0</v>
      </c>
      <c r="W65" s="345"/>
      <c r="X65" s="345"/>
      <c r="Y65" s="345"/>
      <c r="Z65" s="345"/>
      <c r="AA65" s="345"/>
      <c r="AB65" s="345" t="s">
        <v>602</v>
      </c>
      <c r="AC65" s="345">
        <v>11.98</v>
      </c>
      <c r="AD65" s="349"/>
      <c r="AE65" s="337"/>
      <c r="AF65" s="337"/>
      <c r="AG65" s="348" t="s">
        <v>677</v>
      </c>
      <c r="AH65" s="348" t="s">
        <v>677</v>
      </c>
      <c r="AI65" s="345">
        <v>0</v>
      </c>
      <c r="AJ65" s="345">
        <v>0</v>
      </c>
      <c r="AK65" s="345"/>
      <c r="AL65" s="345"/>
      <c r="AM65" s="343"/>
      <c r="AN65" s="343"/>
      <c r="AO65" s="343"/>
      <c r="AP65" s="343"/>
      <c r="AQ65" s="343"/>
      <c r="AR65" s="343"/>
      <c r="AS65" s="343"/>
      <c r="AT65" s="343"/>
      <c r="AU65" s="343"/>
      <c r="AV65" s="343"/>
      <c r="AW65" s="343">
        <v>0</v>
      </c>
      <c r="AX65" s="343">
        <v>0</v>
      </c>
      <c r="AY65" s="343">
        <v>0</v>
      </c>
      <c r="AZ65" s="343">
        <v>0</v>
      </c>
      <c r="BA65" s="343">
        <v>0</v>
      </c>
      <c r="BB65" s="343">
        <v>0</v>
      </c>
      <c r="BC65" s="343">
        <v>0</v>
      </c>
      <c r="BD65" s="343" t="s">
        <v>692</v>
      </c>
      <c r="BE65" s="343"/>
      <c r="BF65" s="343"/>
      <c r="BG65" s="343" t="s">
        <v>4004</v>
      </c>
      <c r="BH65" s="343">
        <v>4</v>
      </c>
      <c r="BI65" s="351">
        <v>46277</v>
      </c>
      <c r="BJ65" s="343">
        <v>0</v>
      </c>
      <c r="BK65" s="353"/>
      <c r="BL65" s="354"/>
      <c r="BM65" s="343" t="s">
        <v>4004</v>
      </c>
      <c r="BN65" s="347">
        <v>4</v>
      </c>
      <c r="BO65" s="352">
        <v>46277</v>
      </c>
      <c r="BP65" s="343">
        <v>0</v>
      </c>
      <c r="BQ65" s="353"/>
      <c r="BR65" s="354"/>
      <c r="BS65" s="353"/>
      <c r="BT65" s="355"/>
      <c r="BU65" s="356"/>
      <c r="BV65" s="353"/>
      <c r="BW65" s="357"/>
      <c r="BX65" s="354"/>
      <c r="BY65" s="353"/>
      <c r="BZ65" s="355"/>
      <c r="CA65" s="358"/>
      <c r="CB65" s="353"/>
      <c r="CC65" s="353"/>
      <c r="CD65" s="356"/>
      <c r="CE65" s="353"/>
      <c r="CF65" s="353"/>
      <c r="CG65" s="353"/>
      <c r="CH65" s="353"/>
      <c r="CI65" s="353"/>
      <c r="CJ65" s="356"/>
      <c r="CK65" s="353"/>
      <c r="CL65" s="353"/>
      <c r="CM65" s="353"/>
      <c r="CN65" s="353"/>
      <c r="CO65" s="353"/>
      <c r="CP65" s="356"/>
      <c r="CQ65" s="353"/>
      <c r="CR65" s="353"/>
      <c r="CS65" s="353"/>
      <c r="CT65" s="353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33" t="s">
        <v>674</v>
      </c>
      <c r="P66" s="182"/>
      <c r="Q66" s="182"/>
      <c r="R66" s="333" t="s">
        <v>3962</v>
      </c>
      <c r="S66" s="182"/>
      <c r="T66" s="182"/>
      <c r="U66" s="182"/>
      <c r="V66" s="182"/>
      <c r="W66" s="333">
        <f>_xlfn.MINIFS(V:V,C:C,C66,AE:AE,"",AB:AB,"")</f>
        <v>0</v>
      </c>
      <c r="X66" s="333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77"/>
      <c r="AE66" s="180" t="s">
        <v>675</v>
      </c>
      <c r="AF66" s="180" t="s">
        <v>2163</v>
      </c>
      <c r="AG66" s="186" t="s">
        <v>677</v>
      </c>
      <c r="AH66" s="186" t="s">
        <v>677</v>
      </c>
      <c r="AI66" s="345">
        <v>0</v>
      </c>
      <c r="AJ66" s="345">
        <v>0</v>
      </c>
      <c r="AK66" s="345"/>
      <c r="AL66" s="345"/>
      <c r="AM66" s="343"/>
      <c r="AN66" s="343"/>
      <c r="AO66" s="343"/>
      <c r="AP66" s="343"/>
      <c r="AQ66" s="343"/>
      <c r="AR66" s="343"/>
      <c r="AS66" s="343"/>
      <c r="AT66" s="343"/>
      <c r="AU66" s="343"/>
      <c r="AV66" s="343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43"/>
      <c r="BF66" s="350"/>
      <c r="BG66" s="343"/>
      <c r="BH66" s="347"/>
      <c r="BI66" s="351"/>
      <c r="BJ66" s="343"/>
      <c r="BK66" s="343"/>
      <c r="BL66" s="350"/>
      <c r="BM66" s="343"/>
      <c r="BN66" s="347"/>
      <c r="BO66" s="352">
        <v>46277</v>
      </c>
      <c r="BP66" s="343"/>
      <c r="BQ66" s="343"/>
      <c r="BR66" s="350"/>
      <c r="BS66" s="343"/>
      <c r="BT66" s="347"/>
      <c r="BU66" s="351"/>
      <c r="BV66" s="343"/>
      <c r="BW66" s="349"/>
      <c r="BX66" s="350"/>
      <c r="BY66" s="343"/>
      <c r="BZ66" s="347"/>
      <c r="CA66" s="352"/>
      <c r="CB66" s="343"/>
      <c r="CC66" s="343"/>
      <c r="CD66" s="351"/>
      <c r="CE66" s="343"/>
      <c r="CF66" s="343"/>
      <c r="CG66" s="343"/>
      <c r="CH66" s="343"/>
      <c r="CI66" s="343"/>
      <c r="CJ66" s="351"/>
      <c r="CK66" s="343"/>
      <c r="CL66" s="343"/>
      <c r="CM66" s="343"/>
      <c r="CN66" s="343"/>
      <c r="CO66" s="343"/>
      <c r="CP66" s="351"/>
      <c r="CQ66" s="343"/>
      <c r="CR66" s="343"/>
      <c r="CS66" s="343"/>
      <c r="CT66" s="343"/>
    </row>
    <row r="67" spans="1:98" ht="17.25" customHeight="1">
      <c r="A67" s="343">
        <v>58</v>
      </c>
      <c r="B67" s="344" t="s">
        <v>4099</v>
      </c>
      <c r="C67" s="344" t="s">
        <v>4100</v>
      </c>
      <c r="D67" s="344" t="s">
        <v>781</v>
      </c>
      <c r="E67" s="344" t="s">
        <v>4102</v>
      </c>
      <c r="F67" s="344" t="s">
        <v>4455</v>
      </c>
      <c r="G67" s="344" t="s">
        <v>1389</v>
      </c>
      <c r="H67" s="345">
        <v>2394</v>
      </c>
      <c r="I67" s="346" t="s">
        <v>702</v>
      </c>
      <c r="J67" s="347">
        <v>1</v>
      </c>
      <c r="K67" s="347"/>
      <c r="L67" s="347">
        <v>1</v>
      </c>
      <c r="M67" s="345">
        <v>28.8</v>
      </c>
      <c r="N67" s="345">
        <v>28.8</v>
      </c>
      <c r="O67" s="345" t="s">
        <v>674</v>
      </c>
      <c r="P67" s="345" t="s">
        <v>13</v>
      </c>
      <c r="Q67" s="345" t="s">
        <v>703</v>
      </c>
      <c r="R67" s="345"/>
      <c r="S67" s="345"/>
      <c r="T67" s="34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45">
        <f ca="1">+L67-T67</f>
        <v>1</v>
      </c>
      <c r="V67" s="345">
        <f ca="1">ROUNDDOWN(T67/J67,0)</f>
        <v>0</v>
      </c>
      <c r="W67" s="345"/>
      <c r="X67" s="345"/>
      <c r="Y67" s="345"/>
      <c r="Z67" s="345"/>
      <c r="AA67" s="345"/>
      <c r="AB67" s="345" t="s">
        <v>602</v>
      </c>
      <c r="AC67" s="345">
        <v>0.78500000000000003</v>
      </c>
      <c r="AD67" s="349"/>
      <c r="AE67" s="337"/>
      <c r="AF67" s="337"/>
      <c r="AG67" s="348" t="s">
        <v>677</v>
      </c>
      <c r="AH67" s="348" t="s">
        <v>677</v>
      </c>
      <c r="AI67" s="345">
        <v>0</v>
      </c>
      <c r="AJ67" s="345">
        <v>0</v>
      </c>
      <c r="AK67" s="345"/>
      <c r="AL67" s="345"/>
      <c r="AM67" s="343"/>
      <c r="AN67" s="343"/>
      <c r="AO67" s="343"/>
      <c r="AP67" s="343"/>
      <c r="AQ67" s="343"/>
      <c r="AR67" s="343"/>
      <c r="AS67" s="343"/>
      <c r="AT67" s="343"/>
      <c r="AU67" s="343"/>
      <c r="AV67" s="343"/>
      <c r="AW67" s="343">
        <v>0</v>
      </c>
      <c r="AX67" s="343">
        <v>0</v>
      </c>
      <c r="AY67" s="343">
        <v>0</v>
      </c>
      <c r="AZ67" s="343">
        <v>0</v>
      </c>
      <c r="BA67" s="343">
        <v>0</v>
      </c>
      <c r="BB67" s="343">
        <v>0</v>
      </c>
      <c r="BC67" s="343">
        <v>0</v>
      </c>
      <c r="BD67" s="343" t="s">
        <v>692</v>
      </c>
      <c r="BE67" s="396"/>
      <c r="BF67" s="382"/>
      <c r="BG67" s="343" t="s">
        <v>4004</v>
      </c>
      <c r="BH67" s="343">
        <v>1</v>
      </c>
      <c r="BI67" s="351">
        <v>46277</v>
      </c>
      <c r="BJ67" s="343">
        <v>0</v>
      </c>
      <c r="BK67" s="353"/>
      <c r="BL67" s="354"/>
      <c r="BM67" s="343" t="s">
        <v>4004</v>
      </c>
      <c r="BN67" s="343">
        <v>1</v>
      </c>
      <c r="BO67" s="352">
        <v>46277</v>
      </c>
      <c r="BP67" s="343">
        <v>0</v>
      </c>
      <c r="BQ67" s="353"/>
      <c r="BR67" s="354"/>
      <c r="BS67" s="353"/>
      <c r="BT67" s="353"/>
      <c r="BU67" s="356"/>
      <c r="BV67" s="353"/>
      <c r="BW67" s="353"/>
      <c r="BX67" s="354"/>
      <c r="BY67" s="353"/>
      <c r="BZ67" s="353"/>
      <c r="CA67" s="353"/>
      <c r="CB67" s="353"/>
      <c r="CC67" s="353"/>
      <c r="CD67" s="356"/>
      <c r="CE67" s="353"/>
      <c r="CF67" s="353"/>
      <c r="CG67" s="353"/>
      <c r="CH67" s="353"/>
      <c r="CI67" s="353"/>
      <c r="CJ67" s="356"/>
      <c r="CK67" s="353"/>
      <c r="CL67" s="353"/>
      <c r="CM67" s="353"/>
      <c r="CN67" s="353"/>
      <c r="CO67" s="353"/>
      <c r="CP67" s="356"/>
      <c r="CQ67" s="353"/>
      <c r="CR67" s="353"/>
      <c r="CS67" s="353"/>
      <c r="CT67" s="353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33" t="s">
        <v>674</v>
      </c>
      <c r="P68" s="182"/>
      <c r="Q68" s="182"/>
      <c r="R68" s="333" t="s">
        <v>3962</v>
      </c>
      <c r="S68" s="182"/>
      <c r="T68" s="182"/>
      <c r="U68" s="182"/>
      <c r="V68" s="182"/>
      <c r="W68" s="333">
        <f>_xlfn.MINIFS(V:V,C:C,C68,AE:AE,"",AB:AB,"")</f>
        <v>0</v>
      </c>
      <c r="X68" s="333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77"/>
      <c r="AE68" s="180" t="s">
        <v>675</v>
      </c>
      <c r="AF68" s="180" t="s">
        <v>2163</v>
      </c>
      <c r="AG68" s="186" t="s">
        <v>677</v>
      </c>
      <c r="AH68" s="186" t="s">
        <v>677</v>
      </c>
      <c r="AI68" s="345">
        <v>0</v>
      </c>
      <c r="AJ68" s="345">
        <v>0</v>
      </c>
      <c r="AK68" s="345"/>
      <c r="AL68" s="345"/>
      <c r="AM68" s="343"/>
      <c r="AN68" s="343"/>
      <c r="AO68" s="343"/>
      <c r="AP68" s="343"/>
      <c r="AQ68" s="343"/>
      <c r="AR68" s="343"/>
      <c r="AS68" s="343"/>
      <c r="AT68" s="343"/>
      <c r="AU68" s="343"/>
      <c r="AV68" s="343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97"/>
      <c r="BF68" s="360"/>
      <c r="BG68" s="359"/>
      <c r="BH68" s="364"/>
      <c r="BI68" s="386"/>
      <c r="BJ68" s="363"/>
      <c r="BK68" s="361"/>
      <c r="BL68" s="362"/>
      <c r="BM68" s="363"/>
      <c r="BN68" s="363"/>
      <c r="BO68" s="352">
        <v>46277</v>
      </c>
      <c r="BP68" s="363"/>
      <c r="BQ68" s="361"/>
      <c r="BR68" s="362"/>
      <c r="BS68" s="361"/>
      <c r="BT68" s="361"/>
      <c r="BU68" s="366"/>
      <c r="BV68" s="361"/>
      <c r="BW68" s="361"/>
      <c r="BX68" s="362"/>
      <c r="BY68" s="361"/>
      <c r="BZ68" s="361"/>
      <c r="CA68" s="361"/>
      <c r="CB68" s="361"/>
      <c r="CC68" s="361"/>
      <c r="CD68" s="366"/>
      <c r="CE68" s="361"/>
      <c r="CF68" s="361"/>
      <c r="CG68" s="361"/>
      <c r="CH68" s="361"/>
      <c r="CI68" s="361"/>
      <c r="CJ68" s="366"/>
      <c r="CK68" s="361"/>
      <c r="CL68" s="361"/>
      <c r="CM68" s="361"/>
      <c r="CN68" s="361"/>
      <c r="CO68" s="361"/>
      <c r="CP68" s="366"/>
      <c r="CQ68" s="361"/>
      <c r="CR68" s="361"/>
      <c r="CS68" s="361"/>
      <c r="CT68" s="361"/>
    </row>
    <row r="69" spans="1:98" ht="17.25" customHeight="1">
      <c r="A69" s="343">
        <v>60</v>
      </c>
      <c r="B69" s="344" t="s">
        <v>4104</v>
      </c>
      <c r="C69" s="344" t="s">
        <v>4105</v>
      </c>
      <c r="D69" s="344" t="s">
        <v>781</v>
      </c>
      <c r="E69" s="344" t="s">
        <v>4097</v>
      </c>
      <c r="F69" s="344" t="s">
        <v>4456</v>
      </c>
      <c r="G69" s="344" t="s">
        <v>1389</v>
      </c>
      <c r="H69" s="345">
        <v>9350</v>
      </c>
      <c r="I69" s="346" t="s">
        <v>702</v>
      </c>
      <c r="J69" s="347">
        <v>1</v>
      </c>
      <c r="K69" s="347"/>
      <c r="L69" s="347">
        <v>2</v>
      </c>
      <c r="M69" s="345">
        <v>110.1</v>
      </c>
      <c r="N69" s="345">
        <v>220.2</v>
      </c>
      <c r="O69" s="345" t="s">
        <v>674</v>
      </c>
      <c r="P69" s="345" t="s">
        <v>13</v>
      </c>
      <c r="Q69" s="345" t="s">
        <v>703</v>
      </c>
      <c r="R69" s="345"/>
      <c r="S69" s="345"/>
      <c r="T69" s="34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45">
        <f ca="1">+L69-T69</f>
        <v>2</v>
      </c>
      <c r="V69" s="345">
        <f ca="1">ROUNDDOWN(T69/J69,0)</f>
        <v>0</v>
      </c>
      <c r="W69" s="345"/>
      <c r="X69" s="345"/>
      <c r="Y69" s="345"/>
      <c r="Z69" s="345"/>
      <c r="AA69" s="345"/>
      <c r="AB69" s="345" t="s">
        <v>602</v>
      </c>
      <c r="AC69" s="345">
        <v>5.99</v>
      </c>
      <c r="AD69" s="349"/>
      <c r="AE69" s="337"/>
      <c r="AF69" s="337"/>
      <c r="AG69" s="348" t="s">
        <v>677</v>
      </c>
      <c r="AH69" s="348" t="s">
        <v>677</v>
      </c>
      <c r="AI69" s="345">
        <v>0</v>
      </c>
      <c r="AJ69" s="345">
        <v>0</v>
      </c>
      <c r="AK69" s="345"/>
      <c r="AL69" s="345"/>
      <c r="AM69" s="343"/>
      <c r="AN69" s="343"/>
      <c r="AO69" s="343"/>
      <c r="AP69" s="343"/>
      <c r="AQ69" s="343"/>
      <c r="AR69" s="343"/>
      <c r="AS69" s="343"/>
      <c r="AT69" s="343"/>
      <c r="AU69" s="343"/>
      <c r="AV69" s="343"/>
      <c r="AW69" s="343">
        <v>0</v>
      </c>
      <c r="AX69" s="343">
        <v>0</v>
      </c>
      <c r="AY69" s="343">
        <v>0</v>
      </c>
      <c r="AZ69" s="343">
        <v>0</v>
      </c>
      <c r="BA69" s="343">
        <v>0</v>
      </c>
      <c r="BB69" s="343">
        <v>0</v>
      </c>
      <c r="BC69" s="343">
        <v>0</v>
      </c>
      <c r="BD69" s="343" t="s">
        <v>692</v>
      </c>
      <c r="BE69" s="397"/>
      <c r="BF69" s="360"/>
      <c r="BG69" s="343" t="s">
        <v>4004</v>
      </c>
      <c r="BH69" s="343">
        <v>2</v>
      </c>
      <c r="BI69" s="351">
        <v>46277</v>
      </c>
      <c r="BJ69" s="343">
        <v>0</v>
      </c>
      <c r="BK69" s="361"/>
      <c r="BL69" s="362"/>
      <c r="BM69" s="363" t="s">
        <v>4004</v>
      </c>
      <c r="BN69" s="363">
        <v>2</v>
      </c>
      <c r="BO69" s="352">
        <v>46277</v>
      </c>
      <c r="BP69" s="363">
        <v>0</v>
      </c>
      <c r="BQ69" s="361"/>
      <c r="BR69" s="362"/>
      <c r="BS69" s="361"/>
      <c r="BT69" s="361"/>
      <c r="BU69" s="366"/>
      <c r="BV69" s="361"/>
      <c r="BW69" s="361"/>
      <c r="BX69" s="362"/>
      <c r="BY69" s="361"/>
      <c r="BZ69" s="361"/>
      <c r="CA69" s="361"/>
      <c r="CB69" s="361"/>
      <c r="CC69" s="361"/>
      <c r="CD69" s="366"/>
      <c r="CE69" s="361"/>
      <c r="CF69" s="361"/>
      <c r="CG69" s="361"/>
      <c r="CH69" s="361"/>
      <c r="CI69" s="361"/>
      <c r="CJ69" s="366"/>
      <c r="CK69" s="361"/>
      <c r="CL69" s="361"/>
      <c r="CM69" s="361"/>
      <c r="CN69" s="361"/>
      <c r="CO69" s="361"/>
      <c r="CP69" s="366"/>
      <c r="CQ69" s="361"/>
      <c r="CR69" s="361"/>
      <c r="CS69" s="361"/>
      <c r="CT69" s="361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33" t="s">
        <v>674</v>
      </c>
      <c r="P70" s="182"/>
      <c r="Q70" s="182"/>
      <c r="R70" s="333" t="s">
        <v>3962</v>
      </c>
      <c r="S70" s="182"/>
      <c r="T70" s="182"/>
      <c r="U70" s="182"/>
      <c r="V70" s="182"/>
      <c r="W70" s="333">
        <f>_xlfn.MINIFS(V:V,C:C,C70,AE:AE,"",AB:AB,"")</f>
        <v>0</v>
      </c>
      <c r="X70" s="333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77"/>
      <c r="AE70" s="180" t="s">
        <v>675</v>
      </c>
      <c r="AF70" s="180" t="s">
        <v>2163</v>
      </c>
      <c r="AG70" s="186" t="s">
        <v>677</v>
      </c>
      <c r="AH70" s="186" t="s">
        <v>677</v>
      </c>
      <c r="AI70" s="345">
        <v>0</v>
      </c>
      <c r="AJ70" s="345">
        <v>0</v>
      </c>
      <c r="AK70" s="345"/>
      <c r="AL70" s="345"/>
      <c r="AM70" s="343"/>
      <c r="AN70" s="343"/>
      <c r="AO70" s="343"/>
      <c r="AP70" s="343"/>
      <c r="AQ70" s="343"/>
      <c r="AR70" s="343"/>
      <c r="AS70" s="343"/>
      <c r="AT70" s="343"/>
      <c r="AU70" s="343"/>
      <c r="AV70" s="343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43"/>
      <c r="BF70" s="343"/>
      <c r="BG70" s="343"/>
      <c r="BH70" s="347"/>
      <c r="BI70" s="351"/>
      <c r="BJ70" s="343"/>
      <c r="BK70" s="343"/>
      <c r="BL70" s="350"/>
      <c r="BM70" s="343"/>
      <c r="BN70" s="347"/>
      <c r="BO70" s="352">
        <v>46277</v>
      </c>
      <c r="BP70" s="343"/>
      <c r="BQ70" s="343"/>
      <c r="BR70" s="350"/>
      <c r="BS70" s="343"/>
      <c r="BT70" s="347"/>
      <c r="BU70" s="351"/>
      <c r="BV70" s="343"/>
      <c r="BW70" s="349"/>
      <c r="BX70" s="350"/>
      <c r="BY70" s="343"/>
      <c r="BZ70" s="347"/>
      <c r="CA70" s="352"/>
      <c r="CB70" s="343"/>
      <c r="CC70" s="343"/>
      <c r="CD70" s="351"/>
      <c r="CE70" s="343"/>
      <c r="CF70" s="343"/>
      <c r="CG70" s="343"/>
      <c r="CH70" s="343"/>
      <c r="CI70" s="343"/>
      <c r="CJ70" s="351"/>
      <c r="CK70" s="343"/>
      <c r="CL70" s="343"/>
      <c r="CM70" s="343"/>
      <c r="CN70" s="343"/>
      <c r="CO70" s="343"/>
      <c r="CP70" s="351"/>
      <c r="CQ70" s="343"/>
      <c r="CR70" s="343"/>
      <c r="CS70" s="343"/>
      <c r="CT70" s="343"/>
    </row>
    <row r="71" spans="1:98" ht="17.25" customHeight="1">
      <c r="A71" s="343">
        <v>62</v>
      </c>
      <c r="B71" s="344" t="s">
        <v>4107</v>
      </c>
      <c r="C71" s="344" t="s">
        <v>4108</v>
      </c>
      <c r="D71" s="344" t="s">
        <v>781</v>
      </c>
      <c r="E71" s="344" t="s">
        <v>4032</v>
      </c>
      <c r="F71" s="344" t="s">
        <v>4457</v>
      </c>
      <c r="G71" s="344" t="s">
        <v>1389</v>
      </c>
      <c r="H71" s="345">
        <v>3920</v>
      </c>
      <c r="I71" s="346" t="s">
        <v>702</v>
      </c>
      <c r="J71" s="347">
        <v>1</v>
      </c>
      <c r="K71" s="347"/>
      <c r="L71" s="347">
        <v>1</v>
      </c>
      <c r="M71" s="345">
        <v>47.1</v>
      </c>
      <c r="N71" s="345">
        <v>47.1</v>
      </c>
      <c r="O71" s="345" t="s">
        <v>674</v>
      </c>
      <c r="P71" s="345" t="s">
        <v>13</v>
      </c>
      <c r="Q71" s="345" t="s">
        <v>703</v>
      </c>
      <c r="R71" s="345"/>
      <c r="S71" s="345"/>
      <c r="T71" s="34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45">
        <f ca="1">+L71-T71</f>
        <v>1</v>
      </c>
      <c r="V71" s="345">
        <f ca="1">ROUNDDOWN(T71/J71,0)</f>
        <v>0</v>
      </c>
      <c r="W71" s="345"/>
      <c r="X71" s="345"/>
      <c r="Y71" s="345"/>
      <c r="Z71" s="345"/>
      <c r="AA71" s="345"/>
      <c r="AB71" s="345" t="s">
        <v>602</v>
      </c>
      <c r="AC71" s="345">
        <v>1.284</v>
      </c>
      <c r="AD71" s="349"/>
      <c r="AE71" s="337"/>
      <c r="AF71" s="337"/>
      <c r="AG71" s="348" t="s">
        <v>677</v>
      </c>
      <c r="AH71" s="348" t="s">
        <v>677</v>
      </c>
      <c r="AI71" s="345">
        <v>0</v>
      </c>
      <c r="AJ71" s="345">
        <v>0</v>
      </c>
      <c r="AK71" s="345"/>
      <c r="AL71" s="345"/>
      <c r="AM71" s="343"/>
      <c r="AN71" s="343"/>
      <c r="AO71" s="343"/>
      <c r="AP71" s="343"/>
      <c r="AQ71" s="343"/>
      <c r="AR71" s="343"/>
      <c r="AS71" s="343"/>
      <c r="AT71" s="343"/>
      <c r="AU71" s="343"/>
      <c r="AV71" s="343"/>
      <c r="AW71" s="343">
        <v>0</v>
      </c>
      <c r="AX71" s="343">
        <v>0</v>
      </c>
      <c r="AY71" s="343">
        <v>0</v>
      </c>
      <c r="AZ71" s="343">
        <v>0</v>
      </c>
      <c r="BA71" s="343">
        <v>0</v>
      </c>
      <c r="BB71" s="343">
        <v>0</v>
      </c>
      <c r="BC71" s="343">
        <v>0</v>
      </c>
      <c r="BD71" s="343" t="s">
        <v>692</v>
      </c>
      <c r="BE71" s="381"/>
      <c r="BF71" s="382"/>
      <c r="BG71" s="343" t="s">
        <v>4004</v>
      </c>
      <c r="BH71" s="343">
        <v>1</v>
      </c>
      <c r="BI71" s="351">
        <v>46277</v>
      </c>
      <c r="BJ71" s="343">
        <v>0</v>
      </c>
      <c r="BK71" s="353"/>
      <c r="BL71" s="354"/>
      <c r="BM71" s="343" t="s">
        <v>4004</v>
      </c>
      <c r="BN71" s="347">
        <v>1</v>
      </c>
      <c r="BO71" s="352">
        <v>46277</v>
      </c>
      <c r="BP71" s="343">
        <v>0</v>
      </c>
      <c r="BQ71" s="353"/>
      <c r="BR71" s="354"/>
      <c r="BS71" s="353"/>
      <c r="BT71" s="355"/>
      <c r="BU71" s="356"/>
      <c r="BV71" s="353"/>
      <c r="BW71" s="357"/>
      <c r="BX71" s="354"/>
      <c r="BY71" s="353"/>
      <c r="BZ71" s="355"/>
      <c r="CA71" s="358"/>
      <c r="CB71" s="353"/>
      <c r="CC71" s="353"/>
      <c r="CD71" s="356"/>
      <c r="CE71" s="353"/>
      <c r="CF71" s="353"/>
      <c r="CG71" s="353"/>
      <c r="CH71" s="353"/>
      <c r="CI71" s="353"/>
      <c r="CJ71" s="356"/>
      <c r="CK71" s="353"/>
      <c r="CL71" s="353"/>
      <c r="CM71" s="353"/>
      <c r="CN71" s="353"/>
      <c r="CO71" s="353"/>
      <c r="CP71" s="356"/>
      <c r="CQ71" s="353"/>
      <c r="CR71" s="353"/>
      <c r="CS71" s="353"/>
      <c r="CT71" s="353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33" t="s">
        <v>674</v>
      </c>
      <c r="P72" s="182"/>
      <c r="Q72" s="182"/>
      <c r="R72" s="333" t="s">
        <v>3962</v>
      </c>
      <c r="S72" s="182"/>
      <c r="T72" s="182"/>
      <c r="U72" s="182"/>
      <c r="V72" s="182"/>
      <c r="W72" s="333">
        <f>_xlfn.MINIFS(V:V,C:C,C72,AE:AE,"",AB:AB,"")</f>
        <v>0</v>
      </c>
      <c r="X72" s="333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77"/>
      <c r="AE72" s="180" t="s">
        <v>675</v>
      </c>
      <c r="AF72" s="180" t="s">
        <v>2163</v>
      </c>
      <c r="AG72" s="186" t="s">
        <v>677</v>
      </c>
      <c r="AH72" s="186" t="s">
        <v>677</v>
      </c>
      <c r="AI72" s="345">
        <v>0</v>
      </c>
      <c r="AJ72" s="345">
        <v>0</v>
      </c>
      <c r="AK72" s="345"/>
      <c r="AL72" s="345"/>
      <c r="AM72" s="343"/>
      <c r="AN72" s="343"/>
      <c r="AO72" s="343"/>
      <c r="AP72" s="343"/>
      <c r="AQ72" s="343"/>
      <c r="AR72" s="343"/>
      <c r="AS72" s="343"/>
      <c r="AT72" s="343"/>
      <c r="AU72" s="343"/>
      <c r="AV72" s="343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43"/>
      <c r="BF72" s="343"/>
      <c r="BG72" s="343"/>
      <c r="BH72" s="347"/>
      <c r="BI72" s="351"/>
      <c r="BJ72" s="343"/>
      <c r="BK72" s="343"/>
      <c r="BL72" s="350"/>
      <c r="BM72" s="343"/>
      <c r="BN72" s="347"/>
      <c r="BO72" s="352">
        <v>46277</v>
      </c>
      <c r="BP72" s="343"/>
      <c r="BQ72" s="343"/>
      <c r="BR72" s="350"/>
      <c r="BS72" s="343"/>
      <c r="BT72" s="347"/>
      <c r="BU72" s="351"/>
      <c r="BV72" s="343"/>
      <c r="BW72" s="349"/>
      <c r="BX72" s="350"/>
      <c r="BY72" s="343"/>
      <c r="BZ72" s="347"/>
      <c r="CA72" s="352"/>
      <c r="CB72" s="343"/>
      <c r="CC72" s="343"/>
      <c r="CD72" s="351"/>
      <c r="CE72" s="343"/>
      <c r="CF72" s="343"/>
      <c r="CG72" s="343"/>
      <c r="CH72" s="343"/>
      <c r="CI72" s="343"/>
      <c r="CJ72" s="351"/>
      <c r="CK72" s="343"/>
      <c r="CL72" s="343"/>
      <c r="CM72" s="343"/>
      <c r="CN72" s="343"/>
      <c r="CO72" s="343"/>
      <c r="CP72" s="351"/>
      <c r="CQ72" s="343"/>
      <c r="CR72" s="343"/>
      <c r="CS72" s="343"/>
      <c r="CT72" s="343"/>
    </row>
    <row r="73" spans="1:98" ht="17.25" customHeight="1">
      <c r="A73" s="343">
        <v>64</v>
      </c>
      <c r="B73" s="344" t="s">
        <v>4110</v>
      </c>
      <c r="C73" s="344" t="s">
        <v>4111</v>
      </c>
      <c r="D73" s="344" t="s">
        <v>781</v>
      </c>
      <c r="E73" s="344" t="s">
        <v>4097</v>
      </c>
      <c r="F73" s="344" t="s">
        <v>4458</v>
      </c>
      <c r="G73" s="344" t="s">
        <v>1389</v>
      </c>
      <c r="H73" s="345">
        <v>9350</v>
      </c>
      <c r="I73" s="346" t="s">
        <v>702</v>
      </c>
      <c r="J73" s="347">
        <v>1</v>
      </c>
      <c r="K73" s="347"/>
      <c r="L73" s="347">
        <v>2</v>
      </c>
      <c r="M73" s="345">
        <v>110.1</v>
      </c>
      <c r="N73" s="345">
        <v>220.2</v>
      </c>
      <c r="O73" s="345" t="s">
        <v>674</v>
      </c>
      <c r="P73" s="345" t="s">
        <v>13</v>
      </c>
      <c r="Q73" s="345" t="s">
        <v>703</v>
      </c>
      <c r="R73" s="345"/>
      <c r="S73" s="345"/>
      <c r="T73" s="34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45">
        <f ca="1">+L73-T73</f>
        <v>2</v>
      </c>
      <c r="V73" s="345">
        <f ca="1">ROUNDDOWN(T73/J73,0)</f>
        <v>0</v>
      </c>
      <c r="W73" s="345"/>
      <c r="X73" s="345"/>
      <c r="Y73" s="345"/>
      <c r="Z73" s="345"/>
      <c r="AA73" s="345"/>
      <c r="AB73" s="345" t="s">
        <v>602</v>
      </c>
      <c r="AC73" s="345">
        <v>5.99</v>
      </c>
      <c r="AD73" s="349"/>
      <c r="AE73" s="337"/>
      <c r="AF73" s="337"/>
      <c r="AG73" s="348" t="s">
        <v>677</v>
      </c>
      <c r="AH73" s="348" t="s">
        <v>677</v>
      </c>
      <c r="AI73" s="345">
        <v>0</v>
      </c>
      <c r="AJ73" s="345">
        <v>0</v>
      </c>
      <c r="AK73" s="345"/>
      <c r="AL73" s="345"/>
      <c r="AM73" s="343"/>
      <c r="AN73" s="343"/>
      <c r="AO73" s="343"/>
      <c r="AP73" s="343"/>
      <c r="AQ73" s="343"/>
      <c r="AR73" s="343"/>
      <c r="AS73" s="343"/>
      <c r="AT73" s="343"/>
      <c r="AU73" s="343"/>
      <c r="AV73" s="343"/>
      <c r="AW73" s="343">
        <v>0</v>
      </c>
      <c r="AX73" s="343">
        <v>0</v>
      </c>
      <c r="AY73" s="343">
        <v>0</v>
      </c>
      <c r="AZ73" s="343">
        <v>0</v>
      </c>
      <c r="BA73" s="343">
        <v>0</v>
      </c>
      <c r="BB73" s="343">
        <v>0</v>
      </c>
      <c r="BC73" s="343">
        <v>0</v>
      </c>
      <c r="BD73" s="343" t="s">
        <v>692</v>
      </c>
      <c r="BE73" s="369"/>
      <c r="BF73" s="370"/>
      <c r="BG73" s="343" t="s">
        <v>4004</v>
      </c>
      <c r="BH73" s="343">
        <v>2</v>
      </c>
      <c r="BI73" s="351">
        <v>46277</v>
      </c>
      <c r="BJ73" s="343">
        <v>0</v>
      </c>
      <c r="BK73" s="369"/>
      <c r="BL73" s="370"/>
      <c r="BM73" s="371" t="s">
        <v>4004</v>
      </c>
      <c r="BN73" s="372">
        <v>2</v>
      </c>
      <c r="BO73" s="352">
        <v>46277</v>
      </c>
      <c r="BP73" s="371">
        <v>0</v>
      </c>
      <c r="BQ73" s="369"/>
      <c r="BR73" s="370"/>
      <c r="BS73" s="369"/>
      <c r="BT73" s="373"/>
      <c r="BU73" s="374"/>
      <c r="BV73" s="369"/>
      <c r="BW73" s="375"/>
      <c r="BX73" s="370"/>
      <c r="BY73" s="369"/>
      <c r="BZ73" s="373"/>
      <c r="CA73" s="376"/>
      <c r="CB73" s="369"/>
      <c r="CC73" s="369"/>
      <c r="CD73" s="374"/>
      <c r="CE73" s="369"/>
      <c r="CF73" s="369"/>
      <c r="CG73" s="369"/>
      <c r="CH73" s="369"/>
      <c r="CI73" s="369"/>
      <c r="CJ73" s="374"/>
      <c r="CK73" s="369"/>
      <c r="CL73" s="369"/>
      <c r="CM73" s="369"/>
      <c r="CN73" s="369"/>
      <c r="CO73" s="369"/>
      <c r="CP73" s="374"/>
      <c r="CQ73" s="369"/>
      <c r="CR73" s="369"/>
      <c r="CS73" s="369"/>
      <c r="CT73" s="369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33" t="s">
        <v>674</v>
      </c>
      <c r="P74" s="182"/>
      <c r="Q74" s="182"/>
      <c r="R74" s="333" t="s">
        <v>3962</v>
      </c>
      <c r="S74" s="182"/>
      <c r="T74" s="182"/>
      <c r="U74" s="182"/>
      <c r="V74" s="182"/>
      <c r="W74" s="333">
        <f>_xlfn.MINIFS(V:V,C:C,C74,AE:AE,"",AB:AB,"")</f>
        <v>0</v>
      </c>
      <c r="X74" s="333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77"/>
      <c r="AE74" s="180" t="s">
        <v>675</v>
      </c>
      <c r="AF74" s="180" t="s">
        <v>2163</v>
      </c>
      <c r="AG74" s="186" t="s">
        <v>677</v>
      </c>
      <c r="AH74" s="186" t="s">
        <v>677</v>
      </c>
      <c r="AI74" s="345">
        <v>0</v>
      </c>
      <c r="AJ74" s="345">
        <v>0</v>
      </c>
      <c r="AK74" s="345"/>
      <c r="AL74" s="345"/>
      <c r="AM74" s="343"/>
      <c r="AN74" s="343"/>
      <c r="AO74" s="343"/>
      <c r="AP74" s="343"/>
      <c r="AQ74" s="343"/>
      <c r="AR74" s="343"/>
      <c r="AS74" s="343"/>
      <c r="AT74" s="343"/>
      <c r="AU74" s="343"/>
      <c r="AV74" s="343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43"/>
      <c r="BF74" s="343"/>
      <c r="BG74" s="343"/>
      <c r="BH74" s="347"/>
      <c r="BI74" s="351"/>
      <c r="BJ74" s="343"/>
      <c r="BK74" s="343"/>
      <c r="BL74" s="350"/>
      <c r="BM74" s="343"/>
      <c r="BN74" s="347"/>
      <c r="BO74" s="352">
        <v>46277</v>
      </c>
      <c r="BP74" s="343"/>
      <c r="BQ74" s="343"/>
      <c r="BR74" s="350"/>
      <c r="BS74" s="343"/>
      <c r="BT74" s="347"/>
      <c r="BU74" s="351"/>
      <c r="BV74" s="343"/>
      <c r="BW74" s="349"/>
      <c r="BX74" s="350"/>
      <c r="BY74" s="343"/>
      <c r="BZ74" s="347"/>
      <c r="CA74" s="352"/>
      <c r="CB74" s="343"/>
      <c r="CC74" s="343"/>
      <c r="CD74" s="351"/>
      <c r="CE74" s="343"/>
      <c r="CF74" s="343"/>
      <c r="CG74" s="343"/>
      <c r="CH74" s="343"/>
      <c r="CI74" s="343"/>
      <c r="CJ74" s="351"/>
      <c r="CK74" s="343"/>
      <c r="CL74" s="343"/>
      <c r="CM74" s="343"/>
      <c r="CN74" s="343"/>
      <c r="CO74" s="343"/>
      <c r="CP74" s="351"/>
      <c r="CQ74" s="343"/>
      <c r="CR74" s="343"/>
      <c r="CS74" s="343"/>
      <c r="CT74" s="343"/>
    </row>
    <row r="75" spans="1:98" ht="17.25" customHeight="1">
      <c r="A75" s="343">
        <v>66</v>
      </c>
      <c r="B75" s="344" t="s">
        <v>4113</v>
      </c>
      <c r="C75" s="344" t="s">
        <v>4114</v>
      </c>
      <c r="D75" s="344" t="s">
        <v>781</v>
      </c>
      <c r="E75" s="344" t="s">
        <v>4116</v>
      </c>
      <c r="F75" s="344" t="s">
        <v>4459</v>
      </c>
      <c r="G75" s="344" t="s">
        <v>4007</v>
      </c>
      <c r="H75" s="345">
        <v>779</v>
      </c>
      <c r="I75" s="346" t="s">
        <v>702</v>
      </c>
      <c r="J75" s="347">
        <v>1</v>
      </c>
      <c r="K75" s="347"/>
      <c r="L75" s="347">
        <v>2</v>
      </c>
      <c r="M75" s="345">
        <v>6.2</v>
      </c>
      <c r="N75" s="345">
        <v>12.4</v>
      </c>
      <c r="O75" s="345" t="s">
        <v>674</v>
      </c>
      <c r="P75" s="345" t="s">
        <v>13</v>
      </c>
      <c r="Q75" s="345" t="s">
        <v>703</v>
      </c>
      <c r="R75" s="345"/>
      <c r="S75" s="345"/>
      <c r="T75" s="34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45">
        <f ca="1">+L75-T75</f>
        <v>2</v>
      </c>
      <c r="V75" s="345">
        <f ca="1">ROUNDDOWN(T75/J75,0)</f>
        <v>0</v>
      </c>
      <c r="W75" s="345"/>
      <c r="X75" s="345"/>
      <c r="Y75" s="345"/>
      <c r="Z75" s="345"/>
      <c r="AA75" s="345"/>
      <c r="AB75" s="345" t="s">
        <v>602</v>
      </c>
      <c r="AC75" s="345">
        <v>0.35199999999999998</v>
      </c>
      <c r="AD75" s="349"/>
      <c r="AE75" s="337"/>
      <c r="AF75" s="337"/>
      <c r="AG75" s="348" t="s">
        <v>677</v>
      </c>
      <c r="AH75" s="348" t="s">
        <v>677</v>
      </c>
      <c r="AI75" s="345">
        <v>0</v>
      </c>
      <c r="AJ75" s="345">
        <v>0</v>
      </c>
      <c r="AK75" s="345"/>
      <c r="AL75" s="345"/>
      <c r="AM75" s="343"/>
      <c r="AN75" s="343"/>
      <c r="AO75" s="343"/>
      <c r="AP75" s="343"/>
      <c r="AQ75" s="343"/>
      <c r="AR75" s="343"/>
      <c r="AS75" s="343"/>
      <c r="AT75" s="343"/>
      <c r="AU75" s="343"/>
      <c r="AV75" s="343"/>
      <c r="AW75" s="343">
        <v>0</v>
      </c>
      <c r="AX75" s="343">
        <v>0</v>
      </c>
      <c r="AY75" s="343">
        <v>0</v>
      </c>
      <c r="AZ75" s="343">
        <v>0</v>
      </c>
      <c r="BA75" s="343">
        <v>0</v>
      </c>
      <c r="BB75" s="343">
        <v>0</v>
      </c>
      <c r="BC75" s="343">
        <v>0</v>
      </c>
      <c r="BD75" s="343" t="s">
        <v>692</v>
      </c>
      <c r="BE75" s="343"/>
      <c r="BF75" s="350"/>
      <c r="BG75" s="343" t="s">
        <v>4004</v>
      </c>
      <c r="BH75" s="343">
        <v>2</v>
      </c>
      <c r="BI75" s="351">
        <v>46277</v>
      </c>
      <c r="BJ75" s="343">
        <v>0</v>
      </c>
      <c r="BK75" s="353"/>
      <c r="BL75" s="354"/>
      <c r="BM75" s="343" t="s">
        <v>4004</v>
      </c>
      <c r="BN75" s="343">
        <v>2</v>
      </c>
      <c r="BO75" s="352">
        <v>46277</v>
      </c>
      <c r="BP75" s="343">
        <v>0</v>
      </c>
      <c r="BQ75" s="353"/>
      <c r="BR75" s="354"/>
      <c r="BS75" s="353"/>
      <c r="BT75" s="353"/>
      <c r="BU75" s="356"/>
      <c r="BV75" s="353"/>
      <c r="BW75" s="353"/>
      <c r="BX75" s="354"/>
      <c r="BY75" s="353"/>
      <c r="BZ75" s="353"/>
      <c r="CA75" s="353"/>
      <c r="CB75" s="353"/>
      <c r="CC75" s="353"/>
      <c r="CD75" s="356"/>
      <c r="CE75" s="353"/>
      <c r="CF75" s="353"/>
      <c r="CG75" s="353"/>
      <c r="CH75" s="353"/>
      <c r="CI75" s="353"/>
      <c r="CJ75" s="356"/>
      <c r="CK75" s="353"/>
      <c r="CL75" s="353"/>
      <c r="CM75" s="353"/>
      <c r="CN75" s="353"/>
      <c r="CO75" s="353"/>
      <c r="CP75" s="356"/>
      <c r="CQ75" s="353"/>
      <c r="CR75" s="353"/>
      <c r="CS75" s="353"/>
      <c r="CT75" s="353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33" t="s">
        <v>674</v>
      </c>
      <c r="P76" s="182"/>
      <c r="Q76" s="182"/>
      <c r="R76" s="333" t="s">
        <v>3962</v>
      </c>
      <c r="S76" s="182"/>
      <c r="T76" s="182"/>
      <c r="U76" s="182"/>
      <c r="V76" s="182"/>
      <c r="W76" s="333">
        <f>_xlfn.MINIFS(V:V,C:C,C76,AE:AE,"",AB:AB,"")</f>
        <v>0</v>
      </c>
      <c r="X76" s="333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77"/>
      <c r="AE76" s="180" t="s">
        <v>675</v>
      </c>
      <c r="AF76" s="180" t="s">
        <v>2163</v>
      </c>
      <c r="AG76" s="186" t="s">
        <v>677</v>
      </c>
      <c r="AH76" s="186" t="s">
        <v>677</v>
      </c>
      <c r="AI76" s="345">
        <v>0</v>
      </c>
      <c r="AJ76" s="345">
        <v>0</v>
      </c>
      <c r="AK76" s="345"/>
      <c r="AL76" s="345"/>
      <c r="AM76" s="343"/>
      <c r="AN76" s="343"/>
      <c r="AO76" s="343"/>
      <c r="AP76" s="343"/>
      <c r="AQ76" s="343"/>
      <c r="AR76" s="343"/>
      <c r="AS76" s="343"/>
      <c r="AT76" s="343"/>
      <c r="AU76" s="343"/>
      <c r="AV76" s="343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43"/>
      <c r="BF76" s="350"/>
      <c r="BG76" s="343"/>
      <c r="BH76" s="347"/>
      <c r="BI76" s="351"/>
      <c r="BJ76" s="343"/>
      <c r="BK76" s="343"/>
      <c r="BL76" s="350"/>
      <c r="BM76" s="343"/>
      <c r="BN76" s="347"/>
      <c r="BO76" s="352">
        <v>46277</v>
      </c>
      <c r="BP76" s="343"/>
      <c r="BQ76" s="343"/>
      <c r="BR76" s="350"/>
      <c r="BS76" s="343"/>
      <c r="BT76" s="347"/>
      <c r="BU76" s="351"/>
      <c r="BV76" s="343"/>
      <c r="BW76" s="349"/>
      <c r="BX76" s="350"/>
      <c r="BY76" s="343"/>
      <c r="BZ76" s="347"/>
      <c r="CA76" s="352"/>
      <c r="CB76" s="343"/>
      <c r="CC76" s="343"/>
      <c r="CD76" s="351"/>
      <c r="CE76" s="343"/>
      <c r="CF76" s="343"/>
      <c r="CG76" s="343"/>
      <c r="CH76" s="343"/>
      <c r="CI76" s="343"/>
      <c r="CJ76" s="351"/>
      <c r="CK76" s="343"/>
      <c r="CL76" s="343"/>
      <c r="CM76" s="343"/>
      <c r="CN76" s="343"/>
      <c r="CO76" s="343"/>
      <c r="CP76" s="351"/>
      <c r="CQ76" s="343"/>
      <c r="CR76" s="343"/>
      <c r="CS76" s="343"/>
      <c r="CT76" s="343"/>
    </row>
    <row r="77" spans="1:98" ht="17.25" customHeight="1">
      <c r="A77" s="343">
        <v>68</v>
      </c>
      <c r="B77" s="344" t="s">
        <v>4118</v>
      </c>
      <c r="C77" s="344" t="s">
        <v>4119</v>
      </c>
      <c r="D77" s="344" t="s">
        <v>781</v>
      </c>
      <c r="E77" s="344" t="s">
        <v>4121</v>
      </c>
      <c r="F77" s="344" t="s">
        <v>4460</v>
      </c>
      <c r="G77" s="344" t="s">
        <v>4007</v>
      </c>
      <c r="H77" s="345">
        <v>9450</v>
      </c>
      <c r="I77" s="346" t="s">
        <v>702</v>
      </c>
      <c r="J77" s="347">
        <v>1</v>
      </c>
      <c r="K77" s="347"/>
      <c r="L77" s="347">
        <v>2</v>
      </c>
      <c r="M77" s="345">
        <v>74.2</v>
      </c>
      <c r="N77" s="345">
        <v>148.4</v>
      </c>
      <c r="O77" s="345" t="s">
        <v>674</v>
      </c>
      <c r="P77" s="345" t="s">
        <v>13</v>
      </c>
      <c r="Q77" s="345" t="s">
        <v>703</v>
      </c>
      <c r="R77" s="345"/>
      <c r="S77" s="345"/>
      <c r="T77" s="345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45">
        <f ca="1">+L77-T77</f>
        <v>2</v>
      </c>
      <c r="V77" s="345">
        <f ca="1">ROUNDDOWN(T77/J77,0)</f>
        <v>0</v>
      </c>
      <c r="W77" s="345"/>
      <c r="X77" s="345"/>
      <c r="Y77" s="345"/>
      <c r="Z77" s="345"/>
      <c r="AA77" s="345"/>
      <c r="AB77" s="345" t="s">
        <v>602</v>
      </c>
      <c r="AC77" s="345">
        <v>4.1619999999999999</v>
      </c>
      <c r="AD77" s="349"/>
      <c r="AE77" s="337"/>
      <c r="AF77" s="337"/>
      <c r="AG77" s="348" t="s">
        <v>677</v>
      </c>
      <c r="AH77" s="348" t="s">
        <v>677</v>
      </c>
      <c r="AI77" s="345">
        <v>0</v>
      </c>
      <c r="AJ77" s="345">
        <v>0</v>
      </c>
      <c r="AK77" s="345"/>
      <c r="AL77" s="345"/>
      <c r="AM77" s="343"/>
      <c r="AN77" s="343"/>
      <c r="AO77" s="343"/>
      <c r="AP77" s="343"/>
      <c r="AQ77" s="343"/>
      <c r="AR77" s="343"/>
      <c r="AS77" s="343"/>
      <c r="AT77" s="343"/>
      <c r="AU77" s="343"/>
      <c r="AV77" s="343"/>
      <c r="AW77" s="343">
        <v>0</v>
      </c>
      <c r="AX77" s="343">
        <v>0</v>
      </c>
      <c r="AY77" s="343">
        <v>0</v>
      </c>
      <c r="AZ77" s="343">
        <v>0</v>
      </c>
      <c r="BA77" s="343">
        <v>0</v>
      </c>
      <c r="BB77" s="343">
        <v>0</v>
      </c>
      <c r="BC77" s="343">
        <v>0</v>
      </c>
      <c r="BD77" s="343" t="s">
        <v>692</v>
      </c>
      <c r="BE77" s="397"/>
      <c r="BF77" s="360"/>
      <c r="BG77" s="343" t="s">
        <v>4004</v>
      </c>
      <c r="BH77" s="343">
        <v>2</v>
      </c>
      <c r="BI77" s="351">
        <v>46277</v>
      </c>
      <c r="BJ77" s="343">
        <v>0</v>
      </c>
      <c r="BK77" s="363"/>
      <c r="BL77" s="387"/>
      <c r="BM77" s="363" t="s">
        <v>4004</v>
      </c>
      <c r="BN77" s="364">
        <v>2</v>
      </c>
      <c r="BO77" s="352">
        <v>46277</v>
      </c>
      <c r="BP77" s="363">
        <v>0</v>
      </c>
      <c r="BQ77" s="363"/>
      <c r="BR77" s="387"/>
      <c r="BS77" s="363"/>
      <c r="BT77" s="364"/>
      <c r="BU77" s="388"/>
      <c r="BV77" s="363"/>
      <c r="BW77" s="389"/>
      <c r="BX77" s="387"/>
      <c r="BY77" s="363"/>
      <c r="BZ77" s="364"/>
      <c r="CA77" s="390"/>
      <c r="CB77" s="363"/>
      <c r="CC77" s="363"/>
      <c r="CD77" s="388"/>
      <c r="CE77" s="363"/>
      <c r="CF77" s="363"/>
      <c r="CG77" s="363"/>
      <c r="CH77" s="363"/>
      <c r="CI77" s="363"/>
      <c r="CJ77" s="388"/>
      <c r="CK77" s="363"/>
      <c r="CL77" s="363"/>
      <c r="CM77" s="363"/>
      <c r="CN77" s="363"/>
      <c r="CO77" s="363"/>
      <c r="CP77" s="388"/>
      <c r="CQ77" s="363"/>
      <c r="CR77" s="363"/>
      <c r="CS77" s="363"/>
      <c r="CT77" s="363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33" t="s">
        <v>674</v>
      </c>
      <c r="P78" s="182"/>
      <c r="Q78" s="182"/>
      <c r="R78" s="333" t="s">
        <v>3962</v>
      </c>
      <c r="S78" s="182"/>
      <c r="T78" s="182"/>
      <c r="U78" s="182"/>
      <c r="V78" s="182"/>
      <c r="W78" s="333">
        <f>_xlfn.MINIFS(V:V,C:C,C78,AE:AE,"",AB:AB,"")</f>
        <v>0</v>
      </c>
      <c r="X78" s="333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77"/>
      <c r="AE78" s="180" t="s">
        <v>675</v>
      </c>
      <c r="AF78" s="180" t="s">
        <v>2163</v>
      </c>
      <c r="AG78" s="186" t="s">
        <v>677</v>
      </c>
      <c r="AH78" s="186" t="s">
        <v>677</v>
      </c>
      <c r="AI78" s="345">
        <v>0</v>
      </c>
      <c r="AJ78" s="345">
        <v>0</v>
      </c>
      <c r="AK78" s="345"/>
      <c r="AL78" s="345"/>
      <c r="AM78" s="343"/>
      <c r="AN78" s="343"/>
      <c r="AO78" s="343"/>
      <c r="AP78" s="343"/>
      <c r="AQ78" s="343"/>
      <c r="AR78" s="343"/>
      <c r="AS78" s="343"/>
      <c r="AT78" s="343"/>
      <c r="AU78" s="343"/>
      <c r="AV78" s="343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97"/>
      <c r="BF78" s="360"/>
      <c r="BG78" s="359"/>
      <c r="BH78" s="364"/>
      <c r="BI78" s="386"/>
      <c r="BJ78" s="363"/>
      <c r="BK78" s="363"/>
      <c r="BL78" s="387"/>
      <c r="BM78" s="363"/>
      <c r="BN78" s="364"/>
      <c r="BO78" s="352">
        <v>46277</v>
      </c>
      <c r="BP78" s="363"/>
      <c r="BQ78" s="363"/>
      <c r="BR78" s="387"/>
      <c r="BS78" s="363"/>
      <c r="BT78" s="364"/>
      <c r="BU78" s="388"/>
      <c r="BV78" s="363"/>
      <c r="BW78" s="389"/>
      <c r="BX78" s="387"/>
      <c r="BY78" s="363"/>
      <c r="BZ78" s="364"/>
      <c r="CA78" s="390"/>
      <c r="CB78" s="363"/>
      <c r="CC78" s="363"/>
      <c r="CD78" s="388"/>
      <c r="CE78" s="363"/>
      <c r="CF78" s="363"/>
      <c r="CG78" s="363"/>
      <c r="CH78" s="363"/>
      <c r="CI78" s="363"/>
      <c r="CJ78" s="388"/>
      <c r="CK78" s="363"/>
      <c r="CL78" s="363"/>
      <c r="CM78" s="363"/>
      <c r="CN78" s="363"/>
      <c r="CO78" s="363"/>
      <c r="CP78" s="388"/>
      <c r="CQ78" s="363"/>
      <c r="CR78" s="363"/>
      <c r="CS78" s="363"/>
      <c r="CT78" s="363"/>
    </row>
    <row r="79" spans="1:98" ht="17.25" customHeight="1">
      <c r="A79" s="343">
        <v>70</v>
      </c>
      <c r="B79" s="344" t="s">
        <v>4123</v>
      </c>
      <c r="C79" s="344" t="s">
        <v>4124</v>
      </c>
      <c r="D79" s="344" t="s">
        <v>781</v>
      </c>
      <c r="E79" s="344" t="s">
        <v>4126</v>
      </c>
      <c r="F79" s="344" t="s">
        <v>4461</v>
      </c>
      <c r="G79" s="344" t="s">
        <v>1389</v>
      </c>
      <c r="H79" s="345">
        <v>3590</v>
      </c>
      <c r="I79" s="346" t="s">
        <v>702</v>
      </c>
      <c r="J79" s="347">
        <v>1</v>
      </c>
      <c r="K79" s="347"/>
      <c r="L79" s="347">
        <v>1</v>
      </c>
      <c r="M79" s="345">
        <v>43.2</v>
      </c>
      <c r="N79" s="345">
        <v>43.2</v>
      </c>
      <c r="O79" s="345" t="s">
        <v>674</v>
      </c>
      <c r="P79" s="345" t="s">
        <v>13</v>
      </c>
      <c r="Q79" s="345" t="s">
        <v>703</v>
      </c>
      <c r="R79" s="345"/>
      <c r="S79" s="345"/>
      <c r="T79" s="34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45">
        <f ca="1">+L79-T79</f>
        <v>1</v>
      </c>
      <c r="V79" s="345">
        <f ca="1">ROUNDDOWN(T79/J79,0)</f>
        <v>0</v>
      </c>
      <c r="W79" s="345"/>
      <c r="X79" s="345"/>
      <c r="Y79" s="345"/>
      <c r="Z79" s="345"/>
      <c r="AA79" s="345"/>
      <c r="AB79" s="345" t="s">
        <v>602</v>
      </c>
      <c r="AC79" s="345">
        <v>1.1759999999999999</v>
      </c>
      <c r="AD79" s="349"/>
      <c r="AE79" s="337"/>
      <c r="AF79" s="337"/>
      <c r="AG79" s="348" t="s">
        <v>677</v>
      </c>
      <c r="AH79" s="348" t="s">
        <v>677</v>
      </c>
      <c r="AI79" s="345">
        <v>0</v>
      </c>
      <c r="AJ79" s="345">
        <v>0</v>
      </c>
      <c r="AK79" s="345"/>
      <c r="AL79" s="345"/>
      <c r="AM79" s="343"/>
      <c r="AN79" s="343"/>
      <c r="AO79" s="343"/>
      <c r="AP79" s="343"/>
      <c r="AQ79" s="343"/>
      <c r="AR79" s="343"/>
      <c r="AS79" s="343"/>
      <c r="AT79" s="343"/>
      <c r="AU79" s="343"/>
      <c r="AV79" s="343"/>
      <c r="AW79" s="343">
        <v>0</v>
      </c>
      <c r="AX79" s="343">
        <v>0</v>
      </c>
      <c r="AY79" s="343">
        <v>0</v>
      </c>
      <c r="AZ79" s="343">
        <v>0</v>
      </c>
      <c r="BA79" s="343">
        <v>0</v>
      </c>
      <c r="BB79" s="343">
        <v>0</v>
      </c>
      <c r="BC79" s="343">
        <v>0</v>
      </c>
      <c r="BD79" s="343" t="s">
        <v>692</v>
      </c>
      <c r="BE79" s="381"/>
      <c r="BF79" s="382"/>
      <c r="BG79" s="343" t="s">
        <v>4004</v>
      </c>
      <c r="BH79" s="343">
        <v>1</v>
      </c>
      <c r="BI79" s="351">
        <v>46277</v>
      </c>
      <c r="BJ79" s="343">
        <v>0</v>
      </c>
      <c r="BK79" s="353"/>
      <c r="BL79" s="354"/>
      <c r="BM79" s="343" t="s">
        <v>4004</v>
      </c>
      <c r="BN79" s="347">
        <v>1</v>
      </c>
      <c r="BO79" s="352">
        <v>46277</v>
      </c>
      <c r="BP79" s="343">
        <v>0</v>
      </c>
      <c r="BQ79" s="353"/>
      <c r="BR79" s="354"/>
      <c r="BS79" s="353"/>
      <c r="BT79" s="355"/>
      <c r="BU79" s="356"/>
      <c r="BV79" s="353"/>
      <c r="BW79" s="357"/>
      <c r="BX79" s="354"/>
      <c r="BY79" s="353"/>
      <c r="BZ79" s="355"/>
      <c r="CA79" s="358"/>
      <c r="CB79" s="353"/>
      <c r="CC79" s="353"/>
      <c r="CD79" s="356"/>
      <c r="CE79" s="353"/>
      <c r="CF79" s="353"/>
      <c r="CG79" s="353"/>
      <c r="CH79" s="353"/>
      <c r="CI79" s="353"/>
      <c r="CJ79" s="356"/>
      <c r="CK79" s="353"/>
      <c r="CL79" s="353"/>
      <c r="CM79" s="353"/>
      <c r="CN79" s="353"/>
      <c r="CO79" s="353"/>
      <c r="CP79" s="356"/>
      <c r="CQ79" s="353"/>
      <c r="CR79" s="353"/>
      <c r="CS79" s="353"/>
      <c r="CT79" s="353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33" t="s">
        <v>674</v>
      </c>
      <c r="P80" s="182"/>
      <c r="Q80" s="182"/>
      <c r="R80" s="333" t="s">
        <v>3962</v>
      </c>
      <c r="S80" s="182"/>
      <c r="T80" s="182"/>
      <c r="U80" s="182"/>
      <c r="V80" s="182"/>
      <c r="W80" s="333">
        <f>_xlfn.MINIFS(V:V,C:C,C80,AE:AE,"",AB:AB,"")</f>
        <v>0</v>
      </c>
      <c r="X80" s="333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77"/>
      <c r="AE80" s="180" t="s">
        <v>675</v>
      </c>
      <c r="AF80" s="180" t="s">
        <v>2163</v>
      </c>
      <c r="AG80" s="186" t="s">
        <v>677</v>
      </c>
      <c r="AH80" s="186" t="s">
        <v>677</v>
      </c>
      <c r="AI80" s="345">
        <v>0</v>
      </c>
      <c r="AJ80" s="345">
        <v>0</v>
      </c>
      <c r="AK80" s="345"/>
      <c r="AL80" s="345"/>
      <c r="AM80" s="343"/>
      <c r="AN80" s="343"/>
      <c r="AO80" s="343"/>
      <c r="AP80" s="343"/>
      <c r="AQ80" s="343"/>
      <c r="AR80" s="343"/>
      <c r="AS80" s="343"/>
      <c r="AT80" s="343"/>
      <c r="AU80" s="343"/>
      <c r="AV80" s="343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43"/>
      <c r="BF80" s="343"/>
      <c r="BG80" s="343"/>
      <c r="BH80" s="347"/>
      <c r="BI80" s="351"/>
      <c r="BJ80" s="343"/>
      <c r="BK80" s="343"/>
      <c r="BL80" s="350"/>
      <c r="BM80" s="343"/>
      <c r="BN80" s="343"/>
      <c r="BO80" s="352">
        <v>46277</v>
      </c>
      <c r="BP80" s="343"/>
      <c r="BQ80" s="343"/>
      <c r="BR80" s="350"/>
      <c r="BS80" s="343"/>
      <c r="BT80" s="343"/>
      <c r="BU80" s="351"/>
      <c r="BV80" s="343"/>
      <c r="BW80" s="343"/>
      <c r="BX80" s="350"/>
      <c r="BY80" s="343"/>
      <c r="BZ80" s="343"/>
      <c r="CA80" s="343"/>
      <c r="CB80" s="343"/>
      <c r="CC80" s="343"/>
      <c r="CD80" s="351"/>
      <c r="CE80" s="343"/>
      <c r="CF80" s="343"/>
      <c r="CG80" s="343"/>
      <c r="CH80" s="343"/>
      <c r="CI80" s="343"/>
      <c r="CJ80" s="351"/>
      <c r="CK80" s="343"/>
      <c r="CL80" s="343"/>
      <c r="CM80" s="343"/>
      <c r="CN80" s="343"/>
      <c r="CO80" s="343"/>
      <c r="CP80" s="351"/>
      <c r="CQ80" s="343"/>
      <c r="CR80" s="343"/>
      <c r="CS80" s="343"/>
      <c r="CT80" s="343"/>
    </row>
    <row r="81" spans="1:98" ht="17.25" customHeight="1">
      <c r="A81" s="343">
        <v>72</v>
      </c>
      <c r="B81" s="344" t="s">
        <v>4128</v>
      </c>
      <c r="C81" s="344" t="s">
        <v>4129</v>
      </c>
      <c r="D81" s="344" t="s">
        <v>781</v>
      </c>
      <c r="E81" s="344" t="s">
        <v>4131</v>
      </c>
      <c r="F81" s="344" t="s">
        <v>4462</v>
      </c>
      <c r="G81" s="344" t="s">
        <v>1389</v>
      </c>
      <c r="H81" s="345">
        <v>6000</v>
      </c>
      <c r="I81" s="346" t="s">
        <v>702</v>
      </c>
      <c r="J81" s="347">
        <v>1</v>
      </c>
      <c r="K81" s="347"/>
      <c r="L81" s="347">
        <v>1</v>
      </c>
      <c r="M81" s="345">
        <v>70.599999999999994</v>
      </c>
      <c r="N81" s="345">
        <v>70.599999999999994</v>
      </c>
      <c r="O81" s="345" t="s">
        <v>674</v>
      </c>
      <c r="P81" s="345" t="s">
        <v>13</v>
      </c>
      <c r="Q81" s="345" t="s">
        <v>703</v>
      </c>
      <c r="R81" s="345"/>
      <c r="S81" s="345"/>
      <c r="T81" s="34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45">
        <f ca="1">+L81-T81</f>
        <v>1</v>
      </c>
      <c r="V81" s="345">
        <f ca="1">ROUNDDOWN(T81/J81,0)</f>
        <v>0</v>
      </c>
      <c r="W81" s="345"/>
      <c r="X81" s="345"/>
      <c r="Y81" s="345"/>
      <c r="Z81" s="345"/>
      <c r="AA81" s="345"/>
      <c r="AB81" s="345" t="s">
        <v>602</v>
      </c>
      <c r="AC81" s="345">
        <v>1.923</v>
      </c>
      <c r="AD81" s="349"/>
      <c r="AE81" s="337"/>
      <c r="AF81" s="337"/>
      <c r="AG81" s="348" t="s">
        <v>677</v>
      </c>
      <c r="AH81" s="348" t="s">
        <v>677</v>
      </c>
      <c r="AI81" s="345">
        <v>0</v>
      </c>
      <c r="AJ81" s="345">
        <v>0</v>
      </c>
      <c r="AK81" s="345"/>
      <c r="AL81" s="345"/>
      <c r="AM81" s="343"/>
      <c r="AN81" s="343"/>
      <c r="AO81" s="343"/>
      <c r="AP81" s="343"/>
      <c r="AQ81" s="343"/>
      <c r="AR81" s="343"/>
      <c r="AS81" s="343"/>
      <c r="AT81" s="343"/>
      <c r="AU81" s="343"/>
      <c r="AV81" s="343"/>
      <c r="AW81" s="343">
        <v>0</v>
      </c>
      <c r="AX81" s="343">
        <v>0</v>
      </c>
      <c r="AY81" s="343">
        <v>0</v>
      </c>
      <c r="AZ81" s="343">
        <v>0</v>
      </c>
      <c r="BA81" s="343">
        <v>0</v>
      </c>
      <c r="BB81" s="343">
        <v>0</v>
      </c>
      <c r="BC81" s="343">
        <v>0</v>
      </c>
      <c r="BD81" s="343" t="s">
        <v>692</v>
      </c>
      <c r="BE81" s="369"/>
      <c r="BF81" s="370"/>
      <c r="BG81" s="343" t="s">
        <v>4004</v>
      </c>
      <c r="BH81" s="343">
        <v>1</v>
      </c>
      <c r="BI81" s="351">
        <v>46277</v>
      </c>
      <c r="BJ81" s="343">
        <v>0</v>
      </c>
      <c r="BK81" s="369"/>
      <c r="BL81" s="370"/>
      <c r="BM81" s="371" t="s">
        <v>4004</v>
      </c>
      <c r="BN81" s="372">
        <v>1</v>
      </c>
      <c r="BO81" s="352">
        <v>46277</v>
      </c>
      <c r="BP81" s="371">
        <v>0</v>
      </c>
      <c r="BQ81" s="369"/>
      <c r="BR81" s="370"/>
      <c r="BS81" s="369"/>
      <c r="BT81" s="373"/>
      <c r="BU81" s="374"/>
      <c r="BV81" s="369"/>
      <c r="BW81" s="375"/>
      <c r="BX81" s="370"/>
      <c r="BY81" s="369"/>
      <c r="BZ81" s="373"/>
      <c r="CA81" s="376"/>
      <c r="CB81" s="369"/>
      <c r="CC81" s="369"/>
      <c r="CD81" s="374"/>
      <c r="CE81" s="369"/>
      <c r="CF81" s="369"/>
      <c r="CG81" s="369"/>
      <c r="CH81" s="369"/>
      <c r="CI81" s="369"/>
      <c r="CJ81" s="374"/>
      <c r="CK81" s="369"/>
      <c r="CL81" s="369"/>
      <c r="CM81" s="369"/>
      <c r="CN81" s="369"/>
      <c r="CO81" s="369"/>
      <c r="CP81" s="374"/>
      <c r="CQ81" s="369"/>
      <c r="CR81" s="369"/>
      <c r="CS81" s="369"/>
      <c r="CT81" s="369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33" t="s">
        <v>674</v>
      </c>
      <c r="P82" s="182"/>
      <c r="Q82" s="182"/>
      <c r="R82" s="333" t="s">
        <v>3962</v>
      </c>
      <c r="S82" s="182"/>
      <c r="T82" s="182"/>
      <c r="U82" s="182"/>
      <c r="V82" s="182"/>
      <c r="W82" s="333">
        <f>_xlfn.MINIFS(V:V,C:C,C82,AE:AE,"",AB:AB,"")</f>
        <v>0</v>
      </c>
      <c r="X82" s="333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77"/>
      <c r="AE82" s="180" t="s">
        <v>675</v>
      </c>
      <c r="AF82" s="180" t="s">
        <v>2163</v>
      </c>
      <c r="AG82" s="186" t="s">
        <v>677</v>
      </c>
      <c r="AH82" s="186" t="s">
        <v>677</v>
      </c>
      <c r="AI82" s="345">
        <v>0</v>
      </c>
      <c r="AJ82" s="345">
        <v>0</v>
      </c>
      <c r="AK82" s="345"/>
      <c r="AL82" s="345"/>
      <c r="AM82" s="343"/>
      <c r="AN82" s="343"/>
      <c r="AO82" s="343"/>
      <c r="AP82" s="343"/>
      <c r="AQ82" s="343"/>
      <c r="AR82" s="343"/>
      <c r="AS82" s="343"/>
      <c r="AT82" s="343"/>
      <c r="AU82" s="343"/>
      <c r="AV82" s="343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43"/>
      <c r="BF82" s="343"/>
      <c r="BG82" s="343"/>
      <c r="BH82" s="347"/>
      <c r="BI82" s="351"/>
      <c r="BJ82" s="343"/>
      <c r="BK82" s="343"/>
      <c r="BL82" s="350"/>
      <c r="BM82" s="343"/>
      <c r="BN82" s="347"/>
      <c r="BO82" s="352">
        <v>46277</v>
      </c>
      <c r="BP82" s="343"/>
      <c r="BQ82" s="343"/>
      <c r="BR82" s="350"/>
      <c r="BS82" s="343"/>
      <c r="BT82" s="347"/>
      <c r="BU82" s="351"/>
      <c r="BV82" s="343"/>
      <c r="BW82" s="349"/>
      <c r="BX82" s="350"/>
      <c r="BY82" s="343"/>
      <c r="BZ82" s="347"/>
      <c r="CA82" s="352"/>
      <c r="CB82" s="343"/>
      <c r="CC82" s="343"/>
      <c r="CD82" s="351"/>
      <c r="CE82" s="343"/>
      <c r="CF82" s="343"/>
      <c r="CG82" s="343"/>
      <c r="CH82" s="343"/>
      <c r="CI82" s="343"/>
      <c r="CJ82" s="351"/>
      <c r="CK82" s="343"/>
      <c r="CL82" s="343"/>
      <c r="CM82" s="343"/>
      <c r="CN82" s="343"/>
      <c r="CO82" s="343"/>
      <c r="CP82" s="351"/>
      <c r="CQ82" s="343"/>
      <c r="CR82" s="343"/>
      <c r="CS82" s="343"/>
      <c r="CT82" s="343"/>
    </row>
    <row r="83" spans="1:98" ht="17.25" customHeight="1">
      <c r="A83" s="343">
        <v>74</v>
      </c>
      <c r="B83" s="344" t="s">
        <v>4133</v>
      </c>
      <c r="C83" s="344" t="s">
        <v>4134</v>
      </c>
      <c r="D83" s="344" t="s">
        <v>781</v>
      </c>
      <c r="E83" s="344" t="s">
        <v>4136</v>
      </c>
      <c r="F83" s="344" t="s">
        <v>4463</v>
      </c>
      <c r="G83" s="344" t="s">
        <v>1389</v>
      </c>
      <c r="H83" s="345">
        <v>9400</v>
      </c>
      <c r="I83" s="346" t="s">
        <v>702</v>
      </c>
      <c r="J83" s="347">
        <v>1</v>
      </c>
      <c r="K83" s="347"/>
      <c r="L83" s="347">
        <v>1</v>
      </c>
      <c r="M83" s="345">
        <v>110.7</v>
      </c>
      <c r="N83" s="345">
        <v>110.7</v>
      </c>
      <c r="O83" s="345" t="s">
        <v>674</v>
      </c>
      <c r="P83" s="345" t="s">
        <v>13</v>
      </c>
      <c r="Q83" s="345" t="s">
        <v>703</v>
      </c>
      <c r="R83" s="345"/>
      <c r="S83" s="345"/>
      <c r="T83" s="34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45">
        <f ca="1">+L83-T83</f>
        <v>1</v>
      </c>
      <c r="V83" s="345">
        <f ca="1">ROUNDDOWN(T83/J83,0)</f>
        <v>0</v>
      </c>
      <c r="W83" s="345"/>
      <c r="X83" s="345"/>
      <c r="Y83" s="345"/>
      <c r="Z83" s="345"/>
      <c r="AA83" s="345"/>
      <c r="AB83" s="345" t="s">
        <v>602</v>
      </c>
      <c r="AC83" s="345">
        <v>3.0110000000000001</v>
      </c>
      <c r="AD83" s="349"/>
      <c r="AE83" s="337"/>
      <c r="AF83" s="337"/>
      <c r="AG83" s="348" t="s">
        <v>677</v>
      </c>
      <c r="AH83" s="348" t="s">
        <v>677</v>
      </c>
      <c r="AI83" s="345">
        <v>0</v>
      </c>
      <c r="AJ83" s="345">
        <v>0</v>
      </c>
      <c r="AK83" s="345"/>
      <c r="AL83" s="345"/>
      <c r="AM83" s="343"/>
      <c r="AN83" s="343"/>
      <c r="AO83" s="343"/>
      <c r="AP83" s="343"/>
      <c r="AQ83" s="343"/>
      <c r="AR83" s="343"/>
      <c r="AS83" s="343"/>
      <c r="AT83" s="343"/>
      <c r="AU83" s="343"/>
      <c r="AV83" s="343"/>
      <c r="AW83" s="343">
        <v>0</v>
      </c>
      <c r="AX83" s="343">
        <v>0</v>
      </c>
      <c r="AY83" s="343">
        <v>0</v>
      </c>
      <c r="AZ83" s="343">
        <v>0</v>
      </c>
      <c r="BA83" s="343">
        <v>0</v>
      </c>
      <c r="BB83" s="343">
        <v>0</v>
      </c>
      <c r="BC83" s="343">
        <v>0</v>
      </c>
      <c r="BD83" s="343" t="s">
        <v>692</v>
      </c>
      <c r="BE83" s="343"/>
      <c r="BF83" s="350"/>
      <c r="BG83" s="343" t="s">
        <v>4004</v>
      </c>
      <c r="BH83" s="343">
        <v>1</v>
      </c>
      <c r="BI83" s="351">
        <v>46277</v>
      </c>
      <c r="BJ83" s="343">
        <v>0</v>
      </c>
      <c r="BK83" s="353"/>
      <c r="BL83" s="354"/>
      <c r="BM83" s="343" t="s">
        <v>4004</v>
      </c>
      <c r="BN83" s="343">
        <v>1</v>
      </c>
      <c r="BO83" s="352">
        <v>46277</v>
      </c>
      <c r="BP83" s="343">
        <v>0</v>
      </c>
      <c r="BQ83" s="353"/>
      <c r="BR83" s="354"/>
      <c r="BS83" s="353"/>
      <c r="BT83" s="353"/>
      <c r="BU83" s="356"/>
      <c r="BV83" s="353"/>
      <c r="BW83" s="353"/>
      <c r="BX83" s="354"/>
      <c r="BY83" s="353"/>
      <c r="BZ83" s="353"/>
      <c r="CA83" s="353"/>
      <c r="CB83" s="353"/>
      <c r="CC83" s="353"/>
      <c r="CD83" s="356"/>
      <c r="CE83" s="353"/>
      <c r="CF83" s="353"/>
      <c r="CG83" s="353"/>
      <c r="CH83" s="353"/>
      <c r="CI83" s="353"/>
      <c r="CJ83" s="356"/>
      <c r="CK83" s="353"/>
      <c r="CL83" s="353"/>
      <c r="CM83" s="353"/>
      <c r="CN83" s="353"/>
      <c r="CO83" s="353"/>
      <c r="CP83" s="356"/>
      <c r="CQ83" s="353"/>
      <c r="CR83" s="353"/>
      <c r="CS83" s="353"/>
      <c r="CT83" s="353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33" t="s">
        <v>674</v>
      </c>
      <c r="P84" s="182"/>
      <c r="Q84" s="182"/>
      <c r="R84" s="333" t="s">
        <v>3962</v>
      </c>
      <c r="S84" s="182"/>
      <c r="T84" s="182"/>
      <c r="U84" s="182"/>
      <c r="V84" s="182"/>
      <c r="W84" s="333">
        <f>_xlfn.MINIFS(V:V,C:C,C84,AE:AE,"",AB:AB,"")</f>
        <v>0</v>
      </c>
      <c r="X84" s="333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77"/>
      <c r="AE84" s="180" t="s">
        <v>675</v>
      </c>
      <c r="AF84" s="180" t="s">
        <v>2163</v>
      </c>
      <c r="AG84" s="186" t="s">
        <v>677</v>
      </c>
      <c r="AH84" s="186" t="s">
        <v>677</v>
      </c>
      <c r="AI84" s="345">
        <v>0</v>
      </c>
      <c r="AJ84" s="345">
        <v>0</v>
      </c>
      <c r="AK84" s="345"/>
      <c r="AL84" s="345"/>
      <c r="AM84" s="343"/>
      <c r="AN84" s="343"/>
      <c r="AO84" s="343"/>
      <c r="AP84" s="343"/>
      <c r="AQ84" s="343"/>
      <c r="AR84" s="343"/>
      <c r="AS84" s="343"/>
      <c r="AT84" s="343"/>
      <c r="AU84" s="343"/>
      <c r="AV84" s="343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96"/>
      <c r="BF84" s="382"/>
      <c r="BG84" s="381"/>
      <c r="BH84" s="347"/>
      <c r="BI84" s="391"/>
      <c r="BJ84" s="343"/>
      <c r="BK84" s="343"/>
      <c r="BL84" s="350"/>
      <c r="BM84" s="343"/>
      <c r="BN84" s="343"/>
      <c r="BO84" s="352">
        <v>46277</v>
      </c>
      <c r="BP84" s="343"/>
      <c r="BQ84" s="343"/>
      <c r="BR84" s="350"/>
      <c r="BS84" s="343"/>
      <c r="BT84" s="343"/>
      <c r="BU84" s="351"/>
      <c r="BV84" s="343"/>
      <c r="BW84" s="343"/>
      <c r="BX84" s="350"/>
      <c r="BY84" s="343"/>
      <c r="BZ84" s="343"/>
      <c r="CA84" s="343"/>
      <c r="CB84" s="343"/>
      <c r="CC84" s="343"/>
      <c r="CD84" s="351"/>
      <c r="CE84" s="343"/>
      <c r="CF84" s="343"/>
      <c r="CG84" s="343"/>
      <c r="CH84" s="343"/>
      <c r="CI84" s="343"/>
      <c r="CJ84" s="351"/>
      <c r="CK84" s="343"/>
      <c r="CL84" s="343"/>
      <c r="CM84" s="343"/>
      <c r="CN84" s="343"/>
      <c r="CO84" s="343"/>
      <c r="CP84" s="351"/>
      <c r="CQ84" s="343"/>
      <c r="CR84" s="343"/>
      <c r="CS84" s="343"/>
      <c r="CT84" s="343"/>
    </row>
    <row r="85" spans="1:98" ht="17.25" customHeight="1">
      <c r="A85" s="343">
        <v>76</v>
      </c>
      <c r="B85" s="344" t="s">
        <v>4138</v>
      </c>
      <c r="C85" s="344" t="s">
        <v>4139</v>
      </c>
      <c r="D85" s="344" t="s">
        <v>781</v>
      </c>
      <c r="E85" s="344" t="s">
        <v>4141</v>
      </c>
      <c r="F85" s="344" t="s">
        <v>4464</v>
      </c>
      <c r="G85" s="344" t="s">
        <v>1389</v>
      </c>
      <c r="H85" s="345">
        <v>3200</v>
      </c>
      <c r="I85" s="346" t="s">
        <v>702</v>
      </c>
      <c r="J85" s="347">
        <v>1</v>
      </c>
      <c r="K85" s="347"/>
      <c r="L85" s="347">
        <v>1</v>
      </c>
      <c r="M85" s="345">
        <v>37.700000000000003</v>
      </c>
      <c r="N85" s="345">
        <v>37.700000000000003</v>
      </c>
      <c r="O85" s="345" t="s">
        <v>674</v>
      </c>
      <c r="P85" s="345" t="s">
        <v>13</v>
      </c>
      <c r="Q85" s="345" t="s">
        <v>703</v>
      </c>
      <c r="R85" s="345"/>
      <c r="S85" s="345"/>
      <c r="T85" s="34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45">
        <f ca="1">+L85-T85</f>
        <v>1</v>
      </c>
      <c r="V85" s="345">
        <f ca="1">ROUNDDOWN(T85/J85,0)</f>
        <v>0</v>
      </c>
      <c r="W85" s="345"/>
      <c r="X85" s="345"/>
      <c r="Y85" s="345"/>
      <c r="Z85" s="345"/>
      <c r="AA85" s="345"/>
      <c r="AB85" s="345" t="s">
        <v>602</v>
      </c>
      <c r="AC85" s="345">
        <v>1.0269999999999999</v>
      </c>
      <c r="AD85" s="349"/>
      <c r="AE85" s="337"/>
      <c r="AF85" s="337"/>
      <c r="AG85" s="348" t="s">
        <v>677</v>
      </c>
      <c r="AH85" s="348" t="s">
        <v>677</v>
      </c>
      <c r="AI85" s="345">
        <v>0</v>
      </c>
      <c r="AJ85" s="345">
        <v>0</v>
      </c>
      <c r="AK85" s="345"/>
      <c r="AL85" s="345"/>
      <c r="AM85" s="343"/>
      <c r="AN85" s="343"/>
      <c r="AO85" s="343"/>
      <c r="AP85" s="343"/>
      <c r="AQ85" s="343"/>
      <c r="AR85" s="343"/>
      <c r="AS85" s="343"/>
      <c r="AT85" s="343"/>
      <c r="AU85" s="343"/>
      <c r="AV85" s="343"/>
      <c r="AW85" s="343">
        <v>0</v>
      </c>
      <c r="AX85" s="343">
        <v>0</v>
      </c>
      <c r="AY85" s="343">
        <v>0</v>
      </c>
      <c r="AZ85" s="343">
        <v>0</v>
      </c>
      <c r="BA85" s="343">
        <v>0</v>
      </c>
      <c r="BB85" s="343">
        <v>0</v>
      </c>
      <c r="BC85" s="343">
        <v>0</v>
      </c>
      <c r="BD85" s="343" t="s">
        <v>692</v>
      </c>
      <c r="BE85" s="381"/>
      <c r="BF85" s="382"/>
      <c r="BG85" s="343" t="s">
        <v>4004</v>
      </c>
      <c r="BH85" s="343">
        <v>1</v>
      </c>
      <c r="BI85" s="351">
        <v>46277</v>
      </c>
      <c r="BJ85" s="343">
        <v>0</v>
      </c>
      <c r="BK85" s="353"/>
      <c r="BL85" s="354"/>
      <c r="BM85" s="343" t="s">
        <v>4004</v>
      </c>
      <c r="BN85" s="343">
        <v>1</v>
      </c>
      <c r="BO85" s="352">
        <v>46277</v>
      </c>
      <c r="BP85" s="343">
        <v>0</v>
      </c>
      <c r="BQ85" s="353"/>
      <c r="BR85" s="354"/>
      <c r="BS85" s="353"/>
      <c r="BT85" s="353"/>
      <c r="BU85" s="356"/>
      <c r="BV85" s="353"/>
      <c r="BW85" s="353"/>
      <c r="BX85" s="354"/>
      <c r="BY85" s="353"/>
      <c r="BZ85" s="353"/>
      <c r="CA85" s="353"/>
      <c r="CB85" s="353"/>
      <c r="CC85" s="353"/>
      <c r="CD85" s="356"/>
      <c r="CE85" s="353"/>
      <c r="CF85" s="353"/>
      <c r="CG85" s="353"/>
      <c r="CH85" s="353"/>
      <c r="CI85" s="353"/>
      <c r="CJ85" s="356"/>
      <c r="CK85" s="353"/>
      <c r="CL85" s="353"/>
      <c r="CM85" s="353"/>
      <c r="CN85" s="353"/>
      <c r="CO85" s="353"/>
      <c r="CP85" s="356"/>
      <c r="CQ85" s="353"/>
      <c r="CR85" s="353"/>
      <c r="CS85" s="353"/>
      <c r="CT85" s="353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33" t="s">
        <v>674</v>
      </c>
      <c r="P86" s="182"/>
      <c r="Q86" s="182"/>
      <c r="R86" s="333" t="s">
        <v>3962</v>
      </c>
      <c r="S86" s="182"/>
      <c r="T86" s="182"/>
      <c r="U86" s="182"/>
      <c r="V86" s="182"/>
      <c r="W86" s="333">
        <f>_xlfn.MINIFS(V:V,C:C,C86,AE:AE,"",AB:AB,"")</f>
        <v>0</v>
      </c>
      <c r="X86" s="333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77"/>
      <c r="AE86" s="180" t="s">
        <v>675</v>
      </c>
      <c r="AF86" s="180" t="s">
        <v>2163</v>
      </c>
      <c r="AG86" s="186" t="s">
        <v>677</v>
      </c>
      <c r="AH86" s="186" t="s">
        <v>677</v>
      </c>
      <c r="AI86" s="345">
        <v>0</v>
      </c>
      <c r="AJ86" s="345">
        <v>0</v>
      </c>
      <c r="AK86" s="345"/>
      <c r="AL86" s="345"/>
      <c r="AM86" s="343"/>
      <c r="AN86" s="343"/>
      <c r="AO86" s="343"/>
      <c r="AP86" s="343"/>
      <c r="AQ86" s="343"/>
      <c r="AR86" s="343"/>
      <c r="AS86" s="343"/>
      <c r="AT86" s="343"/>
      <c r="AU86" s="343"/>
      <c r="AV86" s="343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43"/>
      <c r="BF86" s="343"/>
      <c r="BG86" s="343"/>
      <c r="BH86" s="347"/>
      <c r="BI86" s="351"/>
      <c r="BJ86" s="343"/>
      <c r="BK86" s="343"/>
      <c r="BL86" s="350"/>
      <c r="BM86" s="343"/>
      <c r="BN86" s="347"/>
      <c r="BO86" s="352">
        <v>46277</v>
      </c>
      <c r="BP86" s="343"/>
      <c r="BQ86" s="343"/>
      <c r="BR86" s="350"/>
      <c r="BS86" s="343"/>
      <c r="BT86" s="347"/>
      <c r="BU86" s="351"/>
      <c r="BV86" s="343"/>
      <c r="BW86" s="349"/>
      <c r="BX86" s="350"/>
      <c r="BY86" s="343"/>
      <c r="BZ86" s="347"/>
      <c r="CA86" s="352"/>
      <c r="CB86" s="343"/>
      <c r="CC86" s="343"/>
      <c r="CD86" s="351"/>
      <c r="CE86" s="343"/>
      <c r="CF86" s="343"/>
      <c r="CG86" s="343"/>
      <c r="CH86" s="343"/>
      <c r="CI86" s="343"/>
      <c r="CJ86" s="351"/>
      <c r="CK86" s="343"/>
      <c r="CL86" s="343"/>
      <c r="CM86" s="343"/>
      <c r="CN86" s="343"/>
      <c r="CO86" s="343"/>
      <c r="CP86" s="351"/>
      <c r="CQ86" s="343"/>
      <c r="CR86" s="343"/>
      <c r="CS86" s="343"/>
      <c r="CT86" s="343"/>
    </row>
    <row r="87" spans="1:98" ht="17.25" customHeight="1">
      <c r="A87" s="343">
        <v>78</v>
      </c>
      <c r="B87" s="344" t="s">
        <v>4143</v>
      </c>
      <c r="C87" s="344" t="s">
        <v>4144</v>
      </c>
      <c r="D87" s="344" t="s">
        <v>781</v>
      </c>
      <c r="E87" s="344" t="s">
        <v>4032</v>
      </c>
      <c r="F87" s="344" t="s">
        <v>4465</v>
      </c>
      <c r="G87" s="344" t="s">
        <v>1389</v>
      </c>
      <c r="H87" s="345">
        <v>3920</v>
      </c>
      <c r="I87" s="346" t="s">
        <v>702</v>
      </c>
      <c r="J87" s="347">
        <v>1</v>
      </c>
      <c r="K87" s="347"/>
      <c r="L87" s="347">
        <v>1</v>
      </c>
      <c r="M87" s="345">
        <v>47.1</v>
      </c>
      <c r="N87" s="345">
        <v>47.1</v>
      </c>
      <c r="O87" s="345" t="s">
        <v>674</v>
      </c>
      <c r="P87" s="345" t="s">
        <v>13</v>
      </c>
      <c r="Q87" s="345" t="s">
        <v>703</v>
      </c>
      <c r="R87" s="345"/>
      <c r="S87" s="345"/>
      <c r="T87" s="34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45">
        <f ca="1">+L87-T87</f>
        <v>1</v>
      </c>
      <c r="V87" s="345">
        <f ca="1">ROUNDDOWN(T87/J87,0)</f>
        <v>0</v>
      </c>
      <c r="W87" s="345"/>
      <c r="X87" s="345"/>
      <c r="Y87" s="345"/>
      <c r="Z87" s="345"/>
      <c r="AA87" s="345"/>
      <c r="AB87" s="345" t="s">
        <v>602</v>
      </c>
      <c r="AC87" s="345">
        <v>1.284</v>
      </c>
      <c r="AD87" s="349"/>
      <c r="AE87" s="337"/>
      <c r="AF87" s="337"/>
      <c r="AG87" s="348" t="s">
        <v>677</v>
      </c>
      <c r="AH87" s="348" t="s">
        <v>677</v>
      </c>
      <c r="AI87" s="345">
        <v>0</v>
      </c>
      <c r="AJ87" s="345">
        <v>0</v>
      </c>
      <c r="AK87" s="345"/>
      <c r="AL87" s="345"/>
      <c r="AM87" s="343"/>
      <c r="AN87" s="343"/>
      <c r="AO87" s="343"/>
      <c r="AP87" s="343"/>
      <c r="AQ87" s="343"/>
      <c r="AR87" s="343"/>
      <c r="AS87" s="343"/>
      <c r="AT87" s="343"/>
      <c r="AU87" s="343"/>
      <c r="AV87" s="343"/>
      <c r="AW87" s="343">
        <v>0</v>
      </c>
      <c r="AX87" s="343">
        <v>0</v>
      </c>
      <c r="AY87" s="343">
        <v>0</v>
      </c>
      <c r="AZ87" s="343">
        <v>0</v>
      </c>
      <c r="BA87" s="343">
        <v>0</v>
      </c>
      <c r="BB87" s="343">
        <v>0</v>
      </c>
      <c r="BC87" s="343">
        <v>0</v>
      </c>
      <c r="BD87" s="343" t="s">
        <v>692</v>
      </c>
      <c r="BE87" s="369"/>
      <c r="BF87" s="370"/>
      <c r="BG87" s="343" t="s">
        <v>4004</v>
      </c>
      <c r="BH87" s="343">
        <v>1</v>
      </c>
      <c r="BI87" s="351">
        <v>46277</v>
      </c>
      <c r="BJ87" s="343">
        <v>0</v>
      </c>
      <c r="BK87" s="369"/>
      <c r="BL87" s="370"/>
      <c r="BM87" s="371" t="s">
        <v>4004</v>
      </c>
      <c r="BN87" s="372">
        <v>1</v>
      </c>
      <c r="BO87" s="352">
        <v>46277</v>
      </c>
      <c r="BP87" s="371">
        <v>0</v>
      </c>
      <c r="BQ87" s="369"/>
      <c r="BR87" s="370"/>
      <c r="BS87" s="369"/>
      <c r="BT87" s="373"/>
      <c r="BU87" s="374"/>
      <c r="BV87" s="369"/>
      <c r="BW87" s="375"/>
      <c r="BX87" s="370"/>
      <c r="BY87" s="369"/>
      <c r="BZ87" s="373"/>
      <c r="CA87" s="376"/>
      <c r="CB87" s="369"/>
      <c r="CC87" s="369"/>
      <c r="CD87" s="374"/>
      <c r="CE87" s="369"/>
      <c r="CF87" s="369"/>
      <c r="CG87" s="369"/>
      <c r="CH87" s="369"/>
      <c r="CI87" s="369"/>
      <c r="CJ87" s="374"/>
      <c r="CK87" s="369"/>
      <c r="CL87" s="369"/>
      <c r="CM87" s="369"/>
      <c r="CN87" s="369"/>
      <c r="CO87" s="369"/>
      <c r="CP87" s="374"/>
      <c r="CQ87" s="369"/>
      <c r="CR87" s="369"/>
      <c r="CS87" s="369"/>
      <c r="CT87" s="369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33" t="s">
        <v>674</v>
      </c>
      <c r="P88" s="182"/>
      <c r="Q88" s="182"/>
      <c r="R88" s="333" t="s">
        <v>3962</v>
      </c>
      <c r="S88" s="182"/>
      <c r="T88" s="182"/>
      <c r="U88" s="182"/>
      <c r="V88" s="182"/>
      <c r="W88" s="333">
        <f>_xlfn.MINIFS(V:V,C:C,C88,AE:AE,"",AB:AB,"")</f>
        <v>0</v>
      </c>
      <c r="X88" s="333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77"/>
      <c r="AE88" s="180" t="s">
        <v>675</v>
      </c>
      <c r="AF88" s="180" t="s">
        <v>2163</v>
      </c>
      <c r="AG88" s="186" t="s">
        <v>677</v>
      </c>
      <c r="AH88" s="186" t="s">
        <v>677</v>
      </c>
      <c r="AI88" s="345">
        <v>0</v>
      </c>
      <c r="AJ88" s="345">
        <v>0</v>
      </c>
      <c r="AK88" s="345"/>
      <c r="AL88" s="345"/>
      <c r="AM88" s="343"/>
      <c r="AN88" s="343"/>
      <c r="AO88" s="343"/>
      <c r="AP88" s="343"/>
      <c r="AQ88" s="343"/>
      <c r="AR88" s="343"/>
      <c r="AS88" s="343"/>
      <c r="AT88" s="343"/>
      <c r="AU88" s="343"/>
      <c r="AV88" s="343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43"/>
      <c r="BF88" s="350"/>
      <c r="BG88" s="343"/>
      <c r="BH88" s="343"/>
      <c r="BI88" s="351"/>
      <c r="BJ88" s="343"/>
      <c r="BK88" s="343"/>
      <c r="BL88" s="350"/>
      <c r="BM88" s="343"/>
      <c r="BN88" s="343"/>
      <c r="BO88" s="352">
        <v>46277</v>
      </c>
      <c r="BP88" s="343"/>
      <c r="BQ88" s="343"/>
      <c r="BR88" s="350"/>
      <c r="BS88" s="343"/>
      <c r="BT88" s="343"/>
      <c r="BU88" s="351"/>
      <c r="BV88" s="343"/>
      <c r="BW88" s="343"/>
      <c r="BX88" s="350"/>
      <c r="BY88" s="343"/>
      <c r="BZ88" s="343"/>
      <c r="CA88" s="343"/>
      <c r="CB88" s="343"/>
      <c r="CC88" s="343"/>
      <c r="CD88" s="351"/>
      <c r="CE88" s="343"/>
      <c r="CF88" s="343"/>
      <c r="CG88" s="343"/>
      <c r="CH88" s="343"/>
      <c r="CI88" s="343"/>
      <c r="CJ88" s="351"/>
      <c r="CK88" s="343"/>
      <c r="CL88" s="343"/>
      <c r="CM88" s="343"/>
      <c r="CN88" s="343"/>
      <c r="CO88" s="343"/>
      <c r="CP88" s="351"/>
      <c r="CQ88" s="343"/>
      <c r="CR88" s="343"/>
      <c r="CS88" s="343"/>
      <c r="CT88" s="343"/>
    </row>
    <row r="89" spans="1:98" ht="17.25" customHeight="1">
      <c r="A89" s="343">
        <v>80</v>
      </c>
      <c r="B89" s="344" t="s">
        <v>4146</v>
      </c>
      <c r="C89" s="344" t="s">
        <v>4147</v>
      </c>
      <c r="D89" s="344" t="s">
        <v>781</v>
      </c>
      <c r="E89" s="344" t="s">
        <v>4032</v>
      </c>
      <c r="F89" s="344" t="s">
        <v>4466</v>
      </c>
      <c r="G89" s="344" t="s">
        <v>1389</v>
      </c>
      <c r="H89" s="345">
        <v>3920</v>
      </c>
      <c r="I89" s="346" t="s">
        <v>702</v>
      </c>
      <c r="J89" s="347">
        <v>1</v>
      </c>
      <c r="K89" s="347"/>
      <c r="L89" s="347">
        <v>2</v>
      </c>
      <c r="M89" s="345">
        <v>47.1</v>
      </c>
      <c r="N89" s="345">
        <v>94.3</v>
      </c>
      <c r="O89" s="345" t="s">
        <v>674</v>
      </c>
      <c r="P89" s="345" t="s">
        <v>13</v>
      </c>
      <c r="Q89" s="345" t="s">
        <v>703</v>
      </c>
      <c r="R89" s="345"/>
      <c r="S89" s="345"/>
      <c r="T89" s="34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45">
        <f ca="1">+L89-T89</f>
        <v>2</v>
      </c>
      <c r="V89" s="345">
        <f ca="1">ROUNDDOWN(T89/J89,0)</f>
        <v>0</v>
      </c>
      <c r="W89" s="345"/>
      <c r="X89" s="345"/>
      <c r="Y89" s="345"/>
      <c r="Z89" s="345"/>
      <c r="AA89" s="345"/>
      <c r="AB89" s="345" t="s">
        <v>602</v>
      </c>
      <c r="AC89" s="345">
        <v>2.5680000000000001</v>
      </c>
      <c r="AD89" s="349"/>
      <c r="AE89" s="337"/>
      <c r="AF89" s="337"/>
      <c r="AG89" s="348" t="s">
        <v>677</v>
      </c>
      <c r="AH89" s="348" t="s">
        <v>677</v>
      </c>
      <c r="AI89" s="345">
        <v>0</v>
      </c>
      <c r="AJ89" s="345">
        <v>0</v>
      </c>
      <c r="AK89" s="345"/>
      <c r="AL89" s="345"/>
      <c r="AM89" s="343"/>
      <c r="AN89" s="343"/>
      <c r="AO89" s="343"/>
      <c r="AP89" s="343"/>
      <c r="AQ89" s="343"/>
      <c r="AR89" s="343"/>
      <c r="AS89" s="343"/>
      <c r="AT89" s="343"/>
      <c r="AU89" s="343"/>
      <c r="AV89" s="343"/>
      <c r="AW89" s="343">
        <v>0</v>
      </c>
      <c r="AX89" s="343">
        <v>0</v>
      </c>
      <c r="AY89" s="343">
        <v>0</v>
      </c>
      <c r="AZ89" s="343">
        <v>0</v>
      </c>
      <c r="BA89" s="343">
        <v>0</v>
      </c>
      <c r="BB89" s="343">
        <v>0</v>
      </c>
      <c r="BC89" s="343">
        <v>0</v>
      </c>
      <c r="BD89" s="343" t="s">
        <v>692</v>
      </c>
      <c r="BE89" s="369"/>
      <c r="BF89" s="370"/>
      <c r="BG89" s="343" t="s">
        <v>4004</v>
      </c>
      <c r="BH89" s="343">
        <v>2</v>
      </c>
      <c r="BI89" s="351">
        <v>46277</v>
      </c>
      <c r="BJ89" s="343">
        <v>0</v>
      </c>
      <c r="BK89" s="369"/>
      <c r="BL89" s="370"/>
      <c r="BM89" s="371" t="s">
        <v>4004</v>
      </c>
      <c r="BN89" s="372">
        <v>2</v>
      </c>
      <c r="BO89" s="352">
        <v>46277</v>
      </c>
      <c r="BP89" s="371">
        <v>0</v>
      </c>
      <c r="BQ89" s="369"/>
      <c r="BR89" s="370"/>
      <c r="BS89" s="369"/>
      <c r="BT89" s="373"/>
      <c r="BU89" s="374"/>
      <c r="BV89" s="369"/>
      <c r="BW89" s="375"/>
      <c r="BX89" s="370"/>
      <c r="BY89" s="369"/>
      <c r="BZ89" s="373"/>
      <c r="CA89" s="376"/>
      <c r="CB89" s="369"/>
      <c r="CC89" s="369"/>
      <c r="CD89" s="374"/>
      <c r="CE89" s="369"/>
      <c r="CF89" s="369"/>
      <c r="CG89" s="369"/>
      <c r="CH89" s="369"/>
      <c r="CI89" s="369"/>
      <c r="CJ89" s="374"/>
      <c r="CK89" s="369"/>
      <c r="CL89" s="369"/>
      <c r="CM89" s="369"/>
      <c r="CN89" s="369"/>
      <c r="CO89" s="369"/>
      <c r="CP89" s="374"/>
      <c r="CQ89" s="369"/>
      <c r="CR89" s="369"/>
      <c r="CS89" s="369"/>
      <c r="CT89" s="369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33" t="s">
        <v>674</v>
      </c>
      <c r="P90" s="182"/>
      <c r="Q90" s="182"/>
      <c r="R90" s="333" t="s">
        <v>3962</v>
      </c>
      <c r="S90" s="182"/>
      <c r="T90" s="182"/>
      <c r="U90" s="182"/>
      <c r="V90" s="182"/>
      <c r="W90" s="333">
        <f>_xlfn.MINIFS(V:V,C:C,C90,AE:AE,"",AB:AB,"")</f>
        <v>0</v>
      </c>
      <c r="X90" s="333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77"/>
      <c r="AE90" s="180" t="s">
        <v>675</v>
      </c>
      <c r="AF90" s="180" t="s">
        <v>2163</v>
      </c>
      <c r="AG90" s="186" t="s">
        <v>677</v>
      </c>
      <c r="AH90" s="186" t="s">
        <v>677</v>
      </c>
      <c r="AI90" s="345">
        <v>0</v>
      </c>
      <c r="AJ90" s="345">
        <v>0</v>
      </c>
      <c r="AK90" s="345"/>
      <c r="AL90" s="345"/>
      <c r="AM90" s="343"/>
      <c r="AN90" s="343"/>
      <c r="AO90" s="343"/>
      <c r="AP90" s="343"/>
      <c r="AQ90" s="343"/>
      <c r="AR90" s="343"/>
      <c r="AS90" s="343"/>
      <c r="AT90" s="343"/>
      <c r="AU90" s="343"/>
      <c r="AV90" s="343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81"/>
      <c r="BF90" s="382"/>
      <c r="BG90" s="381"/>
      <c r="BH90" s="347"/>
      <c r="BI90" s="391"/>
      <c r="BJ90" s="343"/>
      <c r="BK90" s="343"/>
      <c r="BL90" s="350"/>
      <c r="BM90" s="343"/>
      <c r="BN90" s="347"/>
      <c r="BO90" s="352">
        <v>46277</v>
      </c>
      <c r="BP90" s="343"/>
      <c r="BQ90" s="343"/>
      <c r="BR90" s="350"/>
      <c r="BS90" s="343"/>
      <c r="BT90" s="347"/>
      <c r="BU90" s="351"/>
      <c r="BV90" s="343"/>
      <c r="BW90" s="349"/>
      <c r="BX90" s="350"/>
      <c r="BY90" s="343"/>
      <c r="BZ90" s="347"/>
      <c r="CA90" s="352"/>
      <c r="CB90" s="343"/>
      <c r="CC90" s="343"/>
      <c r="CD90" s="351"/>
      <c r="CE90" s="343"/>
      <c r="CF90" s="343"/>
      <c r="CG90" s="343"/>
      <c r="CH90" s="343"/>
      <c r="CI90" s="343"/>
      <c r="CJ90" s="351"/>
      <c r="CK90" s="343"/>
      <c r="CL90" s="343"/>
      <c r="CM90" s="343"/>
      <c r="CN90" s="343"/>
      <c r="CO90" s="343"/>
      <c r="CP90" s="351"/>
      <c r="CQ90" s="343"/>
      <c r="CR90" s="343"/>
      <c r="CS90" s="343"/>
      <c r="CT90" s="343"/>
    </row>
    <row r="91" spans="1:98" ht="17.25" customHeight="1">
      <c r="A91" s="343">
        <v>82</v>
      </c>
      <c r="B91" s="344" t="s">
        <v>4149</v>
      </c>
      <c r="C91" s="344" t="s">
        <v>4150</v>
      </c>
      <c r="D91" s="344" t="s">
        <v>781</v>
      </c>
      <c r="E91" s="344" t="s">
        <v>4136</v>
      </c>
      <c r="F91" s="344" t="s">
        <v>4467</v>
      </c>
      <c r="G91" s="344" t="s">
        <v>1389</v>
      </c>
      <c r="H91" s="345">
        <v>9400</v>
      </c>
      <c r="I91" s="346" t="s">
        <v>702</v>
      </c>
      <c r="J91" s="347">
        <v>1</v>
      </c>
      <c r="K91" s="347"/>
      <c r="L91" s="347">
        <v>2</v>
      </c>
      <c r="M91" s="345">
        <v>110.7</v>
      </c>
      <c r="N91" s="345">
        <v>221.4</v>
      </c>
      <c r="O91" s="345" t="s">
        <v>674</v>
      </c>
      <c r="P91" s="345" t="s">
        <v>13</v>
      </c>
      <c r="Q91" s="345" t="s">
        <v>703</v>
      </c>
      <c r="R91" s="345"/>
      <c r="S91" s="345"/>
      <c r="T91" s="34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45">
        <f ca="1">+L91-T91</f>
        <v>2</v>
      </c>
      <c r="V91" s="345">
        <f ca="1">ROUNDDOWN(T91/J91,0)</f>
        <v>0</v>
      </c>
      <c r="W91" s="345"/>
      <c r="X91" s="345"/>
      <c r="Y91" s="345"/>
      <c r="Z91" s="345"/>
      <c r="AA91" s="345"/>
      <c r="AB91" s="345" t="s">
        <v>602</v>
      </c>
      <c r="AC91" s="345">
        <v>6.0220000000000002</v>
      </c>
      <c r="AD91" s="349"/>
      <c r="AE91" s="337"/>
      <c r="AF91" s="337"/>
      <c r="AG91" s="348" t="s">
        <v>677</v>
      </c>
      <c r="AH91" s="348" t="s">
        <v>677</v>
      </c>
      <c r="AI91" s="345">
        <v>0</v>
      </c>
      <c r="AJ91" s="345">
        <v>0</v>
      </c>
      <c r="AK91" s="345"/>
      <c r="AL91" s="345"/>
      <c r="AM91" s="343"/>
      <c r="AN91" s="343"/>
      <c r="AO91" s="343"/>
      <c r="AP91" s="343"/>
      <c r="AQ91" s="343"/>
      <c r="AR91" s="343"/>
      <c r="AS91" s="343"/>
      <c r="AT91" s="343"/>
      <c r="AU91" s="343"/>
      <c r="AV91" s="343"/>
      <c r="AW91" s="343">
        <v>0</v>
      </c>
      <c r="AX91" s="343">
        <v>0</v>
      </c>
      <c r="AY91" s="343">
        <v>0</v>
      </c>
      <c r="AZ91" s="343">
        <v>0</v>
      </c>
      <c r="BA91" s="343">
        <v>0</v>
      </c>
      <c r="BB91" s="343">
        <v>0</v>
      </c>
      <c r="BC91" s="343">
        <v>0</v>
      </c>
      <c r="BD91" s="343" t="s">
        <v>692</v>
      </c>
      <c r="BE91" s="381"/>
      <c r="BF91" s="382"/>
      <c r="BG91" s="343" t="s">
        <v>4004</v>
      </c>
      <c r="BH91" s="343">
        <v>2</v>
      </c>
      <c r="BI91" s="351">
        <v>46277</v>
      </c>
      <c r="BJ91" s="343">
        <v>0</v>
      </c>
      <c r="BK91" s="353"/>
      <c r="BL91" s="354"/>
      <c r="BM91" s="343" t="s">
        <v>4004</v>
      </c>
      <c r="BN91" s="343">
        <v>2</v>
      </c>
      <c r="BO91" s="352">
        <v>46277</v>
      </c>
      <c r="BP91" s="343">
        <v>0</v>
      </c>
      <c r="BQ91" s="353"/>
      <c r="BR91" s="354"/>
      <c r="BS91" s="353"/>
      <c r="BT91" s="353"/>
      <c r="BU91" s="356"/>
      <c r="BV91" s="353"/>
      <c r="BW91" s="353"/>
      <c r="BX91" s="354"/>
      <c r="BY91" s="353"/>
      <c r="BZ91" s="353"/>
      <c r="CA91" s="353"/>
      <c r="CB91" s="353"/>
      <c r="CC91" s="353"/>
      <c r="CD91" s="356"/>
      <c r="CE91" s="353"/>
      <c r="CF91" s="353"/>
      <c r="CG91" s="353"/>
      <c r="CH91" s="353"/>
      <c r="CI91" s="353"/>
      <c r="CJ91" s="356"/>
      <c r="CK91" s="353"/>
      <c r="CL91" s="353"/>
      <c r="CM91" s="353"/>
      <c r="CN91" s="353"/>
      <c r="CO91" s="353"/>
      <c r="CP91" s="356"/>
      <c r="CQ91" s="353"/>
      <c r="CR91" s="353"/>
      <c r="CS91" s="353"/>
      <c r="CT91" s="353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33" t="s">
        <v>674</v>
      </c>
      <c r="P92" s="182"/>
      <c r="Q92" s="182"/>
      <c r="R92" s="333" t="s">
        <v>3962</v>
      </c>
      <c r="S92" s="182"/>
      <c r="T92" s="182"/>
      <c r="U92" s="182"/>
      <c r="V92" s="182"/>
      <c r="W92" s="333">
        <f>_xlfn.MINIFS(V:V,C:C,C92,AE:AE,"",AB:AB,"")</f>
        <v>0</v>
      </c>
      <c r="X92" s="333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77"/>
      <c r="AE92" s="180" t="s">
        <v>675</v>
      </c>
      <c r="AF92" s="180" t="s">
        <v>2163</v>
      </c>
      <c r="AG92" s="186" t="s">
        <v>677</v>
      </c>
      <c r="AH92" s="186" t="s">
        <v>677</v>
      </c>
      <c r="AI92" s="345">
        <v>0</v>
      </c>
      <c r="AJ92" s="345">
        <v>0</v>
      </c>
      <c r="AK92" s="345"/>
      <c r="AL92" s="345"/>
      <c r="AM92" s="343"/>
      <c r="AN92" s="343"/>
      <c r="AO92" s="343"/>
      <c r="AP92" s="343"/>
      <c r="AQ92" s="343"/>
      <c r="AR92" s="343"/>
      <c r="AS92" s="343"/>
      <c r="AT92" s="343"/>
      <c r="AU92" s="343"/>
      <c r="AV92" s="343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43"/>
      <c r="BF92" s="350"/>
      <c r="BG92" s="343"/>
      <c r="BH92" s="347"/>
      <c r="BI92" s="351"/>
      <c r="BJ92" s="343"/>
      <c r="BK92" s="343"/>
      <c r="BL92" s="350"/>
      <c r="BM92" s="343"/>
      <c r="BN92" s="347"/>
      <c r="BO92" s="352">
        <v>46277</v>
      </c>
      <c r="BP92" s="343"/>
      <c r="BQ92" s="343"/>
      <c r="BR92" s="350"/>
      <c r="BS92" s="343"/>
      <c r="BT92" s="347"/>
      <c r="BU92" s="351"/>
      <c r="BV92" s="343"/>
      <c r="BW92" s="349"/>
      <c r="BX92" s="350"/>
      <c r="BY92" s="343"/>
      <c r="BZ92" s="347"/>
      <c r="CA92" s="352"/>
      <c r="CB92" s="343"/>
      <c r="CC92" s="343"/>
      <c r="CD92" s="351"/>
      <c r="CE92" s="343"/>
      <c r="CF92" s="343"/>
      <c r="CG92" s="343"/>
      <c r="CH92" s="343"/>
      <c r="CI92" s="343"/>
      <c r="CJ92" s="351"/>
      <c r="CK92" s="343"/>
      <c r="CL92" s="343"/>
      <c r="CM92" s="343"/>
      <c r="CN92" s="343"/>
      <c r="CO92" s="343"/>
      <c r="CP92" s="351"/>
      <c r="CQ92" s="343"/>
      <c r="CR92" s="343"/>
      <c r="CS92" s="343"/>
      <c r="CT92" s="343"/>
    </row>
    <row r="93" spans="1:98" ht="17.25" customHeight="1">
      <c r="A93" s="343">
        <v>84</v>
      </c>
      <c r="B93" s="344" t="s">
        <v>4152</v>
      </c>
      <c r="C93" s="344" t="s">
        <v>4153</v>
      </c>
      <c r="D93" s="344" t="s">
        <v>781</v>
      </c>
      <c r="E93" s="344" t="s">
        <v>4141</v>
      </c>
      <c r="F93" s="344" t="s">
        <v>4468</v>
      </c>
      <c r="G93" s="344" t="s">
        <v>1389</v>
      </c>
      <c r="H93" s="345">
        <v>3200</v>
      </c>
      <c r="I93" s="346" t="s">
        <v>702</v>
      </c>
      <c r="J93" s="347">
        <v>1</v>
      </c>
      <c r="K93" s="347"/>
      <c r="L93" s="347">
        <v>2</v>
      </c>
      <c r="M93" s="345">
        <v>37.700000000000003</v>
      </c>
      <c r="N93" s="345">
        <v>75.400000000000006</v>
      </c>
      <c r="O93" s="345" t="s">
        <v>674</v>
      </c>
      <c r="P93" s="345" t="s">
        <v>13</v>
      </c>
      <c r="Q93" s="345" t="s">
        <v>703</v>
      </c>
      <c r="R93" s="345"/>
      <c r="S93" s="345"/>
      <c r="T93" s="34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45">
        <f ca="1">+L93-T93</f>
        <v>2</v>
      </c>
      <c r="V93" s="345">
        <f ca="1">ROUNDDOWN(T93/J93,0)</f>
        <v>0</v>
      </c>
      <c r="W93" s="345"/>
      <c r="X93" s="345"/>
      <c r="Y93" s="345"/>
      <c r="Z93" s="345"/>
      <c r="AA93" s="345"/>
      <c r="AB93" s="345" t="s">
        <v>602</v>
      </c>
      <c r="AC93" s="345">
        <v>2.0539999999999998</v>
      </c>
      <c r="AD93" s="349"/>
      <c r="AE93" s="337"/>
      <c r="AF93" s="337"/>
      <c r="AG93" s="348" t="s">
        <v>677</v>
      </c>
      <c r="AH93" s="348" t="s">
        <v>677</v>
      </c>
      <c r="AI93" s="345">
        <v>0</v>
      </c>
      <c r="AJ93" s="345">
        <v>0</v>
      </c>
      <c r="AK93" s="345"/>
      <c r="AL93" s="345"/>
      <c r="AM93" s="343"/>
      <c r="AN93" s="343"/>
      <c r="AO93" s="343"/>
      <c r="AP93" s="343"/>
      <c r="AQ93" s="343"/>
      <c r="AR93" s="343"/>
      <c r="AS93" s="343"/>
      <c r="AT93" s="343"/>
      <c r="AU93" s="343"/>
      <c r="AV93" s="343"/>
      <c r="AW93" s="343">
        <v>0</v>
      </c>
      <c r="AX93" s="343">
        <v>0</v>
      </c>
      <c r="AY93" s="343">
        <v>0</v>
      </c>
      <c r="AZ93" s="343">
        <v>0</v>
      </c>
      <c r="BA93" s="343">
        <v>0</v>
      </c>
      <c r="BB93" s="343">
        <v>0</v>
      </c>
      <c r="BC93" s="343">
        <v>0</v>
      </c>
      <c r="BD93" s="343" t="s">
        <v>692</v>
      </c>
      <c r="BE93" s="381"/>
      <c r="BF93" s="382"/>
      <c r="BG93" s="343" t="s">
        <v>4004</v>
      </c>
      <c r="BH93" s="343">
        <v>2</v>
      </c>
      <c r="BI93" s="351">
        <v>46277</v>
      </c>
      <c r="BJ93" s="343">
        <v>0</v>
      </c>
      <c r="BK93" s="353"/>
      <c r="BL93" s="354"/>
      <c r="BM93" s="343" t="s">
        <v>4004</v>
      </c>
      <c r="BN93" s="347">
        <v>2</v>
      </c>
      <c r="BO93" s="352">
        <v>46277</v>
      </c>
      <c r="BP93" s="343">
        <v>0</v>
      </c>
      <c r="BQ93" s="353"/>
      <c r="BR93" s="354"/>
      <c r="BS93" s="353"/>
      <c r="BT93" s="355"/>
      <c r="BU93" s="356"/>
      <c r="BV93" s="353"/>
      <c r="BW93" s="357"/>
      <c r="BX93" s="354"/>
      <c r="BY93" s="353"/>
      <c r="BZ93" s="355"/>
      <c r="CA93" s="358"/>
      <c r="CB93" s="353"/>
      <c r="CC93" s="353"/>
      <c r="CD93" s="356"/>
      <c r="CE93" s="353"/>
      <c r="CF93" s="353"/>
      <c r="CG93" s="353"/>
      <c r="CH93" s="353"/>
      <c r="CI93" s="353"/>
      <c r="CJ93" s="356"/>
      <c r="CK93" s="353"/>
      <c r="CL93" s="353"/>
      <c r="CM93" s="353"/>
      <c r="CN93" s="353"/>
      <c r="CO93" s="353"/>
      <c r="CP93" s="356"/>
      <c r="CQ93" s="353"/>
      <c r="CR93" s="353"/>
      <c r="CS93" s="353"/>
      <c r="CT93" s="353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33" t="s">
        <v>674</v>
      </c>
      <c r="P94" s="182"/>
      <c r="Q94" s="182"/>
      <c r="R94" s="333" t="s">
        <v>3962</v>
      </c>
      <c r="S94" s="182"/>
      <c r="T94" s="182"/>
      <c r="U94" s="182"/>
      <c r="V94" s="182"/>
      <c r="W94" s="333">
        <f>_xlfn.MINIFS(V:V,C:C,C94,AE:AE,"",AB:AB,"")</f>
        <v>0</v>
      </c>
      <c r="X94" s="333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77"/>
      <c r="AE94" s="180" t="s">
        <v>675</v>
      </c>
      <c r="AF94" s="180" t="s">
        <v>2163</v>
      </c>
      <c r="AG94" s="186" t="s">
        <v>677</v>
      </c>
      <c r="AH94" s="186" t="s">
        <v>677</v>
      </c>
      <c r="AI94" s="345">
        <v>0</v>
      </c>
      <c r="AJ94" s="345">
        <v>0</v>
      </c>
      <c r="AK94" s="345"/>
      <c r="AL94" s="345"/>
      <c r="AM94" s="343"/>
      <c r="AN94" s="343"/>
      <c r="AO94" s="343"/>
      <c r="AP94" s="343"/>
      <c r="AQ94" s="343"/>
      <c r="AR94" s="343"/>
      <c r="AS94" s="343"/>
      <c r="AT94" s="343"/>
      <c r="AU94" s="343"/>
      <c r="AV94" s="343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81"/>
      <c r="BF94" s="382"/>
      <c r="BG94" s="381"/>
      <c r="BH94" s="381"/>
      <c r="BI94" s="391"/>
      <c r="BJ94" s="343"/>
      <c r="BK94" s="343"/>
      <c r="BL94" s="350"/>
      <c r="BM94" s="343"/>
      <c r="BN94" s="343"/>
      <c r="BO94" s="352">
        <v>46277</v>
      </c>
      <c r="BP94" s="343"/>
      <c r="BQ94" s="343"/>
      <c r="BR94" s="350"/>
      <c r="BS94" s="343"/>
      <c r="BT94" s="343"/>
      <c r="BU94" s="351"/>
      <c r="BV94" s="343"/>
      <c r="BW94" s="343"/>
      <c r="BX94" s="350"/>
      <c r="BY94" s="343"/>
      <c r="BZ94" s="343"/>
      <c r="CA94" s="343"/>
      <c r="CB94" s="343"/>
      <c r="CC94" s="343"/>
      <c r="CD94" s="351"/>
      <c r="CE94" s="343"/>
      <c r="CF94" s="343"/>
      <c r="CG94" s="343"/>
      <c r="CH94" s="343"/>
      <c r="CI94" s="343"/>
      <c r="CJ94" s="351"/>
      <c r="CK94" s="343"/>
      <c r="CL94" s="343"/>
      <c r="CM94" s="343"/>
      <c r="CN94" s="343"/>
      <c r="CO94" s="343"/>
      <c r="CP94" s="351"/>
      <c r="CQ94" s="343"/>
      <c r="CR94" s="343"/>
      <c r="CS94" s="343"/>
      <c r="CT94" s="343"/>
    </row>
    <row r="95" spans="1:98" ht="17.25" customHeight="1">
      <c r="A95" s="337">
        <v>86</v>
      </c>
      <c r="B95" s="398" t="s">
        <v>4155</v>
      </c>
      <c r="C95" s="398" t="s">
        <v>4156</v>
      </c>
      <c r="D95" s="398" t="s">
        <v>781</v>
      </c>
      <c r="E95" s="398" t="s">
        <v>4032</v>
      </c>
      <c r="F95" s="398" t="s">
        <v>4469</v>
      </c>
      <c r="G95" s="398" t="s">
        <v>1389</v>
      </c>
      <c r="H95" s="336">
        <v>3920</v>
      </c>
      <c r="I95" s="348" t="s">
        <v>702</v>
      </c>
      <c r="J95" s="399">
        <v>1</v>
      </c>
      <c r="K95" s="399"/>
      <c r="L95" s="399">
        <v>2</v>
      </c>
      <c r="M95" s="336">
        <v>47.1</v>
      </c>
      <c r="N95" s="336">
        <v>94.3</v>
      </c>
      <c r="O95" s="345" t="s">
        <v>674</v>
      </c>
      <c r="P95" s="345" t="s">
        <v>13</v>
      </c>
      <c r="Q95" s="345" t="s">
        <v>703</v>
      </c>
      <c r="R95" s="345"/>
      <c r="S95" s="345"/>
      <c r="T95" s="345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45">
        <f ca="1">+L95-T95</f>
        <v>2</v>
      </c>
      <c r="V95" s="345">
        <f ca="1">ROUNDDOWN(T95/J95,0)</f>
        <v>0</v>
      </c>
      <c r="W95" s="345"/>
      <c r="X95" s="345"/>
      <c r="Y95" s="345"/>
      <c r="Z95" s="345"/>
      <c r="AA95" s="345"/>
      <c r="AB95" s="336" t="s">
        <v>602</v>
      </c>
      <c r="AC95" s="336">
        <v>2.5680000000000001</v>
      </c>
      <c r="AD95" s="400"/>
      <c r="AE95" s="337"/>
      <c r="AF95" s="337" t="s">
        <v>2163</v>
      </c>
      <c r="AG95" s="348" t="s">
        <v>677</v>
      </c>
      <c r="AH95" s="348" t="s">
        <v>677</v>
      </c>
      <c r="AI95" s="336">
        <v>0</v>
      </c>
      <c r="AJ95" s="336">
        <v>0</v>
      </c>
      <c r="AK95" s="336"/>
      <c r="AL95" s="336"/>
      <c r="AM95" s="337"/>
      <c r="AN95" s="338"/>
      <c r="AO95" s="338"/>
      <c r="AP95" s="337"/>
      <c r="AQ95" s="338"/>
      <c r="AR95" s="338"/>
      <c r="AS95" s="338"/>
      <c r="AT95" s="337"/>
      <c r="AU95" s="338"/>
      <c r="AV95" s="338"/>
      <c r="AW95" s="343">
        <v>0</v>
      </c>
      <c r="AX95" s="343">
        <v>0</v>
      </c>
      <c r="AY95" s="343">
        <v>0</v>
      </c>
      <c r="AZ95" s="343">
        <v>0</v>
      </c>
      <c r="BA95" s="343">
        <v>0</v>
      </c>
      <c r="BB95" s="343">
        <v>0</v>
      </c>
      <c r="BC95" s="343">
        <v>0</v>
      </c>
      <c r="BD95" s="343" t="s">
        <v>692</v>
      </c>
      <c r="BE95" s="340"/>
      <c r="BF95" s="340"/>
      <c r="BG95" s="343" t="s">
        <v>4004</v>
      </c>
      <c r="BH95" s="343">
        <v>2</v>
      </c>
      <c r="BI95" s="351">
        <v>46277</v>
      </c>
      <c r="BJ95" s="343">
        <v>0</v>
      </c>
      <c r="BK95" s="340"/>
      <c r="BL95" s="340"/>
      <c r="BM95" s="339" t="s">
        <v>4004</v>
      </c>
      <c r="BN95" s="339">
        <v>2</v>
      </c>
      <c r="BO95" s="352">
        <v>46277</v>
      </c>
      <c r="BP95" s="180">
        <v>0</v>
      </c>
      <c r="BQ95" s="340"/>
      <c r="BR95" s="340"/>
      <c r="BS95" s="340"/>
      <c r="BT95" s="340"/>
      <c r="BU95" s="341"/>
      <c r="BV95" s="342"/>
      <c r="BW95" s="340"/>
      <c r="BX95" s="340"/>
      <c r="BY95" s="340"/>
      <c r="BZ95" s="340"/>
      <c r="CA95" s="340"/>
      <c r="CB95" s="340"/>
      <c r="CC95" s="340"/>
      <c r="CD95" s="341"/>
      <c r="CE95" s="340"/>
      <c r="CF95" s="340"/>
      <c r="CG95" s="340"/>
      <c r="CH95" s="340"/>
      <c r="CI95" s="340"/>
      <c r="CJ95" s="341"/>
      <c r="CK95" s="340"/>
      <c r="CL95" s="340"/>
      <c r="CM95" s="340"/>
      <c r="CN95" s="340"/>
      <c r="CO95" s="340"/>
      <c r="CP95" s="341"/>
      <c r="CQ95" s="340"/>
      <c r="CR95" s="340"/>
      <c r="CS95" s="340"/>
      <c r="CT95" s="342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33" t="s">
        <v>674</v>
      </c>
      <c r="P96" s="182"/>
      <c r="Q96" s="182"/>
      <c r="R96" s="333" t="s">
        <v>3962</v>
      </c>
      <c r="S96" s="182"/>
      <c r="T96" s="182"/>
      <c r="U96" s="182"/>
      <c r="V96" s="182"/>
      <c r="W96" s="333">
        <f>_xlfn.MINIFS(V:V,C:C,C96,AE:AE,"",AB:AB,"")</f>
        <v>0</v>
      </c>
      <c r="X96" s="333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77"/>
      <c r="AE96" s="180" t="s">
        <v>675</v>
      </c>
      <c r="AF96" s="180" t="s">
        <v>2163</v>
      </c>
      <c r="AG96" s="186" t="s">
        <v>677</v>
      </c>
      <c r="AH96" s="186" t="s">
        <v>677</v>
      </c>
      <c r="AI96" s="345">
        <v>0</v>
      </c>
      <c r="AJ96" s="345">
        <v>0</v>
      </c>
      <c r="AK96" s="345"/>
      <c r="AL96" s="345"/>
      <c r="AM96" s="343"/>
      <c r="AN96" s="343"/>
      <c r="AO96" s="343"/>
      <c r="AP96" s="343"/>
      <c r="AQ96" s="343"/>
      <c r="AR96" s="343"/>
      <c r="AS96" s="343"/>
      <c r="AT96" s="343"/>
      <c r="AU96" s="343"/>
      <c r="AV96" s="343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43"/>
      <c r="BF96" s="350"/>
      <c r="BG96" s="343"/>
      <c r="BH96" s="347"/>
      <c r="BI96" s="351"/>
      <c r="BJ96" s="343"/>
      <c r="BK96" s="343"/>
      <c r="BL96" s="350"/>
      <c r="BM96" s="343"/>
      <c r="BN96" s="343"/>
      <c r="BO96" s="352">
        <v>46277</v>
      </c>
      <c r="BP96" s="343"/>
      <c r="BQ96" s="343"/>
      <c r="BR96" s="350"/>
      <c r="BS96" s="343"/>
      <c r="BT96" s="343"/>
      <c r="BU96" s="351"/>
      <c r="BV96" s="343"/>
      <c r="BW96" s="343"/>
      <c r="BX96" s="350"/>
      <c r="BY96" s="343"/>
      <c r="BZ96" s="343"/>
      <c r="CA96" s="343"/>
      <c r="CB96" s="343"/>
      <c r="CC96" s="343"/>
      <c r="CD96" s="351"/>
      <c r="CE96" s="343"/>
      <c r="CF96" s="343"/>
      <c r="CG96" s="343"/>
      <c r="CH96" s="343"/>
      <c r="CI96" s="343"/>
      <c r="CJ96" s="351"/>
      <c r="CK96" s="343"/>
      <c r="CL96" s="343"/>
      <c r="CM96" s="343"/>
      <c r="CN96" s="343"/>
      <c r="CO96" s="343"/>
      <c r="CP96" s="351"/>
      <c r="CQ96" s="343"/>
      <c r="CR96" s="343"/>
      <c r="CS96" s="343"/>
      <c r="CT96" s="343"/>
    </row>
    <row r="97" spans="1:98" ht="17.25" customHeight="1">
      <c r="A97" s="343">
        <v>88</v>
      </c>
      <c r="B97" s="344" t="s">
        <v>4158</v>
      </c>
      <c r="C97" s="344" t="s">
        <v>4159</v>
      </c>
      <c r="D97" s="344" t="s">
        <v>781</v>
      </c>
      <c r="E97" s="344" t="s">
        <v>4136</v>
      </c>
      <c r="F97" s="344" t="s">
        <v>4470</v>
      </c>
      <c r="G97" s="344" t="s">
        <v>1389</v>
      </c>
      <c r="H97" s="345">
        <v>9400</v>
      </c>
      <c r="I97" s="346" t="s">
        <v>702</v>
      </c>
      <c r="J97" s="347">
        <v>1</v>
      </c>
      <c r="K97" s="347"/>
      <c r="L97" s="347">
        <v>2</v>
      </c>
      <c r="M97" s="345">
        <v>110.7</v>
      </c>
      <c r="N97" s="345">
        <v>221.4</v>
      </c>
      <c r="O97" s="345" t="s">
        <v>674</v>
      </c>
      <c r="P97" s="345" t="s">
        <v>13</v>
      </c>
      <c r="Q97" s="345" t="s">
        <v>703</v>
      </c>
      <c r="R97" s="345"/>
      <c r="S97" s="345"/>
      <c r="T97" s="34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45">
        <f ca="1">+L97-T97</f>
        <v>2</v>
      </c>
      <c r="V97" s="345">
        <f ca="1">ROUNDDOWN(T97/J97,0)</f>
        <v>0</v>
      </c>
      <c r="W97" s="345"/>
      <c r="X97" s="345"/>
      <c r="Y97" s="345"/>
      <c r="Z97" s="345"/>
      <c r="AA97" s="345"/>
      <c r="AB97" s="345" t="s">
        <v>602</v>
      </c>
      <c r="AC97" s="345">
        <v>6.0220000000000002</v>
      </c>
      <c r="AD97" s="349"/>
      <c r="AE97" s="337"/>
      <c r="AF97" s="337"/>
      <c r="AG97" s="348" t="s">
        <v>677</v>
      </c>
      <c r="AH97" s="348" t="s">
        <v>677</v>
      </c>
      <c r="AI97" s="345">
        <v>0</v>
      </c>
      <c r="AJ97" s="345">
        <v>0</v>
      </c>
      <c r="AK97" s="345"/>
      <c r="AL97" s="345"/>
      <c r="AM97" s="343"/>
      <c r="AN97" s="343"/>
      <c r="AO97" s="343"/>
      <c r="AP97" s="343"/>
      <c r="AQ97" s="343"/>
      <c r="AR97" s="343"/>
      <c r="AS97" s="343"/>
      <c r="AT97" s="343"/>
      <c r="AU97" s="343"/>
      <c r="AV97" s="343"/>
      <c r="AW97" s="343">
        <v>0</v>
      </c>
      <c r="AX97" s="343">
        <v>0</v>
      </c>
      <c r="AY97" s="343">
        <v>0</v>
      </c>
      <c r="AZ97" s="343">
        <v>0</v>
      </c>
      <c r="BA97" s="343">
        <v>0</v>
      </c>
      <c r="BB97" s="343">
        <v>0</v>
      </c>
      <c r="BC97" s="343">
        <v>0</v>
      </c>
      <c r="BD97" s="343" t="s">
        <v>692</v>
      </c>
      <c r="BE97" s="343"/>
      <c r="BF97" s="350"/>
      <c r="BG97" s="343" t="s">
        <v>4004</v>
      </c>
      <c r="BH97" s="343">
        <v>2</v>
      </c>
      <c r="BI97" s="351">
        <v>46277</v>
      </c>
      <c r="BJ97" s="343">
        <v>0</v>
      </c>
      <c r="BK97" s="343"/>
      <c r="BL97" s="350"/>
      <c r="BM97" s="343" t="s">
        <v>4004</v>
      </c>
      <c r="BN97" s="347">
        <v>2</v>
      </c>
      <c r="BO97" s="352">
        <v>46277</v>
      </c>
      <c r="BP97" s="343">
        <v>0</v>
      </c>
      <c r="BQ97" s="343"/>
      <c r="BR97" s="350"/>
      <c r="BS97" s="343"/>
      <c r="BT97" s="347"/>
      <c r="BU97" s="351"/>
      <c r="BV97" s="343"/>
      <c r="BW97" s="349"/>
      <c r="BX97" s="350"/>
      <c r="BY97" s="343"/>
      <c r="BZ97" s="347"/>
      <c r="CA97" s="352"/>
      <c r="CB97" s="343"/>
      <c r="CC97" s="343"/>
      <c r="CD97" s="351"/>
      <c r="CE97" s="343"/>
      <c r="CF97" s="343"/>
      <c r="CG97" s="343"/>
      <c r="CH97" s="343"/>
      <c r="CI97" s="343"/>
      <c r="CJ97" s="351"/>
      <c r="CK97" s="343"/>
      <c r="CL97" s="343"/>
      <c r="CM97" s="343"/>
      <c r="CN97" s="343"/>
      <c r="CO97" s="343"/>
      <c r="CP97" s="351"/>
      <c r="CQ97" s="343"/>
      <c r="CR97" s="343"/>
      <c r="CS97" s="343"/>
      <c r="CT97" s="343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33" t="s">
        <v>674</v>
      </c>
      <c r="P98" s="182"/>
      <c r="Q98" s="182"/>
      <c r="R98" s="333" t="s">
        <v>3962</v>
      </c>
      <c r="S98" s="182"/>
      <c r="T98" s="182"/>
      <c r="U98" s="182"/>
      <c r="V98" s="182"/>
      <c r="W98" s="333">
        <f>_xlfn.MINIFS(V:V,C:C,C98,AE:AE,"",AB:AB,"")</f>
        <v>0</v>
      </c>
      <c r="X98" s="333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77"/>
      <c r="AE98" s="180" t="s">
        <v>675</v>
      </c>
      <c r="AF98" s="180" t="s">
        <v>2163</v>
      </c>
      <c r="AG98" s="186" t="s">
        <v>677</v>
      </c>
      <c r="AH98" s="186" t="s">
        <v>677</v>
      </c>
      <c r="AI98" s="345">
        <v>0</v>
      </c>
      <c r="AJ98" s="345">
        <v>0</v>
      </c>
      <c r="AK98" s="345"/>
      <c r="AL98" s="345"/>
      <c r="AM98" s="343"/>
      <c r="AN98" s="343"/>
      <c r="AO98" s="343"/>
      <c r="AP98" s="343"/>
      <c r="AQ98" s="343"/>
      <c r="AR98" s="343"/>
      <c r="AS98" s="343"/>
      <c r="AT98" s="343"/>
      <c r="AU98" s="343"/>
      <c r="AV98" s="343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53"/>
      <c r="BF98" s="354"/>
      <c r="BG98" s="381"/>
      <c r="BH98" s="395"/>
      <c r="BI98" s="356"/>
      <c r="BJ98" s="343"/>
      <c r="BK98" s="353"/>
      <c r="BL98" s="354"/>
      <c r="BM98" s="343"/>
      <c r="BN98" s="347"/>
      <c r="BO98" s="352">
        <v>46277</v>
      </c>
      <c r="BP98" s="343"/>
      <c r="BQ98" s="353"/>
      <c r="BR98" s="354"/>
      <c r="BS98" s="353"/>
      <c r="BT98" s="355"/>
      <c r="BU98" s="356"/>
      <c r="BV98" s="353"/>
      <c r="BW98" s="357"/>
      <c r="BX98" s="354"/>
      <c r="BY98" s="353"/>
      <c r="BZ98" s="355"/>
      <c r="CA98" s="358"/>
      <c r="CB98" s="353"/>
      <c r="CC98" s="353"/>
      <c r="CD98" s="356"/>
      <c r="CE98" s="353"/>
      <c r="CF98" s="353"/>
      <c r="CG98" s="353"/>
      <c r="CH98" s="353"/>
      <c r="CI98" s="353"/>
      <c r="CJ98" s="356"/>
      <c r="CK98" s="353"/>
      <c r="CL98" s="353"/>
      <c r="CM98" s="353"/>
      <c r="CN98" s="353"/>
      <c r="CO98" s="353"/>
      <c r="CP98" s="356"/>
      <c r="CQ98" s="353"/>
      <c r="CR98" s="353"/>
      <c r="CS98" s="353"/>
      <c r="CT98" s="353"/>
    </row>
    <row r="99" spans="1:98" ht="17.25" customHeight="1">
      <c r="A99" s="343">
        <v>90</v>
      </c>
      <c r="B99" s="344" t="s">
        <v>4161</v>
      </c>
      <c r="C99" s="344" t="s">
        <v>4162</v>
      </c>
      <c r="D99" s="344" t="s">
        <v>781</v>
      </c>
      <c r="E99" s="344" t="s">
        <v>4164</v>
      </c>
      <c r="F99" s="344" t="s">
        <v>4471</v>
      </c>
      <c r="G99" s="344" t="s">
        <v>1389</v>
      </c>
      <c r="H99" s="345">
        <v>3683</v>
      </c>
      <c r="I99" s="346" t="s">
        <v>702</v>
      </c>
      <c r="J99" s="347">
        <v>1</v>
      </c>
      <c r="K99" s="347"/>
      <c r="L99" s="347">
        <v>1</v>
      </c>
      <c r="M99" s="345">
        <v>44.3</v>
      </c>
      <c r="N99" s="345">
        <v>44.3</v>
      </c>
      <c r="O99" s="345" t="s">
        <v>674</v>
      </c>
      <c r="P99" s="345" t="s">
        <v>13</v>
      </c>
      <c r="Q99" s="345" t="s">
        <v>703</v>
      </c>
      <c r="R99" s="345"/>
      <c r="S99" s="345"/>
      <c r="T99" s="34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45">
        <f ca="1">+L99-T99</f>
        <v>1</v>
      </c>
      <c r="V99" s="345">
        <f ca="1">ROUNDDOWN(T99/J99,0)</f>
        <v>0</v>
      </c>
      <c r="W99" s="345"/>
      <c r="X99" s="345"/>
      <c r="Y99" s="345"/>
      <c r="Z99" s="345"/>
      <c r="AA99" s="345"/>
      <c r="AB99" s="345" t="s">
        <v>602</v>
      </c>
      <c r="AC99" s="345">
        <v>1.206</v>
      </c>
      <c r="AD99" s="349"/>
      <c r="AE99" s="337"/>
      <c r="AF99" s="337"/>
      <c r="AG99" s="348" t="s">
        <v>677</v>
      </c>
      <c r="AH99" s="348" t="s">
        <v>677</v>
      </c>
      <c r="AI99" s="345">
        <v>0</v>
      </c>
      <c r="AJ99" s="345">
        <v>0</v>
      </c>
      <c r="AK99" s="345"/>
      <c r="AL99" s="345"/>
      <c r="AM99" s="343"/>
      <c r="AN99" s="343"/>
      <c r="AO99" s="343"/>
      <c r="AP99" s="343"/>
      <c r="AQ99" s="343"/>
      <c r="AR99" s="343"/>
      <c r="AS99" s="343"/>
      <c r="AT99" s="343"/>
      <c r="AU99" s="343"/>
      <c r="AV99" s="343"/>
      <c r="AW99" s="343">
        <v>0</v>
      </c>
      <c r="AX99" s="343">
        <v>0</v>
      </c>
      <c r="AY99" s="343">
        <v>0</v>
      </c>
      <c r="AZ99" s="343">
        <v>0</v>
      </c>
      <c r="BA99" s="343">
        <v>0</v>
      </c>
      <c r="BB99" s="343">
        <v>0</v>
      </c>
      <c r="BC99" s="343">
        <v>0</v>
      </c>
      <c r="BD99" s="343" t="s">
        <v>692</v>
      </c>
      <c r="BE99" s="359"/>
      <c r="BF99" s="360"/>
      <c r="BG99" s="343" t="s">
        <v>4004</v>
      </c>
      <c r="BH99" s="343">
        <v>1</v>
      </c>
      <c r="BI99" s="351">
        <v>46277</v>
      </c>
      <c r="BJ99" s="343">
        <v>0</v>
      </c>
      <c r="BK99" s="361"/>
      <c r="BL99" s="362"/>
      <c r="BM99" s="363" t="s">
        <v>4004</v>
      </c>
      <c r="BN99" s="364">
        <v>1</v>
      </c>
      <c r="BO99" s="352">
        <v>46277</v>
      </c>
      <c r="BP99" s="363">
        <v>0</v>
      </c>
      <c r="BQ99" s="361"/>
      <c r="BR99" s="362"/>
      <c r="BS99" s="361"/>
      <c r="BT99" s="365"/>
      <c r="BU99" s="366"/>
      <c r="BV99" s="361"/>
      <c r="BW99" s="367"/>
      <c r="BX99" s="362"/>
      <c r="BY99" s="361"/>
      <c r="BZ99" s="365"/>
      <c r="CA99" s="368"/>
      <c r="CB99" s="361"/>
      <c r="CC99" s="361"/>
      <c r="CD99" s="366"/>
      <c r="CE99" s="361"/>
      <c r="CF99" s="361"/>
      <c r="CG99" s="361"/>
      <c r="CH99" s="361"/>
      <c r="CI99" s="361"/>
      <c r="CJ99" s="366"/>
      <c r="CK99" s="361"/>
      <c r="CL99" s="361"/>
      <c r="CM99" s="361"/>
      <c r="CN99" s="361"/>
      <c r="CO99" s="361"/>
      <c r="CP99" s="366"/>
      <c r="CQ99" s="361"/>
      <c r="CR99" s="361"/>
      <c r="CS99" s="361"/>
      <c r="CT99" s="361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33" t="s">
        <v>674</v>
      </c>
      <c r="P100" s="182"/>
      <c r="Q100" s="182"/>
      <c r="R100" s="333" t="s">
        <v>3962</v>
      </c>
      <c r="S100" s="182"/>
      <c r="T100" s="182"/>
      <c r="U100" s="182"/>
      <c r="V100" s="182"/>
      <c r="W100" s="333">
        <f>_xlfn.MINIFS(V:V,C:C,C100,AE:AE,"",AB:AB,"")</f>
        <v>0</v>
      </c>
      <c r="X100" s="333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77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45">
        <v>0</v>
      </c>
      <c r="AJ100" s="345">
        <v>0</v>
      </c>
      <c r="AK100" s="345"/>
      <c r="AL100" s="345"/>
      <c r="AM100" s="343"/>
      <c r="AN100" s="343"/>
      <c r="AO100" s="343"/>
      <c r="AP100" s="343"/>
      <c r="AQ100" s="343"/>
      <c r="AR100" s="343"/>
      <c r="AS100" s="343"/>
      <c r="AT100" s="343"/>
      <c r="AU100" s="343"/>
      <c r="AV100" s="343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59"/>
      <c r="BF100" s="360"/>
      <c r="BG100" s="359"/>
      <c r="BH100" s="364"/>
      <c r="BI100" s="386"/>
      <c r="BJ100" s="363"/>
      <c r="BK100" s="361"/>
      <c r="BL100" s="362"/>
      <c r="BM100" s="363"/>
      <c r="BN100" s="364"/>
      <c r="BO100" s="352">
        <v>46277</v>
      </c>
      <c r="BP100" s="363"/>
      <c r="BQ100" s="361"/>
      <c r="BR100" s="362"/>
      <c r="BS100" s="361"/>
      <c r="BT100" s="365"/>
      <c r="BU100" s="366"/>
      <c r="BV100" s="361"/>
      <c r="BW100" s="367"/>
      <c r="BX100" s="362"/>
      <c r="BY100" s="361"/>
      <c r="BZ100" s="365"/>
      <c r="CA100" s="368"/>
      <c r="CB100" s="361"/>
      <c r="CC100" s="361"/>
      <c r="CD100" s="366"/>
      <c r="CE100" s="361"/>
      <c r="CF100" s="361"/>
      <c r="CG100" s="361"/>
      <c r="CH100" s="361"/>
      <c r="CI100" s="361"/>
      <c r="CJ100" s="366"/>
      <c r="CK100" s="361"/>
      <c r="CL100" s="361"/>
      <c r="CM100" s="361"/>
      <c r="CN100" s="361"/>
      <c r="CO100" s="361"/>
      <c r="CP100" s="366"/>
      <c r="CQ100" s="361"/>
      <c r="CR100" s="361"/>
      <c r="CS100" s="361"/>
      <c r="CT100" s="361"/>
    </row>
    <row r="101" spans="1:98" ht="17.25" customHeight="1">
      <c r="A101" s="343">
        <v>92</v>
      </c>
      <c r="B101" s="344" t="s">
        <v>4166</v>
      </c>
      <c r="C101" s="344" t="s">
        <v>4167</v>
      </c>
      <c r="D101" s="344" t="s">
        <v>781</v>
      </c>
      <c r="E101" s="344" t="s">
        <v>4131</v>
      </c>
      <c r="F101" s="344" t="s">
        <v>4472</v>
      </c>
      <c r="G101" s="344" t="s">
        <v>1389</v>
      </c>
      <c r="H101" s="345">
        <v>6000</v>
      </c>
      <c r="I101" s="346" t="s">
        <v>702</v>
      </c>
      <c r="J101" s="347">
        <v>1</v>
      </c>
      <c r="K101" s="347"/>
      <c r="L101" s="347">
        <v>1</v>
      </c>
      <c r="M101" s="345">
        <v>70.599999999999994</v>
      </c>
      <c r="N101" s="345">
        <v>70.599999999999994</v>
      </c>
      <c r="O101" s="345" t="s">
        <v>674</v>
      </c>
      <c r="P101" s="345" t="s">
        <v>13</v>
      </c>
      <c r="Q101" s="345" t="s">
        <v>703</v>
      </c>
      <c r="R101" s="345"/>
      <c r="S101" s="345"/>
      <c r="T101" s="34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45">
        <f ca="1">+L101-T101</f>
        <v>1</v>
      </c>
      <c r="V101" s="345">
        <f ca="1">ROUNDDOWN(T101/J101,0)</f>
        <v>0</v>
      </c>
      <c r="W101" s="345"/>
      <c r="X101" s="345"/>
      <c r="Y101" s="345"/>
      <c r="Z101" s="345"/>
      <c r="AA101" s="345"/>
      <c r="AB101" s="345" t="s">
        <v>602</v>
      </c>
      <c r="AC101" s="345">
        <v>1.923</v>
      </c>
      <c r="AD101" s="349"/>
      <c r="AE101" s="337"/>
      <c r="AF101" s="337"/>
      <c r="AG101" s="348" t="s">
        <v>677</v>
      </c>
      <c r="AH101" s="348" t="s">
        <v>677</v>
      </c>
      <c r="AI101" s="345">
        <v>0</v>
      </c>
      <c r="AJ101" s="345">
        <v>0</v>
      </c>
      <c r="AK101" s="345"/>
      <c r="AL101" s="345"/>
      <c r="AM101" s="343"/>
      <c r="AN101" s="343"/>
      <c r="AO101" s="343"/>
      <c r="AP101" s="343"/>
      <c r="AQ101" s="343"/>
      <c r="AR101" s="343"/>
      <c r="AS101" s="343"/>
      <c r="AT101" s="343"/>
      <c r="AU101" s="343"/>
      <c r="AV101" s="343"/>
      <c r="AW101" s="343">
        <v>0</v>
      </c>
      <c r="AX101" s="343">
        <v>0</v>
      </c>
      <c r="AY101" s="343">
        <v>0</v>
      </c>
      <c r="AZ101" s="343">
        <v>0</v>
      </c>
      <c r="BA101" s="343">
        <v>0</v>
      </c>
      <c r="BB101" s="343">
        <v>0</v>
      </c>
      <c r="BC101" s="343">
        <v>0</v>
      </c>
      <c r="BD101" s="343" t="s">
        <v>692</v>
      </c>
      <c r="BE101" s="343"/>
      <c r="BF101" s="350"/>
      <c r="BG101" s="343" t="s">
        <v>4004</v>
      </c>
      <c r="BH101" s="343">
        <v>1</v>
      </c>
      <c r="BI101" s="351">
        <v>46277</v>
      </c>
      <c r="BJ101" s="343">
        <v>0</v>
      </c>
      <c r="BK101" s="343"/>
      <c r="BL101" s="350"/>
      <c r="BM101" s="343" t="s">
        <v>4004</v>
      </c>
      <c r="BN101" s="343">
        <v>1</v>
      </c>
      <c r="BO101" s="352">
        <v>46277</v>
      </c>
      <c r="BP101" s="343">
        <v>0</v>
      </c>
      <c r="BQ101" s="343"/>
      <c r="BR101" s="350"/>
      <c r="BS101" s="343"/>
      <c r="BT101" s="343"/>
      <c r="BU101" s="351"/>
      <c r="BV101" s="343"/>
      <c r="BW101" s="343"/>
      <c r="BX101" s="350"/>
      <c r="BY101" s="343"/>
      <c r="BZ101" s="343"/>
      <c r="CA101" s="343"/>
      <c r="CB101" s="343"/>
      <c r="CC101" s="343"/>
      <c r="CD101" s="351"/>
      <c r="CE101" s="343"/>
      <c r="CF101" s="343"/>
      <c r="CG101" s="343"/>
      <c r="CH101" s="343"/>
      <c r="CI101" s="343"/>
      <c r="CJ101" s="351"/>
      <c r="CK101" s="343"/>
      <c r="CL101" s="343"/>
      <c r="CM101" s="343"/>
      <c r="CN101" s="343"/>
      <c r="CO101" s="343"/>
      <c r="CP101" s="351"/>
      <c r="CQ101" s="343"/>
      <c r="CR101" s="343"/>
      <c r="CS101" s="343"/>
      <c r="CT101" s="343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33" t="s">
        <v>674</v>
      </c>
      <c r="P102" s="182"/>
      <c r="Q102" s="182"/>
      <c r="R102" s="333" t="s">
        <v>3962</v>
      </c>
      <c r="S102" s="182"/>
      <c r="T102" s="182"/>
      <c r="U102" s="182"/>
      <c r="V102" s="182"/>
      <c r="W102" s="333">
        <f>_xlfn.MINIFS(V:V,C:C,C102,AE:AE,"",AB:AB,"")</f>
        <v>0</v>
      </c>
      <c r="X102" s="333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77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45">
        <v>0</v>
      </c>
      <c r="AJ102" s="345">
        <v>0</v>
      </c>
      <c r="AK102" s="345"/>
      <c r="AL102" s="345"/>
      <c r="AM102" s="343"/>
      <c r="AN102" s="343"/>
      <c r="AO102" s="343"/>
      <c r="AP102" s="343"/>
      <c r="AQ102" s="343"/>
      <c r="AR102" s="343"/>
      <c r="AS102" s="343"/>
      <c r="AT102" s="343"/>
      <c r="AU102" s="343"/>
      <c r="AV102" s="343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43"/>
      <c r="BF102" s="350"/>
      <c r="BG102" s="343"/>
      <c r="BH102" s="347"/>
      <c r="BI102" s="351"/>
      <c r="BJ102" s="343"/>
      <c r="BK102" s="343"/>
      <c r="BL102" s="350"/>
      <c r="BM102" s="343"/>
      <c r="BN102" s="347"/>
      <c r="BO102" s="352">
        <v>46277</v>
      </c>
      <c r="BP102" s="343"/>
      <c r="BQ102" s="343"/>
      <c r="BR102" s="350"/>
      <c r="BS102" s="343"/>
      <c r="BT102" s="347"/>
      <c r="BU102" s="351"/>
      <c r="BV102" s="343"/>
      <c r="BW102" s="349"/>
      <c r="BX102" s="350"/>
      <c r="BY102" s="343"/>
      <c r="BZ102" s="347"/>
      <c r="CA102" s="352"/>
      <c r="CB102" s="343"/>
      <c r="CC102" s="343"/>
      <c r="CD102" s="351"/>
      <c r="CE102" s="343"/>
      <c r="CF102" s="343"/>
      <c r="CG102" s="343"/>
      <c r="CH102" s="343"/>
      <c r="CI102" s="343"/>
      <c r="CJ102" s="351"/>
      <c r="CK102" s="343"/>
      <c r="CL102" s="343"/>
      <c r="CM102" s="343"/>
      <c r="CN102" s="343"/>
      <c r="CO102" s="343"/>
      <c r="CP102" s="351"/>
      <c r="CQ102" s="343"/>
      <c r="CR102" s="343"/>
      <c r="CS102" s="343"/>
      <c r="CT102" s="343"/>
    </row>
    <row r="103" spans="1:98" ht="17.25" customHeight="1">
      <c r="A103" s="343">
        <v>94</v>
      </c>
      <c r="B103" s="344" t="s">
        <v>4169</v>
      </c>
      <c r="C103" s="344" t="s">
        <v>4170</v>
      </c>
      <c r="D103" s="344" t="s">
        <v>781</v>
      </c>
      <c r="E103" s="344" t="s">
        <v>4136</v>
      </c>
      <c r="F103" s="344" t="s">
        <v>4473</v>
      </c>
      <c r="G103" s="344" t="s">
        <v>1389</v>
      </c>
      <c r="H103" s="345">
        <v>9400</v>
      </c>
      <c r="I103" s="346" t="s">
        <v>702</v>
      </c>
      <c r="J103" s="347">
        <v>1</v>
      </c>
      <c r="K103" s="347"/>
      <c r="L103" s="347">
        <v>1</v>
      </c>
      <c r="M103" s="345">
        <v>110.7</v>
      </c>
      <c r="N103" s="345">
        <v>110.7</v>
      </c>
      <c r="O103" s="345" t="s">
        <v>674</v>
      </c>
      <c r="P103" s="345" t="s">
        <v>13</v>
      </c>
      <c r="Q103" s="345" t="s">
        <v>703</v>
      </c>
      <c r="R103" s="345"/>
      <c r="S103" s="345"/>
      <c r="T103" s="34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45">
        <f ca="1">+L103-T103</f>
        <v>1</v>
      </c>
      <c r="V103" s="345">
        <f ca="1">ROUNDDOWN(T103/J103,0)</f>
        <v>0</v>
      </c>
      <c r="W103" s="345"/>
      <c r="X103" s="345"/>
      <c r="Y103" s="345"/>
      <c r="Z103" s="345"/>
      <c r="AA103" s="345"/>
      <c r="AB103" s="345" t="s">
        <v>602</v>
      </c>
      <c r="AC103" s="345">
        <v>3.0110000000000001</v>
      </c>
      <c r="AD103" s="349"/>
      <c r="AE103" s="337"/>
      <c r="AF103" s="337"/>
      <c r="AG103" s="348" t="s">
        <v>677</v>
      </c>
      <c r="AH103" s="348" t="s">
        <v>677</v>
      </c>
      <c r="AI103" s="345">
        <v>0</v>
      </c>
      <c r="AJ103" s="345">
        <v>0</v>
      </c>
      <c r="AK103" s="345"/>
      <c r="AL103" s="345"/>
      <c r="AM103" s="343"/>
      <c r="AN103" s="343"/>
      <c r="AO103" s="343"/>
      <c r="AP103" s="343"/>
      <c r="AQ103" s="343"/>
      <c r="AR103" s="343"/>
      <c r="AS103" s="343"/>
      <c r="AT103" s="343"/>
      <c r="AU103" s="343"/>
      <c r="AV103" s="343"/>
      <c r="AW103" s="343">
        <v>0</v>
      </c>
      <c r="AX103" s="343">
        <v>0</v>
      </c>
      <c r="AY103" s="343">
        <v>0</v>
      </c>
      <c r="AZ103" s="343">
        <v>0</v>
      </c>
      <c r="BA103" s="343">
        <v>0</v>
      </c>
      <c r="BB103" s="343">
        <v>0</v>
      </c>
      <c r="BC103" s="343">
        <v>0</v>
      </c>
      <c r="BD103" s="343" t="s">
        <v>692</v>
      </c>
      <c r="BE103" s="369"/>
      <c r="BF103" s="370"/>
      <c r="BG103" s="343" t="s">
        <v>4004</v>
      </c>
      <c r="BH103" s="343">
        <v>1</v>
      </c>
      <c r="BI103" s="351">
        <v>46277</v>
      </c>
      <c r="BJ103" s="343">
        <v>0</v>
      </c>
      <c r="BK103" s="369"/>
      <c r="BL103" s="370"/>
      <c r="BM103" s="371" t="s">
        <v>4004</v>
      </c>
      <c r="BN103" s="372">
        <v>1</v>
      </c>
      <c r="BO103" s="352">
        <v>46277</v>
      </c>
      <c r="BP103" s="371">
        <v>0</v>
      </c>
      <c r="BQ103" s="369"/>
      <c r="BR103" s="370"/>
      <c r="BS103" s="369"/>
      <c r="BT103" s="373"/>
      <c r="BU103" s="374"/>
      <c r="BV103" s="369"/>
      <c r="BW103" s="375"/>
      <c r="BX103" s="370"/>
      <c r="BY103" s="369"/>
      <c r="BZ103" s="373"/>
      <c r="CA103" s="376"/>
      <c r="CB103" s="369"/>
      <c r="CC103" s="369"/>
      <c r="CD103" s="374"/>
      <c r="CE103" s="369"/>
      <c r="CF103" s="369"/>
      <c r="CG103" s="369"/>
      <c r="CH103" s="369"/>
      <c r="CI103" s="369"/>
      <c r="CJ103" s="374"/>
      <c r="CK103" s="369"/>
      <c r="CL103" s="369"/>
      <c r="CM103" s="369"/>
      <c r="CN103" s="369"/>
      <c r="CO103" s="369"/>
      <c r="CP103" s="374"/>
      <c r="CQ103" s="369"/>
      <c r="CR103" s="369"/>
      <c r="CS103" s="369"/>
      <c r="CT103" s="369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33" t="s">
        <v>674</v>
      </c>
      <c r="P104" s="182"/>
      <c r="Q104" s="182"/>
      <c r="R104" s="333" t="s">
        <v>3962</v>
      </c>
      <c r="S104" s="182"/>
      <c r="T104" s="182"/>
      <c r="U104" s="182"/>
      <c r="V104" s="182"/>
      <c r="W104" s="333">
        <f>_xlfn.MINIFS(V:V,C:C,C104,AE:AE,"",AB:AB,"")</f>
        <v>0</v>
      </c>
      <c r="X104" s="333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77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45">
        <v>0</v>
      </c>
      <c r="AJ104" s="345">
        <v>0</v>
      </c>
      <c r="AK104" s="345"/>
      <c r="AL104" s="345"/>
      <c r="AM104" s="343"/>
      <c r="AN104" s="343"/>
      <c r="AO104" s="343"/>
      <c r="AP104" s="343"/>
      <c r="AQ104" s="343"/>
      <c r="AR104" s="343"/>
      <c r="AS104" s="343"/>
      <c r="AT104" s="343"/>
      <c r="AU104" s="343"/>
      <c r="AV104" s="343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43"/>
      <c r="BF104" s="350"/>
      <c r="BG104" s="343"/>
      <c r="BH104" s="347"/>
      <c r="BI104" s="351"/>
      <c r="BJ104" s="343"/>
      <c r="BK104" s="343"/>
      <c r="BL104" s="350"/>
      <c r="BM104" s="343"/>
      <c r="BN104" s="343"/>
      <c r="BO104" s="352">
        <v>46277</v>
      </c>
      <c r="BP104" s="343"/>
      <c r="BQ104" s="343"/>
      <c r="BR104" s="350"/>
      <c r="BS104" s="343"/>
      <c r="BT104" s="343"/>
      <c r="BU104" s="351"/>
      <c r="BV104" s="343"/>
      <c r="BW104" s="343"/>
      <c r="BX104" s="350"/>
      <c r="BY104" s="343"/>
      <c r="BZ104" s="343"/>
      <c r="CA104" s="343"/>
      <c r="CB104" s="343"/>
      <c r="CC104" s="343"/>
      <c r="CD104" s="351"/>
      <c r="CE104" s="343"/>
      <c r="CF104" s="343"/>
      <c r="CG104" s="343"/>
      <c r="CH104" s="343"/>
      <c r="CI104" s="343"/>
      <c r="CJ104" s="351"/>
      <c r="CK104" s="343"/>
      <c r="CL104" s="343"/>
      <c r="CM104" s="343"/>
      <c r="CN104" s="343"/>
      <c r="CO104" s="343"/>
      <c r="CP104" s="351"/>
      <c r="CQ104" s="343"/>
      <c r="CR104" s="343"/>
      <c r="CS104" s="343"/>
      <c r="CT104" s="343"/>
    </row>
    <row r="105" spans="1:98" ht="17.25" customHeight="1">
      <c r="A105" s="343">
        <v>96</v>
      </c>
      <c r="B105" s="344" t="s">
        <v>4172</v>
      </c>
      <c r="C105" s="344" t="s">
        <v>4173</v>
      </c>
      <c r="D105" s="344" t="s">
        <v>781</v>
      </c>
      <c r="E105" s="344" t="s">
        <v>4141</v>
      </c>
      <c r="F105" s="344" t="s">
        <v>4474</v>
      </c>
      <c r="G105" s="344" t="s">
        <v>1389</v>
      </c>
      <c r="H105" s="345">
        <v>3200</v>
      </c>
      <c r="I105" s="346" t="s">
        <v>702</v>
      </c>
      <c r="J105" s="347">
        <v>1</v>
      </c>
      <c r="K105" s="347"/>
      <c r="L105" s="347">
        <v>1</v>
      </c>
      <c r="M105" s="345">
        <v>37.700000000000003</v>
      </c>
      <c r="N105" s="345">
        <v>37.700000000000003</v>
      </c>
      <c r="O105" s="345" t="s">
        <v>674</v>
      </c>
      <c r="P105" s="345" t="s">
        <v>13</v>
      </c>
      <c r="Q105" s="345" t="s">
        <v>703</v>
      </c>
      <c r="R105" s="345"/>
      <c r="S105" s="345"/>
      <c r="T105" s="34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45">
        <f ca="1">+L105-T105</f>
        <v>1</v>
      </c>
      <c r="V105" s="345">
        <f ca="1">ROUNDDOWN(T105/J105,0)</f>
        <v>0</v>
      </c>
      <c r="W105" s="345"/>
      <c r="X105" s="345"/>
      <c r="Y105" s="345"/>
      <c r="Z105" s="345"/>
      <c r="AA105" s="345"/>
      <c r="AB105" s="345" t="s">
        <v>602</v>
      </c>
      <c r="AC105" s="345">
        <v>1.0269999999999999</v>
      </c>
      <c r="AD105" s="349"/>
      <c r="AE105" s="337"/>
      <c r="AF105" s="337"/>
      <c r="AG105" s="348" t="s">
        <v>677</v>
      </c>
      <c r="AH105" s="348" t="s">
        <v>677</v>
      </c>
      <c r="AI105" s="345">
        <v>0</v>
      </c>
      <c r="AJ105" s="345">
        <v>0</v>
      </c>
      <c r="AK105" s="345"/>
      <c r="AL105" s="345"/>
      <c r="AM105" s="343"/>
      <c r="AN105" s="343"/>
      <c r="AO105" s="343"/>
      <c r="AP105" s="343"/>
      <c r="AQ105" s="343"/>
      <c r="AR105" s="343"/>
      <c r="AS105" s="343"/>
      <c r="AT105" s="343"/>
      <c r="AU105" s="343"/>
      <c r="AV105" s="343"/>
      <c r="AW105" s="343">
        <v>0</v>
      </c>
      <c r="AX105" s="343">
        <v>0</v>
      </c>
      <c r="AY105" s="343">
        <v>0</v>
      </c>
      <c r="AZ105" s="343">
        <v>0</v>
      </c>
      <c r="BA105" s="343">
        <v>0</v>
      </c>
      <c r="BB105" s="343">
        <v>0</v>
      </c>
      <c r="BC105" s="343">
        <v>0</v>
      </c>
      <c r="BD105" s="343" t="s">
        <v>692</v>
      </c>
      <c r="BE105" s="343"/>
      <c r="BF105" s="350"/>
      <c r="BG105" s="343" t="s">
        <v>4004</v>
      </c>
      <c r="BH105" s="343">
        <v>1</v>
      </c>
      <c r="BI105" s="351">
        <v>46277</v>
      </c>
      <c r="BJ105" s="343">
        <v>0</v>
      </c>
      <c r="BK105" s="343"/>
      <c r="BL105" s="350"/>
      <c r="BM105" s="343" t="s">
        <v>4004</v>
      </c>
      <c r="BN105" s="347">
        <v>1</v>
      </c>
      <c r="BO105" s="352">
        <v>46277</v>
      </c>
      <c r="BP105" s="343">
        <v>0</v>
      </c>
      <c r="BQ105" s="343"/>
      <c r="BR105" s="350"/>
      <c r="BS105" s="343"/>
      <c r="BT105" s="347"/>
      <c r="BU105" s="351"/>
      <c r="BV105" s="343"/>
      <c r="BW105" s="349"/>
      <c r="BX105" s="350"/>
      <c r="BY105" s="343"/>
      <c r="BZ105" s="347"/>
      <c r="CA105" s="352"/>
      <c r="CB105" s="343"/>
      <c r="CC105" s="343"/>
      <c r="CD105" s="351"/>
      <c r="CE105" s="343"/>
      <c r="CF105" s="343"/>
      <c r="CG105" s="343"/>
      <c r="CH105" s="343"/>
      <c r="CI105" s="343"/>
      <c r="CJ105" s="351"/>
      <c r="CK105" s="343"/>
      <c r="CL105" s="343"/>
      <c r="CM105" s="343"/>
      <c r="CN105" s="343"/>
      <c r="CO105" s="343"/>
      <c r="CP105" s="351"/>
      <c r="CQ105" s="343"/>
      <c r="CR105" s="343"/>
      <c r="CS105" s="343"/>
      <c r="CT105" s="343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33" t="s">
        <v>674</v>
      </c>
      <c r="P106" s="182"/>
      <c r="Q106" s="182"/>
      <c r="R106" s="333" t="s">
        <v>3962</v>
      </c>
      <c r="S106" s="182"/>
      <c r="T106" s="182"/>
      <c r="U106" s="182"/>
      <c r="V106" s="182"/>
      <c r="W106" s="333">
        <f>_xlfn.MINIFS(V:V,C:C,C106,AE:AE,"",AB:AB,"")</f>
        <v>0</v>
      </c>
      <c r="X106" s="333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77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45">
        <v>0</v>
      </c>
      <c r="AJ106" s="345">
        <v>0</v>
      </c>
      <c r="AK106" s="345"/>
      <c r="AL106" s="345"/>
      <c r="AM106" s="343"/>
      <c r="AN106" s="343"/>
      <c r="AO106" s="343"/>
      <c r="AP106" s="343"/>
      <c r="AQ106" s="343"/>
      <c r="AR106" s="343"/>
      <c r="AS106" s="343"/>
      <c r="AT106" s="343"/>
      <c r="AU106" s="343"/>
      <c r="AV106" s="343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53"/>
      <c r="BF106" s="354"/>
      <c r="BG106" s="381"/>
      <c r="BH106" s="395"/>
      <c r="BI106" s="356"/>
      <c r="BJ106" s="343"/>
      <c r="BK106" s="353"/>
      <c r="BL106" s="354"/>
      <c r="BM106" s="343"/>
      <c r="BN106" s="347"/>
      <c r="BO106" s="352">
        <v>46277</v>
      </c>
      <c r="BP106" s="343"/>
      <c r="BQ106" s="353"/>
      <c r="BR106" s="354"/>
      <c r="BS106" s="353"/>
      <c r="BT106" s="355"/>
      <c r="BU106" s="356"/>
      <c r="BV106" s="353"/>
      <c r="BW106" s="357"/>
      <c r="BX106" s="354"/>
      <c r="BY106" s="353"/>
      <c r="BZ106" s="355"/>
      <c r="CA106" s="358"/>
      <c r="CB106" s="353"/>
      <c r="CC106" s="353"/>
      <c r="CD106" s="356"/>
      <c r="CE106" s="353"/>
      <c r="CF106" s="353"/>
      <c r="CG106" s="353"/>
      <c r="CH106" s="353"/>
      <c r="CI106" s="353"/>
      <c r="CJ106" s="356"/>
      <c r="CK106" s="353"/>
      <c r="CL106" s="353"/>
      <c r="CM106" s="353"/>
      <c r="CN106" s="353"/>
      <c r="CO106" s="353"/>
      <c r="CP106" s="356"/>
      <c r="CQ106" s="353"/>
      <c r="CR106" s="353"/>
      <c r="CS106" s="353"/>
      <c r="CT106" s="353"/>
    </row>
    <row r="107" spans="1:98" ht="17.25" customHeight="1">
      <c r="A107" s="343">
        <v>98</v>
      </c>
      <c r="B107" s="344" t="s">
        <v>4175</v>
      </c>
      <c r="C107" s="344" t="s">
        <v>4176</v>
      </c>
      <c r="D107" s="344" t="s">
        <v>781</v>
      </c>
      <c r="E107" s="344" t="s">
        <v>4032</v>
      </c>
      <c r="F107" s="344" t="s">
        <v>4475</v>
      </c>
      <c r="G107" s="344" t="s">
        <v>1389</v>
      </c>
      <c r="H107" s="345">
        <v>3920</v>
      </c>
      <c r="I107" s="346" t="s">
        <v>702</v>
      </c>
      <c r="J107" s="347">
        <v>1</v>
      </c>
      <c r="K107" s="347"/>
      <c r="L107" s="347">
        <v>1</v>
      </c>
      <c r="M107" s="345">
        <v>47.1</v>
      </c>
      <c r="N107" s="345">
        <v>47.1</v>
      </c>
      <c r="O107" s="345" t="s">
        <v>674</v>
      </c>
      <c r="P107" s="345" t="s">
        <v>13</v>
      </c>
      <c r="Q107" s="345" t="s">
        <v>703</v>
      </c>
      <c r="R107" s="345"/>
      <c r="S107" s="345"/>
      <c r="T107" s="34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45">
        <f ca="1">+L107-T107</f>
        <v>1</v>
      </c>
      <c r="V107" s="345">
        <f ca="1">ROUNDDOWN(T107/J107,0)</f>
        <v>0</v>
      </c>
      <c r="W107" s="345"/>
      <c r="X107" s="345"/>
      <c r="Y107" s="345"/>
      <c r="Z107" s="345"/>
      <c r="AA107" s="345"/>
      <c r="AB107" s="345" t="s">
        <v>602</v>
      </c>
      <c r="AC107" s="345">
        <v>1.284</v>
      </c>
      <c r="AD107" s="349"/>
      <c r="AE107" s="337"/>
      <c r="AF107" s="337"/>
      <c r="AG107" s="348" t="s">
        <v>677</v>
      </c>
      <c r="AH107" s="348" t="s">
        <v>677</v>
      </c>
      <c r="AI107" s="345">
        <v>0</v>
      </c>
      <c r="AJ107" s="345">
        <v>0</v>
      </c>
      <c r="AK107" s="345"/>
      <c r="AL107" s="345"/>
      <c r="AM107" s="343"/>
      <c r="AN107" s="343"/>
      <c r="AO107" s="343"/>
      <c r="AP107" s="343"/>
      <c r="AQ107" s="343"/>
      <c r="AR107" s="343"/>
      <c r="AS107" s="343"/>
      <c r="AT107" s="343"/>
      <c r="AU107" s="343"/>
      <c r="AV107" s="343"/>
      <c r="AW107" s="343">
        <v>0</v>
      </c>
      <c r="AX107" s="343">
        <v>0</v>
      </c>
      <c r="AY107" s="343">
        <v>0</v>
      </c>
      <c r="AZ107" s="343">
        <v>0</v>
      </c>
      <c r="BA107" s="343">
        <v>0</v>
      </c>
      <c r="BB107" s="343">
        <v>0</v>
      </c>
      <c r="BC107" s="343">
        <v>0</v>
      </c>
      <c r="BD107" s="343" t="s">
        <v>692</v>
      </c>
      <c r="BE107" s="359"/>
      <c r="BF107" s="360"/>
      <c r="BG107" s="343" t="s">
        <v>4004</v>
      </c>
      <c r="BH107" s="343">
        <v>1</v>
      </c>
      <c r="BI107" s="351">
        <v>46277</v>
      </c>
      <c r="BJ107" s="343">
        <v>0</v>
      </c>
      <c r="BK107" s="361"/>
      <c r="BL107" s="362"/>
      <c r="BM107" s="363" t="s">
        <v>4004</v>
      </c>
      <c r="BN107" s="364">
        <v>1</v>
      </c>
      <c r="BO107" s="352">
        <v>46277</v>
      </c>
      <c r="BP107" s="363">
        <v>0</v>
      </c>
      <c r="BQ107" s="361"/>
      <c r="BR107" s="362"/>
      <c r="BS107" s="361"/>
      <c r="BT107" s="365"/>
      <c r="BU107" s="366"/>
      <c r="BV107" s="361"/>
      <c r="BW107" s="367"/>
      <c r="BX107" s="362"/>
      <c r="BY107" s="361"/>
      <c r="BZ107" s="365"/>
      <c r="CA107" s="368"/>
      <c r="CB107" s="361"/>
      <c r="CC107" s="361"/>
      <c r="CD107" s="366"/>
      <c r="CE107" s="361"/>
      <c r="CF107" s="361"/>
      <c r="CG107" s="361"/>
      <c r="CH107" s="361"/>
      <c r="CI107" s="361"/>
      <c r="CJ107" s="366"/>
      <c r="CK107" s="361"/>
      <c r="CL107" s="361"/>
      <c r="CM107" s="361"/>
      <c r="CN107" s="361"/>
      <c r="CO107" s="361"/>
      <c r="CP107" s="366"/>
      <c r="CQ107" s="361"/>
      <c r="CR107" s="361"/>
      <c r="CS107" s="361"/>
      <c r="CT107" s="361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33" t="s">
        <v>674</v>
      </c>
      <c r="P108" s="182"/>
      <c r="Q108" s="182"/>
      <c r="R108" s="333" t="s">
        <v>3962</v>
      </c>
      <c r="S108" s="182"/>
      <c r="T108" s="182"/>
      <c r="U108" s="182"/>
      <c r="V108" s="182"/>
      <c r="W108" s="333">
        <f>_xlfn.MINIFS(V:V,C:C,C108,AE:AE,"",AB:AB,"")</f>
        <v>0</v>
      </c>
      <c r="X108" s="333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77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45">
        <v>0</v>
      </c>
      <c r="AJ108" s="345">
        <v>0</v>
      </c>
      <c r="AK108" s="345"/>
      <c r="AL108" s="345"/>
      <c r="AM108" s="343"/>
      <c r="AN108" s="343"/>
      <c r="AO108" s="343"/>
      <c r="AP108" s="343"/>
      <c r="AQ108" s="343"/>
      <c r="AR108" s="343"/>
      <c r="AS108" s="343"/>
      <c r="AT108" s="343"/>
      <c r="AU108" s="343"/>
      <c r="AV108" s="343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59"/>
      <c r="BF108" s="360"/>
      <c r="BG108" s="359"/>
      <c r="BH108" s="364"/>
      <c r="BI108" s="386"/>
      <c r="BJ108" s="363"/>
      <c r="BK108" s="361"/>
      <c r="BL108" s="362"/>
      <c r="BM108" s="363"/>
      <c r="BN108" s="364"/>
      <c r="BO108" s="352">
        <v>46277</v>
      </c>
      <c r="BP108" s="363"/>
      <c r="BQ108" s="361"/>
      <c r="BR108" s="362"/>
      <c r="BS108" s="361"/>
      <c r="BT108" s="365"/>
      <c r="BU108" s="366"/>
      <c r="BV108" s="361"/>
      <c r="BW108" s="367"/>
      <c r="BX108" s="362"/>
      <c r="BY108" s="361"/>
      <c r="BZ108" s="365"/>
      <c r="CA108" s="368"/>
      <c r="CB108" s="361"/>
      <c r="CC108" s="361"/>
      <c r="CD108" s="366"/>
      <c r="CE108" s="361"/>
      <c r="CF108" s="361"/>
      <c r="CG108" s="361"/>
      <c r="CH108" s="361"/>
      <c r="CI108" s="361"/>
      <c r="CJ108" s="366"/>
      <c r="CK108" s="361"/>
      <c r="CL108" s="361"/>
      <c r="CM108" s="361"/>
      <c r="CN108" s="361"/>
      <c r="CO108" s="361"/>
      <c r="CP108" s="366"/>
      <c r="CQ108" s="361"/>
      <c r="CR108" s="361"/>
      <c r="CS108" s="361"/>
      <c r="CT108" s="361"/>
    </row>
    <row r="109" spans="1:98" ht="17.25" customHeight="1">
      <c r="A109" s="343">
        <v>100</v>
      </c>
      <c r="B109" s="344" t="s">
        <v>4178</v>
      </c>
      <c r="C109" s="344" t="s">
        <v>4179</v>
      </c>
      <c r="D109" s="344" t="s">
        <v>781</v>
      </c>
      <c r="E109" s="344" t="s">
        <v>4181</v>
      </c>
      <c r="F109" s="344" t="s">
        <v>4478</v>
      </c>
      <c r="G109" s="344" t="s">
        <v>1389</v>
      </c>
      <c r="H109" s="345">
        <v>3914</v>
      </c>
      <c r="I109" s="346" t="s">
        <v>702</v>
      </c>
      <c r="J109" s="347">
        <v>1</v>
      </c>
      <c r="K109" s="347"/>
      <c r="L109" s="347">
        <v>2</v>
      </c>
      <c r="M109" s="345">
        <v>47.1</v>
      </c>
      <c r="N109" s="345">
        <v>94.1</v>
      </c>
      <c r="O109" s="345" t="s">
        <v>674</v>
      </c>
      <c r="P109" s="345" t="s">
        <v>13</v>
      </c>
      <c r="Q109" s="345" t="s">
        <v>703</v>
      </c>
      <c r="R109" s="345"/>
      <c r="S109" s="345"/>
      <c r="T109" s="34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45">
        <f ca="1">+L109-T109</f>
        <v>2</v>
      </c>
      <c r="V109" s="345">
        <f ca="1">ROUNDDOWN(T109/J109,0)</f>
        <v>0</v>
      </c>
      <c r="W109" s="345"/>
      <c r="X109" s="345"/>
      <c r="Y109" s="345"/>
      <c r="Z109" s="345"/>
      <c r="AA109" s="345"/>
      <c r="AB109" s="345" t="s">
        <v>602</v>
      </c>
      <c r="AC109" s="345">
        <v>2.5640000000000001</v>
      </c>
      <c r="AD109" s="349"/>
      <c r="AE109" s="337"/>
      <c r="AF109" s="337"/>
      <c r="AG109" s="348" t="s">
        <v>677</v>
      </c>
      <c r="AH109" s="348" t="s">
        <v>677</v>
      </c>
      <c r="AI109" s="345">
        <v>0</v>
      </c>
      <c r="AJ109" s="345">
        <v>0</v>
      </c>
      <c r="AK109" s="345"/>
      <c r="AL109" s="345"/>
      <c r="AM109" s="343"/>
      <c r="AN109" s="343"/>
      <c r="AO109" s="343"/>
      <c r="AP109" s="343"/>
      <c r="AQ109" s="343"/>
      <c r="AR109" s="343"/>
      <c r="AS109" s="343"/>
      <c r="AT109" s="343"/>
      <c r="AU109" s="343"/>
      <c r="AV109" s="343"/>
      <c r="AW109" s="343">
        <v>0</v>
      </c>
      <c r="AX109" s="343">
        <v>0</v>
      </c>
      <c r="AY109" s="343">
        <v>0</v>
      </c>
      <c r="AZ109" s="343">
        <v>0</v>
      </c>
      <c r="BA109" s="343">
        <v>0</v>
      </c>
      <c r="BB109" s="343">
        <v>0</v>
      </c>
      <c r="BC109" s="343">
        <v>0</v>
      </c>
      <c r="BD109" s="343" t="s">
        <v>692</v>
      </c>
      <c r="BE109" s="378"/>
      <c r="BF109" s="379"/>
      <c r="BG109" s="343" t="s">
        <v>4004</v>
      </c>
      <c r="BH109" s="343">
        <v>2</v>
      </c>
      <c r="BI109" s="351">
        <v>46277</v>
      </c>
      <c r="BJ109" s="343">
        <v>0</v>
      </c>
      <c r="BK109" s="378"/>
      <c r="BL109" s="379"/>
      <c r="BM109" s="378" t="s">
        <v>4004</v>
      </c>
      <c r="BN109" s="378">
        <v>2</v>
      </c>
      <c r="BO109" s="352">
        <v>46277</v>
      </c>
      <c r="BP109" s="378">
        <v>0</v>
      </c>
      <c r="BQ109" s="378"/>
      <c r="BR109" s="379"/>
      <c r="BS109" s="378"/>
      <c r="BT109" s="378"/>
      <c r="BU109" s="380"/>
      <c r="BV109" s="378"/>
      <c r="BW109" s="378"/>
      <c r="BX109" s="379"/>
      <c r="BY109" s="378"/>
      <c r="BZ109" s="378"/>
      <c r="CA109" s="378"/>
      <c r="CB109" s="378"/>
      <c r="CC109" s="378"/>
      <c r="CD109" s="380"/>
      <c r="CE109" s="378"/>
      <c r="CF109" s="378"/>
      <c r="CG109" s="378"/>
      <c r="CH109" s="378"/>
      <c r="CI109" s="378"/>
      <c r="CJ109" s="380"/>
      <c r="CK109" s="378"/>
      <c r="CL109" s="378"/>
      <c r="CM109" s="378"/>
      <c r="CN109" s="378"/>
      <c r="CO109" s="378"/>
      <c r="CP109" s="380"/>
      <c r="CQ109" s="378"/>
      <c r="CR109" s="378"/>
      <c r="CS109" s="378"/>
      <c r="CT109" s="378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33" t="s">
        <v>674</v>
      </c>
      <c r="P110" s="182"/>
      <c r="Q110" s="182"/>
      <c r="R110" s="333" t="s">
        <v>3962</v>
      </c>
      <c r="S110" s="182"/>
      <c r="T110" s="182"/>
      <c r="U110" s="182"/>
      <c r="V110" s="182"/>
      <c r="W110" s="333">
        <f>_xlfn.MINIFS(V:V,C:C,C110,AE:AE,"",AB:AB,"")</f>
        <v>0</v>
      </c>
      <c r="X110" s="333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77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45">
        <v>0</v>
      </c>
      <c r="AJ110" s="345">
        <v>0</v>
      </c>
      <c r="AK110" s="345"/>
      <c r="AL110" s="345"/>
      <c r="AM110" s="343"/>
      <c r="AN110" s="343"/>
      <c r="AO110" s="343"/>
      <c r="AP110" s="343"/>
      <c r="AQ110" s="343"/>
      <c r="AR110" s="343"/>
      <c r="AS110" s="343"/>
      <c r="AT110" s="343"/>
      <c r="AU110" s="343"/>
      <c r="AV110" s="343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81"/>
      <c r="BF110" s="382"/>
      <c r="BG110" s="381"/>
      <c r="BH110" s="347"/>
      <c r="BI110" s="391"/>
      <c r="BJ110" s="343"/>
      <c r="BK110" s="353"/>
      <c r="BL110" s="354"/>
      <c r="BM110" s="343"/>
      <c r="BN110" s="347"/>
      <c r="BO110" s="352">
        <v>46277</v>
      </c>
      <c r="BP110" s="343"/>
      <c r="BQ110" s="353"/>
      <c r="BR110" s="354"/>
      <c r="BS110" s="353"/>
      <c r="BT110" s="355"/>
      <c r="BU110" s="356"/>
      <c r="BV110" s="353"/>
      <c r="BW110" s="357"/>
      <c r="BX110" s="354"/>
      <c r="BY110" s="353"/>
      <c r="BZ110" s="355"/>
      <c r="CA110" s="358"/>
      <c r="CB110" s="353"/>
      <c r="CC110" s="353"/>
      <c r="CD110" s="356"/>
      <c r="CE110" s="353"/>
      <c r="CF110" s="353"/>
      <c r="CG110" s="353"/>
      <c r="CH110" s="353"/>
      <c r="CI110" s="353"/>
      <c r="CJ110" s="356"/>
      <c r="CK110" s="353"/>
      <c r="CL110" s="353"/>
      <c r="CM110" s="353"/>
      <c r="CN110" s="353"/>
      <c r="CO110" s="353"/>
      <c r="CP110" s="356"/>
      <c r="CQ110" s="353"/>
      <c r="CR110" s="353"/>
      <c r="CS110" s="353"/>
      <c r="CT110" s="353"/>
    </row>
    <row r="111" spans="1:98" ht="17.25" customHeight="1">
      <c r="A111" s="343">
        <v>102</v>
      </c>
      <c r="B111" s="344" t="s">
        <v>4183</v>
      </c>
      <c r="C111" s="344" t="s">
        <v>4184</v>
      </c>
      <c r="D111" s="344" t="s">
        <v>781</v>
      </c>
      <c r="E111" s="344" t="s">
        <v>4186</v>
      </c>
      <c r="F111" s="344" t="s">
        <v>4479</v>
      </c>
      <c r="G111" s="344" t="s">
        <v>1389</v>
      </c>
      <c r="H111" s="345">
        <v>3800</v>
      </c>
      <c r="I111" s="346" t="s">
        <v>702</v>
      </c>
      <c r="J111" s="347">
        <v>1</v>
      </c>
      <c r="K111" s="347"/>
      <c r="L111" s="347">
        <v>2</v>
      </c>
      <c r="M111" s="345">
        <v>44.7</v>
      </c>
      <c r="N111" s="345">
        <v>89.5</v>
      </c>
      <c r="O111" s="345" t="s">
        <v>674</v>
      </c>
      <c r="P111" s="345" t="s">
        <v>13</v>
      </c>
      <c r="Q111" s="345" t="s">
        <v>703</v>
      </c>
      <c r="R111" s="345"/>
      <c r="S111" s="345"/>
      <c r="T111" s="34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45">
        <f ca="1">+L111-T111</f>
        <v>2</v>
      </c>
      <c r="V111" s="345">
        <f ca="1">ROUNDDOWN(T111/J111,0)</f>
        <v>0</v>
      </c>
      <c r="W111" s="345"/>
      <c r="X111" s="345"/>
      <c r="Y111" s="345"/>
      <c r="Z111" s="345"/>
      <c r="AA111" s="345"/>
      <c r="AB111" s="345" t="s">
        <v>602</v>
      </c>
      <c r="AC111" s="345">
        <v>2.4380000000000002</v>
      </c>
      <c r="AD111" s="349"/>
      <c r="AE111" s="337"/>
      <c r="AF111" s="337"/>
      <c r="AG111" s="348" t="s">
        <v>677</v>
      </c>
      <c r="AH111" s="348" t="s">
        <v>677</v>
      </c>
      <c r="AI111" s="345">
        <v>0</v>
      </c>
      <c r="AJ111" s="345">
        <v>0</v>
      </c>
      <c r="AK111" s="345"/>
      <c r="AL111" s="345"/>
      <c r="AM111" s="343"/>
      <c r="AN111" s="343"/>
      <c r="AO111" s="343"/>
      <c r="AP111" s="343"/>
      <c r="AQ111" s="343"/>
      <c r="AR111" s="343"/>
      <c r="AS111" s="343"/>
      <c r="AT111" s="343"/>
      <c r="AU111" s="343"/>
      <c r="AV111" s="343"/>
      <c r="AW111" s="343">
        <v>0</v>
      </c>
      <c r="AX111" s="343">
        <v>0</v>
      </c>
      <c r="AY111" s="343">
        <v>0</v>
      </c>
      <c r="AZ111" s="343">
        <v>0</v>
      </c>
      <c r="BA111" s="343">
        <v>0</v>
      </c>
      <c r="BB111" s="343">
        <v>0</v>
      </c>
      <c r="BC111" s="343">
        <v>0</v>
      </c>
      <c r="BD111" s="343" t="s">
        <v>692</v>
      </c>
      <c r="BE111" s="343"/>
      <c r="BF111" s="350"/>
      <c r="BG111" s="343" t="s">
        <v>4004</v>
      </c>
      <c r="BH111" s="343">
        <v>2</v>
      </c>
      <c r="BI111" s="351">
        <v>46277</v>
      </c>
      <c r="BJ111" s="343">
        <v>0</v>
      </c>
      <c r="BK111" s="343"/>
      <c r="BL111" s="350"/>
      <c r="BM111" s="343" t="s">
        <v>4004</v>
      </c>
      <c r="BN111" s="347">
        <v>2</v>
      </c>
      <c r="BO111" s="352">
        <v>46277</v>
      </c>
      <c r="BP111" s="343">
        <v>0</v>
      </c>
      <c r="BQ111" s="343"/>
      <c r="BR111" s="350"/>
      <c r="BS111" s="343"/>
      <c r="BT111" s="347"/>
      <c r="BU111" s="351"/>
      <c r="BV111" s="343"/>
      <c r="BW111" s="349"/>
      <c r="BX111" s="350"/>
      <c r="BY111" s="343"/>
      <c r="BZ111" s="347"/>
      <c r="CA111" s="352"/>
      <c r="CB111" s="343"/>
      <c r="CC111" s="343"/>
      <c r="CD111" s="351"/>
      <c r="CE111" s="343"/>
      <c r="CF111" s="343"/>
      <c r="CG111" s="343"/>
      <c r="CH111" s="343"/>
      <c r="CI111" s="343"/>
      <c r="CJ111" s="351"/>
      <c r="CK111" s="343"/>
      <c r="CL111" s="343"/>
      <c r="CM111" s="343"/>
      <c r="CN111" s="343"/>
      <c r="CO111" s="343"/>
      <c r="CP111" s="351"/>
      <c r="CQ111" s="343"/>
      <c r="CR111" s="343"/>
      <c r="CS111" s="343"/>
      <c r="CT111" s="343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33" t="s">
        <v>674</v>
      </c>
      <c r="P112" s="182"/>
      <c r="Q112" s="182"/>
      <c r="R112" s="333" t="s">
        <v>3962</v>
      </c>
      <c r="S112" s="182"/>
      <c r="T112" s="182"/>
      <c r="U112" s="182"/>
      <c r="V112" s="182"/>
      <c r="W112" s="333">
        <f>_xlfn.MINIFS(V:V,C:C,C112,AE:AE,"",AB:AB,"")</f>
        <v>0</v>
      </c>
      <c r="X112" s="333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77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45">
        <v>0</v>
      </c>
      <c r="AJ112" s="345">
        <v>0</v>
      </c>
      <c r="AK112" s="345"/>
      <c r="AL112" s="345"/>
      <c r="AM112" s="343"/>
      <c r="AN112" s="343"/>
      <c r="AO112" s="343"/>
      <c r="AP112" s="343"/>
      <c r="AQ112" s="343"/>
      <c r="AR112" s="343"/>
      <c r="AS112" s="343"/>
      <c r="AT112" s="343"/>
      <c r="AU112" s="343"/>
      <c r="AV112" s="343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43"/>
      <c r="BF112" s="343"/>
      <c r="BG112" s="343"/>
      <c r="BH112" s="347"/>
      <c r="BI112" s="351"/>
      <c r="BJ112" s="343"/>
      <c r="BK112" s="343"/>
      <c r="BL112" s="350"/>
      <c r="BM112" s="343"/>
      <c r="BN112" s="347"/>
      <c r="BO112" s="352">
        <v>46277</v>
      </c>
      <c r="BP112" s="343"/>
      <c r="BQ112" s="343"/>
      <c r="BR112" s="350"/>
      <c r="BS112" s="343"/>
      <c r="BT112" s="347"/>
      <c r="BU112" s="351"/>
      <c r="BV112" s="343"/>
      <c r="BW112" s="349"/>
      <c r="BX112" s="350"/>
      <c r="BY112" s="343"/>
      <c r="BZ112" s="347"/>
      <c r="CA112" s="352"/>
      <c r="CB112" s="343"/>
      <c r="CC112" s="343"/>
      <c r="CD112" s="351"/>
      <c r="CE112" s="343"/>
      <c r="CF112" s="343"/>
      <c r="CG112" s="343"/>
      <c r="CH112" s="343"/>
      <c r="CI112" s="343"/>
      <c r="CJ112" s="351"/>
      <c r="CK112" s="343"/>
      <c r="CL112" s="343"/>
      <c r="CM112" s="343"/>
      <c r="CN112" s="343"/>
      <c r="CO112" s="343"/>
      <c r="CP112" s="351"/>
      <c r="CQ112" s="343"/>
      <c r="CR112" s="343"/>
      <c r="CS112" s="343"/>
      <c r="CT112" s="343"/>
    </row>
    <row r="113" spans="1:98" ht="17.25" customHeight="1">
      <c r="A113" s="343">
        <v>104</v>
      </c>
      <c r="B113" s="344" t="s">
        <v>4188</v>
      </c>
      <c r="C113" s="344" t="s">
        <v>4189</v>
      </c>
      <c r="D113" s="344" t="s">
        <v>781</v>
      </c>
      <c r="E113" s="344" t="s">
        <v>4032</v>
      </c>
      <c r="F113" s="344" t="s">
        <v>4480</v>
      </c>
      <c r="G113" s="344" t="s">
        <v>1389</v>
      </c>
      <c r="H113" s="345">
        <v>3920</v>
      </c>
      <c r="I113" s="346" t="s">
        <v>702</v>
      </c>
      <c r="J113" s="347">
        <v>1</v>
      </c>
      <c r="K113" s="347"/>
      <c r="L113" s="347">
        <v>2</v>
      </c>
      <c r="M113" s="345">
        <v>47.1</v>
      </c>
      <c r="N113" s="345">
        <v>94.3</v>
      </c>
      <c r="O113" s="345" t="s">
        <v>674</v>
      </c>
      <c r="P113" s="345" t="s">
        <v>13</v>
      </c>
      <c r="Q113" s="345" t="s">
        <v>703</v>
      </c>
      <c r="R113" s="345"/>
      <c r="S113" s="345"/>
      <c r="T113" s="34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45">
        <f ca="1">+L113-T113</f>
        <v>2</v>
      </c>
      <c r="V113" s="345">
        <f ca="1">ROUNDDOWN(T113/J113,0)</f>
        <v>0</v>
      </c>
      <c r="W113" s="345"/>
      <c r="X113" s="345"/>
      <c r="Y113" s="345"/>
      <c r="Z113" s="345"/>
      <c r="AA113" s="345"/>
      <c r="AB113" s="345" t="s">
        <v>602</v>
      </c>
      <c r="AC113" s="345">
        <v>2.5680000000000001</v>
      </c>
      <c r="AD113" s="349"/>
      <c r="AE113" s="337"/>
      <c r="AF113" s="337"/>
      <c r="AG113" s="348" t="s">
        <v>677</v>
      </c>
      <c r="AH113" s="348" t="s">
        <v>677</v>
      </c>
      <c r="AI113" s="345">
        <v>0</v>
      </c>
      <c r="AJ113" s="345">
        <v>0</v>
      </c>
      <c r="AK113" s="345"/>
      <c r="AL113" s="345"/>
      <c r="AM113" s="343"/>
      <c r="AN113" s="343"/>
      <c r="AO113" s="343"/>
      <c r="AP113" s="343"/>
      <c r="AQ113" s="343"/>
      <c r="AR113" s="343"/>
      <c r="AS113" s="343"/>
      <c r="AT113" s="343"/>
      <c r="AU113" s="343"/>
      <c r="AV113" s="343"/>
      <c r="AW113" s="343">
        <v>0</v>
      </c>
      <c r="AX113" s="343">
        <v>0</v>
      </c>
      <c r="AY113" s="343">
        <v>0</v>
      </c>
      <c r="AZ113" s="343">
        <v>0</v>
      </c>
      <c r="BA113" s="343">
        <v>0</v>
      </c>
      <c r="BB113" s="343">
        <v>0</v>
      </c>
      <c r="BC113" s="343">
        <v>0</v>
      </c>
      <c r="BD113" s="343" t="s">
        <v>692</v>
      </c>
      <c r="BE113" s="381"/>
      <c r="BF113" s="381"/>
      <c r="BG113" s="343" t="s">
        <v>4004</v>
      </c>
      <c r="BH113" s="343">
        <v>2</v>
      </c>
      <c r="BI113" s="351">
        <v>46277</v>
      </c>
      <c r="BJ113" s="343">
        <v>0</v>
      </c>
      <c r="BK113" s="353"/>
      <c r="BL113" s="354"/>
      <c r="BM113" s="343" t="s">
        <v>4004</v>
      </c>
      <c r="BN113" s="347">
        <v>2</v>
      </c>
      <c r="BO113" s="352">
        <v>46277</v>
      </c>
      <c r="BP113" s="343">
        <v>0</v>
      </c>
      <c r="BQ113" s="353"/>
      <c r="BR113" s="354"/>
      <c r="BS113" s="353"/>
      <c r="BT113" s="355"/>
      <c r="BU113" s="356"/>
      <c r="BV113" s="353"/>
      <c r="BW113" s="357"/>
      <c r="BX113" s="354"/>
      <c r="BY113" s="353"/>
      <c r="BZ113" s="355"/>
      <c r="CA113" s="358"/>
      <c r="CB113" s="353"/>
      <c r="CC113" s="353"/>
      <c r="CD113" s="356"/>
      <c r="CE113" s="353"/>
      <c r="CF113" s="353"/>
      <c r="CG113" s="353"/>
      <c r="CH113" s="353"/>
      <c r="CI113" s="353"/>
      <c r="CJ113" s="356"/>
      <c r="CK113" s="353"/>
      <c r="CL113" s="353"/>
      <c r="CM113" s="353"/>
      <c r="CN113" s="353"/>
      <c r="CO113" s="353"/>
      <c r="CP113" s="356"/>
      <c r="CQ113" s="353"/>
      <c r="CR113" s="353"/>
      <c r="CS113" s="353"/>
      <c r="CT113" s="353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33" t="s">
        <v>674</v>
      </c>
      <c r="P114" s="182"/>
      <c r="Q114" s="182"/>
      <c r="R114" s="333" t="s">
        <v>3962</v>
      </c>
      <c r="S114" s="182"/>
      <c r="T114" s="182"/>
      <c r="U114" s="182"/>
      <c r="V114" s="182"/>
      <c r="W114" s="333">
        <f>_xlfn.MINIFS(V:V,C:C,C114,AE:AE,"",AB:AB,"")</f>
        <v>0</v>
      </c>
      <c r="X114" s="333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77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45">
        <v>0</v>
      </c>
      <c r="AJ114" s="345">
        <v>0</v>
      </c>
      <c r="AK114" s="345"/>
      <c r="AL114" s="345"/>
      <c r="AM114" s="343"/>
      <c r="AN114" s="343"/>
      <c r="AO114" s="343"/>
      <c r="AP114" s="343"/>
      <c r="AQ114" s="343"/>
      <c r="AR114" s="343"/>
      <c r="AS114" s="343"/>
      <c r="AT114" s="343"/>
      <c r="AU114" s="343"/>
      <c r="AV114" s="343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83"/>
      <c r="BG114" s="187"/>
      <c r="BH114" s="184"/>
      <c r="BI114" s="384"/>
      <c r="BJ114" s="187"/>
      <c r="BK114" s="187"/>
      <c r="BL114" s="383"/>
      <c r="BM114" s="187"/>
      <c r="BN114" s="184"/>
      <c r="BO114" s="352">
        <v>46277</v>
      </c>
      <c r="BP114" s="187"/>
      <c r="BQ114" s="187"/>
      <c r="BR114" s="383"/>
      <c r="BS114" s="187"/>
      <c r="BT114" s="184"/>
      <c r="BU114" s="384"/>
      <c r="BV114" s="187"/>
      <c r="BW114" s="377"/>
      <c r="BX114" s="383"/>
      <c r="BY114" s="187"/>
      <c r="BZ114" s="184"/>
      <c r="CA114" s="385"/>
      <c r="CB114" s="187"/>
      <c r="CC114" s="187"/>
      <c r="CD114" s="384"/>
      <c r="CE114" s="187"/>
      <c r="CF114" s="187"/>
      <c r="CG114" s="187"/>
      <c r="CH114" s="187"/>
      <c r="CI114" s="187"/>
      <c r="CJ114" s="384"/>
      <c r="CK114" s="187"/>
      <c r="CL114" s="187"/>
      <c r="CM114" s="187"/>
      <c r="CN114" s="187"/>
      <c r="CO114" s="187"/>
      <c r="CP114" s="384"/>
      <c r="CQ114" s="187"/>
      <c r="CR114" s="187"/>
      <c r="CS114" s="187"/>
      <c r="CT114" s="187"/>
    </row>
    <row r="115" spans="1:98" ht="17.25" customHeight="1">
      <c r="A115" s="343">
        <v>106</v>
      </c>
      <c r="B115" s="344" t="s">
        <v>4191</v>
      </c>
      <c r="C115" s="344" t="s">
        <v>4192</v>
      </c>
      <c r="D115" s="344" t="s">
        <v>781</v>
      </c>
      <c r="E115" s="344" t="s">
        <v>4194</v>
      </c>
      <c r="F115" s="344" t="s">
        <v>4481</v>
      </c>
      <c r="G115" s="344" t="s">
        <v>1389</v>
      </c>
      <c r="H115" s="345">
        <v>6650</v>
      </c>
      <c r="I115" s="346" t="s">
        <v>702</v>
      </c>
      <c r="J115" s="347">
        <v>1</v>
      </c>
      <c r="K115" s="347"/>
      <c r="L115" s="347">
        <v>2</v>
      </c>
      <c r="M115" s="345">
        <v>78.3</v>
      </c>
      <c r="N115" s="345">
        <v>156.6</v>
      </c>
      <c r="O115" s="345" t="s">
        <v>674</v>
      </c>
      <c r="P115" s="345" t="s">
        <v>13</v>
      </c>
      <c r="Q115" s="345" t="s">
        <v>703</v>
      </c>
      <c r="R115" s="345"/>
      <c r="S115" s="345"/>
      <c r="T115" s="34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45">
        <f ca="1">+L115-T115</f>
        <v>2</v>
      </c>
      <c r="V115" s="345">
        <f ca="1">ROUNDDOWN(T115/J115,0)</f>
        <v>0</v>
      </c>
      <c r="W115" s="345"/>
      <c r="X115" s="345"/>
      <c r="Y115" s="345"/>
      <c r="Z115" s="345"/>
      <c r="AA115" s="345"/>
      <c r="AB115" s="345" t="s">
        <v>602</v>
      </c>
      <c r="AC115" s="345">
        <v>4.2619999999999996</v>
      </c>
      <c r="AD115" s="349"/>
      <c r="AE115" s="337"/>
      <c r="AF115" s="337"/>
      <c r="AG115" s="348" t="s">
        <v>677</v>
      </c>
      <c r="AH115" s="348" t="s">
        <v>677</v>
      </c>
      <c r="AI115" s="345">
        <v>0</v>
      </c>
      <c r="AJ115" s="345">
        <v>0</v>
      </c>
      <c r="AK115" s="345"/>
      <c r="AL115" s="345"/>
      <c r="AM115" s="343"/>
      <c r="AN115" s="343"/>
      <c r="AO115" s="343"/>
      <c r="AP115" s="343"/>
      <c r="AQ115" s="343"/>
      <c r="AR115" s="343"/>
      <c r="AS115" s="343"/>
      <c r="AT115" s="343"/>
      <c r="AU115" s="343"/>
      <c r="AV115" s="343"/>
      <c r="AW115" s="343">
        <v>0</v>
      </c>
      <c r="AX115" s="343">
        <v>0</v>
      </c>
      <c r="AY115" s="343">
        <v>0</v>
      </c>
      <c r="AZ115" s="343">
        <v>0</v>
      </c>
      <c r="BA115" s="343">
        <v>0</v>
      </c>
      <c r="BB115" s="343">
        <v>0</v>
      </c>
      <c r="BC115" s="343">
        <v>0</v>
      </c>
      <c r="BD115" s="343" t="s">
        <v>692</v>
      </c>
      <c r="BE115" s="343"/>
      <c r="BF115" s="350"/>
      <c r="BG115" s="343" t="s">
        <v>4004</v>
      </c>
      <c r="BH115" s="343">
        <v>2</v>
      </c>
      <c r="BI115" s="351">
        <v>46277</v>
      </c>
      <c r="BJ115" s="343">
        <v>0</v>
      </c>
      <c r="BK115" s="343"/>
      <c r="BL115" s="350"/>
      <c r="BM115" s="343" t="s">
        <v>4004</v>
      </c>
      <c r="BN115" s="343">
        <v>2</v>
      </c>
      <c r="BO115" s="352">
        <v>46277</v>
      </c>
      <c r="BP115" s="343">
        <v>0</v>
      </c>
      <c r="BQ115" s="343"/>
      <c r="BR115" s="350"/>
      <c r="BS115" s="343"/>
      <c r="BT115" s="343"/>
      <c r="BU115" s="351"/>
      <c r="BV115" s="343"/>
      <c r="BW115" s="343"/>
      <c r="BX115" s="350"/>
      <c r="BY115" s="343"/>
      <c r="BZ115" s="343"/>
      <c r="CA115" s="343"/>
      <c r="CB115" s="343"/>
      <c r="CC115" s="343"/>
      <c r="CD115" s="351"/>
      <c r="CE115" s="343"/>
      <c r="CF115" s="343"/>
      <c r="CG115" s="343"/>
      <c r="CH115" s="343"/>
      <c r="CI115" s="343"/>
      <c r="CJ115" s="351"/>
      <c r="CK115" s="343"/>
      <c r="CL115" s="343"/>
      <c r="CM115" s="343"/>
      <c r="CN115" s="343"/>
      <c r="CO115" s="343"/>
      <c r="CP115" s="351"/>
      <c r="CQ115" s="343"/>
      <c r="CR115" s="343"/>
      <c r="CS115" s="343"/>
      <c r="CT115" s="343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33" t="s">
        <v>674</v>
      </c>
      <c r="P116" s="182"/>
      <c r="Q116" s="182"/>
      <c r="R116" s="333" t="s">
        <v>3962</v>
      </c>
      <c r="S116" s="182"/>
      <c r="T116" s="182"/>
      <c r="U116" s="182"/>
      <c r="V116" s="182"/>
      <c r="W116" s="333">
        <f>_xlfn.MINIFS(V:V,C:C,C116,AE:AE,"",AB:AB,"")</f>
        <v>0</v>
      </c>
      <c r="X116" s="333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77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45">
        <v>0</v>
      </c>
      <c r="AJ116" s="345">
        <v>0</v>
      </c>
      <c r="AK116" s="345"/>
      <c r="AL116" s="345"/>
      <c r="AM116" s="343"/>
      <c r="AN116" s="343"/>
      <c r="AO116" s="343"/>
      <c r="AP116" s="343"/>
      <c r="AQ116" s="343"/>
      <c r="AR116" s="343"/>
      <c r="AS116" s="343"/>
      <c r="AT116" s="343"/>
      <c r="AU116" s="343"/>
      <c r="AV116" s="343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69"/>
      <c r="BF116" s="370"/>
      <c r="BG116" s="369"/>
      <c r="BH116" s="369"/>
      <c r="BI116" s="374"/>
      <c r="BJ116" s="369"/>
      <c r="BK116" s="369"/>
      <c r="BL116" s="370"/>
      <c r="BM116" s="371"/>
      <c r="BN116" s="371"/>
      <c r="BO116" s="352">
        <v>46277</v>
      </c>
      <c r="BP116" s="371"/>
      <c r="BQ116" s="369"/>
      <c r="BR116" s="370"/>
      <c r="BS116" s="369"/>
      <c r="BT116" s="369"/>
      <c r="BU116" s="374"/>
      <c r="BV116" s="369"/>
      <c r="BW116" s="369"/>
      <c r="BX116" s="370"/>
      <c r="BY116" s="369"/>
      <c r="BZ116" s="369"/>
      <c r="CA116" s="369"/>
      <c r="CB116" s="369"/>
      <c r="CC116" s="369"/>
      <c r="CD116" s="374"/>
      <c r="CE116" s="369"/>
      <c r="CF116" s="369"/>
      <c r="CG116" s="369"/>
      <c r="CH116" s="369"/>
      <c r="CI116" s="369"/>
      <c r="CJ116" s="374"/>
      <c r="CK116" s="369"/>
      <c r="CL116" s="369"/>
      <c r="CM116" s="369"/>
      <c r="CN116" s="369"/>
      <c r="CO116" s="369"/>
      <c r="CP116" s="374"/>
      <c r="CQ116" s="369"/>
      <c r="CR116" s="369"/>
      <c r="CS116" s="369"/>
      <c r="CT116" s="369"/>
    </row>
    <row r="117" spans="1:98" ht="17.25" customHeight="1">
      <c r="A117" s="343">
        <v>108</v>
      </c>
      <c r="B117" s="344" t="s">
        <v>4196</v>
      </c>
      <c r="C117" s="344" t="s">
        <v>4197</v>
      </c>
      <c r="D117" s="344" t="s">
        <v>781</v>
      </c>
      <c r="E117" s="344" t="s">
        <v>4181</v>
      </c>
      <c r="F117" s="344" t="s">
        <v>4482</v>
      </c>
      <c r="G117" s="344" t="s">
        <v>1389</v>
      </c>
      <c r="H117" s="345">
        <v>3914</v>
      </c>
      <c r="I117" s="346" t="s">
        <v>702</v>
      </c>
      <c r="J117" s="347">
        <v>1</v>
      </c>
      <c r="K117" s="347"/>
      <c r="L117" s="347">
        <v>2</v>
      </c>
      <c r="M117" s="345">
        <v>47.1</v>
      </c>
      <c r="N117" s="345">
        <v>94.1</v>
      </c>
      <c r="O117" s="345" t="s">
        <v>674</v>
      </c>
      <c r="P117" s="345" t="s">
        <v>13</v>
      </c>
      <c r="Q117" s="345" t="s">
        <v>703</v>
      </c>
      <c r="R117" s="345"/>
      <c r="S117" s="345"/>
      <c r="T117" s="345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45">
        <f ca="1">+L117-T117</f>
        <v>2</v>
      </c>
      <c r="V117" s="345">
        <f ca="1">ROUNDDOWN(T117/J117,0)</f>
        <v>0</v>
      </c>
      <c r="W117" s="345"/>
      <c r="X117" s="345"/>
      <c r="Y117" s="345"/>
      <c r="Z117" s="345"/>
      <c r="AA117" s="345"/>
      <c r="AB117" s="345" t="s">
        <v>602</v>
      </c>
      <c r="AC117" s="345">
        <v>2.5640000000000001</v>
      </c>
      <c r="AD117" s="349"/>
      <c r="AE117" s="337"/>
      <c r="AF117" s="337"/>
      <c r="AG117" s="348" t="s">
        <v>677</v>
      </c>
      <c r="AH117" s="348" t="s">
        <v>677</v>
      </c>
      <c r="AI117" s="345">
        <v>0</v>
      </c>
      <c r="AJ117" s="345">
        <v>0</v>
      </c>
      <c r="AK117" s="345"/>
      <c r="AL117" s="345"/>
      <c r="AM117" s="343"/>
      <c r="AN117" s="343"/>
      <c r="AO117" s="343"/>
      <c r="AP117" s="343"/>
      <c r="AQ117" s="343"/>
      <c r="AR117" s="343"/>
      <c r="AS117" s="343"/>
      <c r="AT117" s="343"/>
      <c r="AU117" s="343"/>
      <c r="AV117" s="343"/>
      <c r="AW117" s="343">
        <v>0</v>
      </c>
      <c r="AX117" s="343">
        <v>0</v>
      </c>
      <c r="AY117" s="343">
        <v>0</v>
      </c>
      <c r="AZ117" s="343">
        <v>0</v>
      </c>
      <c r="BA117" s="343">
        <v>0</v>
      </c>
      <c r="BB117" s="343">
        <v>0</v>
      </c>
      <c r="BC117" s="343">
        <v>0</v>
      </c>
      <c r="BD117" s="343" t="s">
        <v>692</v>
      </c>
      <c r="BE117" s="343"/>
      <c r="BF117" s="343"/>
      <c r="BG117" s="343" t="s">
        <v>4004</v>
      </c>
      <c r="BH117" s="343">
        <v>2</v>
      </c>
      <c r="BI117" s="351">
        <v>46277</v>
      </c>
      <c r="BJ117" s="343">
        <v>0</v>
      </c>
      <c r="BK117" s="343"/>
      <c r="BL117" s="350"/>
      <c r="BM117" s="343" t="s">
        <v>4004</v>
      </c>
      <c r="BN117" s="343">
        <v>2</v>
      </c>
      <c r="BO117" s="352">
        <v>46277</v>
      </c>
      <c r="BP117" s="343">
        <v>0</v>
      </c>
      <c r="BQ117" s="343"/>
      <c r="BR117" s="350"/>
      <c r="BS117" s="343"/>
      <c r="BT117" s="343"/>
      <c r="BU117" s="351"/>
      <c r="BV117" s="343"/>
      <c r="BW117" s="343"/>
      <c r="BX117" s="350"/>
      <c r="BY117" s="343"/>
      <c r="BZ117" s="343"/>
      <c r="CA117" s="343"/>
      <c r="CB117" s="343"/>
      <c r="CC117" s="343"/>
      <c r="CD117" s="351"/>
      <c r="CE117" s="343"/>
      <c r="CF117" s="343"/>
      <c r="CG117" s="343"/>
      <c r="CH117" s="343"/>
      <c r="CI117" s="343"/>
      <c r="CJ117" s="351"/>
      <c r="CK117" s="343"/>
      <c r="CL117" s="343"/>
      <c r="CM117" s="343"/>
      <c r="CN117" s="343"/>
      <c r="CO117" s="343"/>
      <c r="CP117" s="351"/>
      <c r="CQ117" s="343"/>
      <c r="CR117" s="343"/>
      <c r="CS117" s="343"/>
      <c r="CT117" s="343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33" t="s">
        <v>674</v>
      </c>
      <c r="P118" s="182"/>
      <c r="Q118" s="182"/>
      <c r="R118" s="333" t="s">
        <v>3962</v>
      </c>
      <c r="S118" s="182"/>
      <c r="T118" s="182"/>
      <c r="U118" s="182"/>
      <c r="V118" s="182"/>
      <c r="W118" s="333">
        <f>_xlfn.MINIFS(V:V,C:C,C118,AE:AE,"",AB:AB,"")</f>
        <v>0</v>
      </c>
      <c r="X118" s="333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77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45">
        <v>0</v>
      </c>
      <c r="AJ118" s="345">
        <v>0</v>
      </c>
      <c r="AK118" s="345"/>
      <c r="AL118" s="345"/>
      <c r="AM118" s="343"/>
      <c r="AN118" s="343"/>
      <c r="AO118" s="343"/>
      <c r="AP118" s="343"/>
      <c r="AQ118" s="343"/>
      <c r="AR118" s="343"/>
      <c r="AS118" s="343"/>
      <c r="AT118" s="343"/>
      <c r="AU118" s="343"/>
      <c r="AV118" s="343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81"/>
      <c r="BF118" s="381"/>
      <c r="BG118" s="381"/>
      <c r="BH118" s="347"/>
      <c r="BI118" s="391"/>
      <c r="BJ118" s="343"/>
      <c r="BK118" s="353"/>
      <c r="BL118" s="354"/>
      <c r="BM118" s="343"/>
      <c r="BN118" s="347"/>
      <c r="BO118" s="352">
        <v>46277</v>
      </c>
      <c r="BP118" s="343"/>
      <c r="BQ118" s="353"/>
      <c r="BR118" s="354"/>
      <c r="BS118" s="353"/>
      <c r="BT118" s="355"/>
      <c r="BU118" s="356"/>
      <c r="BV118" s="353"/>
      <c r="BW118" s="357"/>
      <c r="BX118" s="354"/>
      <c r="BY118" s="353"/>
      <c r="BZ118" s="355"/>
      <c r="CA118" s="358"/>
      <c r="CB118" s="353"/>
      <c r="CC118" s="353"/>
      <c r="CD118" s="356"/>
      <c r="CE118" s="353"/>
      <c r="CF118" s="353"/>
      <c r="CG118" s="353"/>
      <c r="CH118" s="353"/>
      <c r="CI118" s="353"/>
      <c r="CJ118" s="356"/>
      <c r="CK118" s="353"/>
      <c r="CL118" s="353"/>
      <c r="CM118" s="353"/>
      <c r="CN118" s="353"/>
      <c r="CO118" s="353"/>
      <c r="CP118" s="356"/>
      <c r="CQ118" s="353"/>
      <c r="CR118" s="353"/>
      <c r="CS118" s="353"/>
      <c r="CT118" s="353"/>
    </row>
    <row r="119" spans="1:98" ht="17.25" customHeight="1">
      <c r="A119" s="343">
        <v>110</v>
      </c>
      <c r="B119" s="344" t="s">
        <v>4199</v>
      </c>
      <c r="C119" s="344" t="s">
        <v>4200</v>
      </c>
      <c r="D119" s="344" t="s">
        <v>781</v>
      </c>
      <c r="E119" s="344" t="s">
        <v>4186</v>
      </c>
      <c r="F119" s="344" t="s">
        <v>4483</v>
      </c>
      <c r="G119" s="344" t="s">
        <v>1389</v>
      </c>
      <c r="H119" s="345">
        <v>3800</v>
      </c>
      <c r="I119" s="346" t="s">
        <v>702</v>
      </c>
      <c r="J119" s="347">
        <v>1</v>
      </c>
      <c r="K119" s="347"/>
      <c r="L119" s="347">
        <v>2</v>
      </c>
      <c r="M119" s="345">
        <v>44.7</v>
      </c>
      <c r="N119" s="345">
        <v>89.5</v>
      </c>
      <c r="O119" s="345" t="s">
        <v>674</v>
      </c>
      <c r="P119" s="345" t="s">
        <v>13</v>
      </c>
      <c r="Q119" s="345" t="s">
        <v>703</v>
      </c>
      <c r="R119" s="345"/>
      <c r="S119" s="345"/>
      <c r="T119" s="34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45">
        <f ca="1">+L119-T119</f>
        <v>2</v>
      </c>
      <c r="V119" s="345">
        <f ca="1">ROUNDDOWN(T119/J119,0)</f>
        <v>0</v>
      </c>
      <c r="W119" s="345"/>
      <c r="X119" s="345"/>
      <c r="Y119" s="345"/>
      <c r="Z119" s="345"/>
      <c r="AA119" s="345"/>
      <c r="AB119" s="345" t="s">
        <v>602</v>
      </c>
      <c r="AC119" s="345">
        <v>2.4380000000000002</v>
      </c>
      <c r="AD119" s="349"/>
      <c r="AE119" s="337"/>
      <c r="AF119" s="337"/>
      <c r="AG119" s="348" t="s">
        <v>677</v>
      </c>
      <c r="AH119" s="348" t="s">
        <v>677</v>
      </c>
      <c r="AI119" s="345">
        <v>0</v>
      </c>
      <c r="AJ119" s="345">
        <v>0</v>
      </c>
      <c r="AK119" s="345"/>
      <c r="AL119" s="345"/>
      <c r="AM119" s="343"/>
      <c r="AN119" s="343"/>
      <c r="AO119" s="343"/>
      <c r="AP119" s="343"/>
      <c r="AQ119" s="343"/>
      <c r="AR119" s="343"/>
      <c r="AS119" s="343"/>
      <c r="AT119" s="343"/>
      <c r="AU119" s="343"/>
      <c r="AV119" s="343"/>
      <c r="AW119" s="343">
        <v>0</v>
      </c>
      <c r="AX119" s="343">
        <v>0</v>
      </c>
      <c r="AY119" s="343">
        <v>0</v>
      </c>
      <c r="AZ119" s="343">
        <v>0</v>
      </c>
      <c r="BA119" s="343">
        <v>0</v>
      </c>
      <c r="BB119" s="343">
        <v>0</v>
      </c>
      <c r="BC119" s="343">
        <v>0</v>
      </c>
      <c r="BD119" s="343" t="s">
        <v>692</v>
      </c>
      <c r="BE119" s="343"/>
      <c r="BF119" s="343"/>
      <c r="BG119" s="343" t="s">
        <v>4004</v>
      </c>
      <c r="BH119" s="343">
        <v>2</v>
      </c>
      <c r="BI119" s="351">
        <v>46277</v>
      </c>
      <c r="BJ119" s="343">
        <v>0</v>
      </c>
      <c r="BK119" s="343"/>
      <c r="BL119" s="350"/>
      <c r="BM119" s="343" t="s">
        <v>4004</v>
      </c>
      <c r="BN119" s="347">
        <v>2</v>
      </c>
      <c r="BO119" s="352">
        <v>46277</v>
      </c>
      <c r="BP119" s="343">
        <v>0</v>
      </c>
      <c r="BQ119" s="343"/>
      <c r="BR119" s="350"/>
      <c r="BS119" s="343"/>
      <c r="BT119" s="347"/>
      <c r="BU119" s="351"/>
      <c r="BV119" s="343"/>
      <c r="BW119" s="349"/>
      <c r="BX119" s="350"/>
      <c r="BY119" s="343"/>
      <c r="BZ119" s="347"/>
      <c r="CA119" s="352"/>
      <c r="CB119" s="343"/>
      <c r="CC119" s="343"/>
      <c r="CD119" s="351"/>
      <c r="CE119" s="343"/>
      <c r="CF119" s="343"/>
      <c r="CG119" s="343"/>
      <c r="CH119" s="343"/>
      <c r="CI119" s="343"/>
      <c r="CJ119" s="351"/>
      <c r="CK119" s="343"/>
      <c r="CL119" s="343"/>
      <c r="CM119" s="343"/>
      <c r="CN119" s="343"/>
      <c r="CO119" s="343"/>
      <c r="CP119" s="351"/>
      <c r="CQ119" s="343"/>
      <c r="CR119" s="343"/>
      <c r="CS119" s="343"/>
      <c r="CT119" s="343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33" t="s">
        <v>674</v>
      </c>
      <c r="P120" s="182"/>
      <c r="Q120" s="182"/>
      <c r="R120" s="333" t="s">
        <v>3962</v>
      </c>
      <c r="S120" s="182"/>
      <c r="T120" s="182"/>
      <c r="U120" s="182"/>
      <c r="V120" s="182"/>
      <c r="W120" s="333">
        <f>_xlfn.MINIFS(V:V,C:C,C120,AE:AE,"",AB:AB,"")</f>
        <v>0</v>
      </c>
      <c r="X120" s="333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77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45">
        <v>0</v>
      </c>
      <c r="AJ120" s="345">
        <v>0</v>
      </c>
      <c r="AK120" s="345"/>
      <c r="AL120" s="345"/>
      <c r="AM120" s="343"/>
      <c r="AN120" s="343"/>
      <c r="AO120" s="343"/>
      <c r="AP120" s="343"/>
      <c r="AQ120" s="343"/>
      <c r="AR120" s="343"/>
      <c r="AS120" s="343"/>
      <c r="AT120" s="343"/>
      <c r="AU120" s="343"/>
      <c r="AV120" s="343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43"/>
      <c r="BF120" s="350"/>
      <c r="BG120" s="381"/>
      <c r="BH120" s="395"/>
      <c r="BI120" s="351"/>
      <c r="BJ120" s="343"/>
      <c r="BK120" s="343"/>
      <c r="BL120" s="350"/>
      <c r="BM120" s="343"/>
      <c r="BN120" s="347"/>
      <c r="BO120" s="352">
        <v>46277</v>
      </c>
      <c r="BP120" s="343"/>
      <c r="BQ120" s="343"/>
      <c r="BR120" s="350"/>
      <c r="BS120" s="343"/>
      <c r="BT120" s="347"/>
      <c r="BU120" s="351"/>
      <c r="BV120" s="343"/>
      <c r="BW120" s="349"/>
      <c r="BX120" s="350"/>
      <c r="BY120" s="343"/>
      <c r="BZ120" s="347"/>
      <c r="CA120" s="352"/>
      <c r="CB120" s="343"/>
      <c r="CC120" s="343"/>
      <c r="CD120" s="351"/>
      <c r="CE120" s="343"/>
      <c r="CF120" s="343"/>
      <c r="CG120" s="343"/>
      <c r="CH120" s="343"/>
      <c r="CI120" s="343"/>
      <c r="CJ120" s="351"/>
      <c r="CK120" s="343"/>
      <c r="CL120" s="343"/>
      <c r="CM120" s="343"/>
      <c r="CN120" s="343"/>
      <c r="CO120" s="343"/>
      <c r="CP120" s="351"/>
      <c r="CQ120" s="343"/>
      <c r="CR120" s="343"/>
      <c r="CS120" s="343"/>
      <c r="CT120" s="343"/>
    </row>
    <row r="121" spans="1:98" ht="17.25" customHeight="1">
      <c r="A121" s="343">
        <v>112</v>
      </c>
      <c r="B121" s="344" t="s">
        <v>4202</v>
      </c>
      <c r="C121" s="344" t="s">
        <v>4203</v>
      </c>
      <c r="D121" s="344" t="s">
        <v>781</v>
      </c>
      <c r="E121" s="344" t="s">
        <v>4032</v>
      </c>
      <c r="F121" s="344" t="s">
        <v>4484</v>
      </c>
      <c r="G121" s="344" t="s">
        <v>1389</v>
      </c>
      <c r="H121" s="345">
        <v>3920</v>
      </c>
      <c r="I121" s="346" t="s">
        <v>702</v>
      </c>
      <c r="J121" s="347">
        <v>1</v>
      </c>
      <c r="K121" s="347"/>
      <c r="L121" s="347">
        <v>2</v>
      </c>
      <c r="M121" s="345">
        <v>47.1</v>
      </c>
      <c r="N121" s="345">
        <v>94.3</v>
      </c>
      <c r="O121" s="345" t="s">
        <v>674</v>
      </c>
      <c r="P121" s="345" t="s">
        <v>13</v>
      </c>
      <c r="Q121" s="345" t="s">
        <v>703</v>
      </c>
      <c r="R121" s="345"/>
      <c r="S121" s="345"/>
      <c r="T121" s="34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45">
        <f ca="1">+L121-T121</f>
        <v>2</v>
      </c>
      <c r="V121" s="345">
        <f ca="1">ROUNDDOWN(T121/J121,0)</f>
        <v>0</v>
      </c>
      <c r="W121" s="345"/>
      <c r="X121" s="345"/>
      <c r="Y121" s="345"/>
      <c r="Z121" s="345"/>
      <c r="AA121" s="345"/>
      <c r="AB121" s="345" t="s">
        <v>602</v>
      </c>
      <c r="AC121" s="345">
        <v>2.5680000000000001</v>
      </c>
      <c r="AD121" s="349"/>
      <c r="AE121" s="337"/>
      <c r="AF121" s="337"/>
      <c r="AG121" s="348" t="s">
        <v>677</v>
      </c>
      <c r="AH121" s="348" t="s">
        <v>677</v>
      </c>
      <c r="AI121" s="345">
        <v>0</v>
      </c>
      <c r="AJ121" s="345">
        <v>0</v>
      </c>
      <c r="AK121" s="345"/>
      <c r="AL121" s="345"/>
      <c r="AM121" s="343"/>
      <c r="AN121" s="343"/>
      <c r="AO121" s="343"/>
      <c r="AP121" s="343"/>
      <c r="AQ121" s="343"/>
      <c r="AR121" s="343"/>
      <c r="AS121" s="343"/>
      <c r="AT121" s="343"/>
      <c r="AU121" s="343"/>
      <c r="AV121" s="343"/>
      <c r="AW121" s="343">
        <v>0</v>
      </c>
      <c r="AX121" s="343">
        <v>0</v>
      </c>
      <c r="AY121" s="343">
        <v>0</v>
      </c>
      <c r="AZ121" s="343">
        <v>0</v>
      </c>
      <c r="BA121" s="343">
        <v>0</v>
      </c>
      <c r="BB121" s="343">
        <v>0</v>
      </c>
      <c r="BC121" s="343">
        <v>0</v>
      </c>
      <c r="BD121" s="343" t="s">
        <v>692</v>
      </c>
      <c r="BE121" s="359"/>
      <c r="BF121" s="360"/>
      <c r="BG121" s="343" t="s">
        <v>4004</v>
      </c>
      <c r="BH121" s="343">
        <v>2</v>
      </c>
      <c r="BI121" s="351">
        <v>46277</v>
      </c>
      <c r="BJ121" s="343">
        <v>0</v>
      </c>
      <c r="BK121" s="363"/>
      <c r="BL121" s="387"/>
      <c r="BM121" s="363" t="s">
        <v>4004</v>
      </c>
      <c r="BN121" s="364">
        <v>2</v>
      </c>
      <c r="BO121" s="352">
        <v>46277</v>
      </c>
      <c r="BP121" s="363">
        <v>0</v>
      </c>
      <c r="BQ121" s="363"/>
      <c r="BR121" s="387"/>
      <c r="BS121" s="363"/>
      <c r="BT121" s="364"/>
      <c r="BU121" s="388"/>
      <c r="BV121" s="363"/>
      <c r="BW121" s="389"/>
      <c r="BX121" s="387"/>
      <c r="BY121" s="363"/>
      <c r="BZ121" s="364"/>
      <c r="CA121" s="390"/>
      <c r="CB121" s="363"/>
      <c r="CC121" s="363"/>
      <c r="CD121" s="388"/>
      <c r="CE121" s="363"/>
      <c r="CF121" s="363"/>
      <c r="CG121" s="363"/>
      <c r="CH121" s="363"/>
      <c r="CI121" s="363"/>
      <c r="CJ121" s="388"/>
      <c r="CK121" s="363"/>
      <c r="CL121" s="363"/>
      <c r="CM121" s="363"/>
      <c r="CN121" s="363"/>
      <c r="CO121" s="363"/>
      <c r="CP121" s="388"/>
      <c r="CQ121" s="363"/>
      <c r="CR121" s="363"/>
      <c r="CS121" s="363"/>
      <c r="CT121" s="363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33" t="s">
        <v>674</v>
      </c>
      <c r="P122" s="182"/>
      <c r="Q122" s="182"/>
      <c r="R122" s="333" t="s">
        <v>3962</v>
      </c>
      <c r="S122" s="182"/>
      <c r="T122" s="182"/>
      <c r="U122" s="182"/>
      <c r="V122" s="182"/>
      <c r="W122" s="333">
        <f>_xlfn.MINIFS(V:V,C:C,C122,AE:AE,"",AB:AB,"")</f>
        <v>0</v>
      </c>
      <c r="X122" s="333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77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45">
        <v>0</v>
      </c>
      <c r="AJ122" s="345">
        <v>0</v>
      </c>
      <c r="AK122" s="345"/>
      <c r="AL122" s="345"/>
      <c r="AM122" s="343"/>
      <c r="AN122" s="343"/>
      <c r="AO122" s="343"/>
      <c r="AP122" s="343"/>
      <c r="AQ122" s="343"/>
      <c r="AR122" s="343"/>
      <c r="AS122" s="343"/>
      <c r="AT122" s="343"/>
      <c r="AU122" s="343"/>
      <c r="AV122" s="343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59"/>
      <c r="BF122" s="360"/>
      <c r="BG122" s="359"/>
      <c r="BH122" s="364"/>
      <c r="BI122" s="386"/>
      <c r="BJ122" s="363"/>
      <c r="BK122" s="363"/>
      <c r="BL122" s="387"/>
      <c r="BM122" s="363"/>
      <c r="BN122" s="364"/>
      <c r="BO122" s="352">
        <v>46277</v>
      </c>
      <c r="BP122" s="363"/>
      <c r="BQ122" s="363"/>
      <c r="BR122" s="387"/>
      <c r="BS122" s="363"/>
      <c r="BT122" s="364"/>
      <c r="BU122" s="388"/>
      <c r="BV122" s="363"/>
      <c r="BW122" s="389"/>
      <c r="BX122" s="387"/>
      <c r="BY122" s="363"/>
      <c r="BZ122" s="364"/>
      <c r="CA122" s="390"/>
      <c r="CB122" s="363"/>
      <c r="CC122" s="363"/>
      <c r="CD122" s="388"/>
      <c r="CE122" s="363"/>
      <c r="CF122" s="363"/>
      <c r="CG122" s="363"/>
      <c r="CH122" s="363"/>
      <c r="CI122" s="363"/>
      <c r="CJ122" s="388"/>
      <c r="CK122" s="363"/>
      <c r="CL122" s="363"/>
      <c r="CM122" s="363"/>
      <c r="CN122" s="363"/>
      <c r="CO122" s="363"/>
      <c r="CP122" s="388"/>
      <c r="CQ122" s="363"/>
      <c r="CR122" s="363"/>
      <c r="CS122" s="363"/>
      <c r="CT122" s="363"/>
    </row>
    <row r="123" spans="1:98" ht="17.25" customHeight="1">
      <c r="A123" s="343">
        <v>114</v>
      </c>
      <c r="B123" s="344" t="s">
        <v>4205</v>
      </c>
      <c r="C123" s="344" t="s">
        <v>4206</v>
      </c>
      <c r="D123" s="344" t="s">
        <v>781</v>
      </c>
      <c r="E123" s="344" t="s">
        <v>4194</v>
      </c>
      <c r="F123" s="344" t="s">
        <v>4485</v>
      </c>
      <c r="G123" s="344" t="s">
        <v>1389</v>
      </c>
      <c r="H123" s="345">
        <v>6650</v>
      </c>
      <c r="I123" s="346" t="s">
        <v>702</v>
      </c>
      <c r="J123" s="347">
        <v>1</v>
      </c>
      <c r="K123" s="347"/>
      <c r="L123" s="347">
        <v>2</v>
      </c>
      <c r="M123" s="345">
        <v>78.3</v>
      </c>
      <c r="N123" s="345">
        <v>156.6</v>
      </c>
      <c r="O123" s="345" t="s">
        <v>674</v>
      </c>
      <c r="P123" s="345" t="s">
        <v>13</v>
      </c>
      <c r="Q123" s="345" t="s">
        <v>703</v>
      </c>
      <c r="R123" s="345"/>
      <c r="S123" s="345"/>
      <c r="T123" s="34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45">
        <f ca="1">+L123-T123</f>
        <v>2</v>
      </c>
      <c r="V123" s="345">
        <f ca="1">ROUNDDOWN(T123/J123,0)</f>
        <v>0</v>
      </c>
      <c r="W123" s="345"/>
      <c r="X123" s="345"/>
      <c r="Y123" s="345"/>
      <c r="Z123" s="345"/>
      <c r="AA123" s="345"/>
      <c r="AB123" s="345" t="s">
        <v>602</v>
      </c>
      <c r="AC123" s="345">
        <v>4.2619999999999996</v>
      </c>
      <c r="AD123" s="349"/>
      <c r="AE123" s="337"/>
      <c r="AF123" s="337"/>
      <c r="AG123" s="348" t="s">
        <v>677</v>
      </c>
      <c r="AH123" s="348" t="s">
        <v>677</v>
      </c>
      <c r="AI123" s="345">
        <v>0</v>
      </c>
      <c r="AJ123" s="345">
        <v>0</v>
      </c>
      <c r="AK123" s="345"/>
      <c r="AL123" s="345"/>
      <c r="AM123" s="343"/>
      <c r="AN123" s="343"/>
      <c r="AO123" s="343"/>
      <c r="AP123" s="343"/>
      <c r="AQ123" s="343"/>
      <c r="AR123" s="343"/>
      <c r="AS123" s="343"/>
      <c r="AT123" s="343"/>
      <c r="AU123" s="343"/>
      <c r="AV123" s="343"/>
      <c r="AW123" s="343">
        <v>0</v>
      </c>
      <c r="AX123" s="343">
        <v>0</v>
      </c>
      <c r="AY123" s="343">
        <v>0</v>
      </c>
      <c r="AZ123" s="343">
        <v>0</v>
      </c>
      <c r="BA123" s="343">
        <v>0</v>
      </c>
      <c r="BB123" s="343">
        <v>0</v>
      </c>
      <c r="BC123" s="343">
        <v>0</v>
      </c>
      <c r="BD123" s="343" t="s">
        <v>692</v>
      </c>
      <c r="BE123" s="369"/>
      <c r="BF123" s="370"/>
      <c r="BG123" s="343" t="s">
        <v>4004</v>
      </c>
      <c r="BH123" s="343">
        <v>2</v>
      </c>
      <c r="BI123" s="351">
        <v>46277</v>
      </c>
      <c r="BJ123" s="343">
        <v>0</v>
      </c>
      <c r="BK123" s="369"/>
      <c r="BL123" s="370"/>
      <c r="BM123" s="371" t="s">
        <v>4004</v>
      </c>
      <c r="BN123" s="371">
        <v>2</v>
      </c>
      <c r="BO123" s="352">
        <v>46277</v>
      </c>
      <c r="BP123" s="371">
        <v>0</v>
      </c>
      <c r="BQ123" s="369"/>
      <c r="BR123" s="370"/>
      <c r="BS123" s="369"/>
      <c r="BT123" s="369"/>
      <c r="BU123" s="374"/>
      <c r="BV123" s="369"/>
      <c r="BW123" s="369"/>
      <c r="BX123" s="370"/>
      <c r="BY123" s="369"/>
      <c r="BZ123" s="369"/>
      <c r="CA123" s="369"/>
      <c r="CB123" s="369"/>
      <c r="CC123" s="369"/>
      <c r="CD123" s="374"/>
      <c r="CE123" s="369"/>
      <c r="CF123" s="369"/>
      <c r="CG123" s="369"/>
      <c r="CH123" s="369"/>
      <c r="CI123" s="369"/>
      <c r="CJ123" s="374"/>
      <c r="CK123" s="369"/>
      <c r="CL123" s="369"/>
      <c r="CM123" s="369"/>
      <c r="CN123" s="369"/>
      <c r="CO123" s="369"/>
      <c r="CP123" s="374"/>
      <c r="CQ123" s="369"/>
      <c r="CR123" s="369"/>
      <c r="CS123" s="369"/>
      <c r="CT123" s="369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33" t="s">
        <v>674</v>
      </c>
      <c r="P124" s="182"/>
      <c r="Q124" s="182"/>
      <c r="R124" s="333" t="s">
        <v>3962</v>
      </c>
      <c r="S124" s="182"/>
      <c r="T124" s="182"/>
      <c r="U124" s="182"/>
      <c r="V124" s="182"/>
      <c r="W124" s="333">
        <f>_xlfn.MINIFS(V:V,C:C,C124,AE:AE,"",AB:AB,"")</f>
        <v>0</v>
      </c>
      <c r="X124" s="333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77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45">
        <v>0</v>
      </c>
      <c r="AJ124" s="345">
        <v>0</v>
      </c>
      <c r="AK124" s="345"/>
      <c r="AL124" s="345"/>
      <c r="AM124" s="343"/>
      <c r="AN124" s="343"/>
      <c r="AO124" s="343"/>
      <c r="AP124" s="343"/>
      <c r="AQ124" s="343"/>
      <c r="AR124" s="343"/>
      <c r="AS124" s="343"/>
      <c r="AT124" s="343"/>
      <c r="AU124" s="343"/>
      <c r="AV124" s="343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43"/>
      <c r="BF124" s="350"/>
      <c r="BG124" s="343"/>
      <c r="BH124" s="347"/>
      <c r="BI124" s="351"/>
      <c r="BJ124" s="343"/>
      <c r="BK124" s="343"/>
      <c r="BL124" s="350"/>
      <c r="BM124" s="343"/>
      <c r="BN124" s="347"/>
      <c r="BO124" s="352">
        <v>46277</v>
      </c>
      <c r="BP124" s="343"/>
      <c r="BQ124" s="343"/>
      <c r="BR124" s="350"/>
      <c r="BS124" s="343"/>
      <c r="BT124" s="347"/>
      <c r="BU124" s="351"/>
      <c r="BV124" s="343"/>
      <c r="BW124" s="349"/>
      <c r="BX124" s="350"/>
      <c r="BY124" s="343"/>
      <c r="BZ124" s="347"/>
      <c r="CA124" s="352"/>
      <c r="CB124" s="343"/>
      <c r="CC124" s="343"/>
      <c r="CD124" s="351"/>
      <c r="CE124" s="343"/>
      <c r="CF124" s="343"/>
      <c r="CG124" s="343"/>
      <c r="CH124" s="343"/>
      <c r="CI124" s="343"/>
      <c r="CJ124" s="351"/>
      <c r="CK124" s="343"/>
      <c r="CL124" s="343"/>
      <c r="CM124" s="343"/>
      <c r="CN124" s="343"/>
      <c r="CO124" s="343"/>
      <c r="CP124" s="351"/>
      <c r="CQ124" s="343"/>
      <c r="CR124" s="343"/>
      <c r="CS124" s="343"/>
      <c r="CT124" s="343"/>
    </row>
    <row r="125" spans="1:98" ht="17.25" customHeight="1">
      <c r="A125" s="343">
        <v>116</v>
      </c>
      <c r="B125" s="344" t="s">
        <v>4208</v>
      </c>
      <c r="C125" s="344" t="s">
        <v>4209</v>
      </c>
      <c r="D125" s="344" t="s">
        <v>781</v>
      </c>
      <c r="E125" s="344" t="s">
        <v>4181</v>
      </c>
      <c r="F125" s="344" t="s">
        <v>4486</v>
      </c>
      <c r="G125" s="344" t="s">
        <v>1389</v>
      </c>
      <c r="H125" s="345">
        <v>3914</v>
      </c>
      <c r="I125" s="346" t="s">
        <v>702</v>
      </c>
      <c r="J125" s="347">
        <v>1</v>
      </c>
      <c r="K125" s="347"/>
      <c r="L125" s="347">
        <v>2</v>
      </c>
      <c r="M125" s="345">
        <v>47.1</v>
      </c>
      <c r="N125" s="345">
        <v>94.1</v>
      </c>
      <c r="O125" s="345" t="s">
        <v>674</v>
      </c>
      <c r="P125" s="345" t="s">
        <v>13</v>
      </c>
      <c r="Q125" s="345" t="s">
        <v>703</v>
      </c>
      <c r="R125" s="345"/>
      <c r="S125" s="345"/>
      <c r="T125" s="34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45">
        <f ca="1">+L125-T125</f>
        <v>2</v>
      </c>
      <c r="V125" s="345">
        <f ca="1">ROUNDDOWN(T125/J125,0)</f>
        <v>0</v>
      </c>
      <c r="W125" s="345"/>
      <c r="X125" s="345"/>
      <c r="Y125" s="345"/>
      <c r="Z125" s="345"/>
      <c r="AA125" s="345"/>
      <c r="AB125" s="345" t="s">
        <v>602</v>
      </c>
      <c r="AC125" s="345">
        <v>2.5640000000000001</v>
      </c>
      <c r="AD125" s="349"/>
      <c r="AE125" s="337"/>
      <c r="AF125" s="337"/>
      <c r="AG125" s="348" t="s">
        <v>677</v>
      </c>
      <c r="AH125" s="348" t="s">
        <v>677</v>
      </c>
      <c r="AI125" s="345">
        <v>0</v>
      </c>
      <c r="AJ125" s="345">
        <v>0</v>
      </c>
      <c r="AK125" s="345"/>
      <c r="AL125" s="345"/>
      <c r="AM125" s="343"/>
      <c r="AN125" s="343"/>
      <c r="AO125" s="343"/>
      <c r="AP125" s="343"/>
      <c r="AQ125" s="343"/>
      <c r="AR125" s="343"/>
      <c r="AS125" s="343"/>
      <c r="AT125" s="343"/>
      <c r="AU125" s="343"/>
      <c r="AV125" s="343"/>
      <c r="AW125" s="343">
        <v>0</v>
      </c>
      <c r="AX125" s="343">
        <v>0</v>
      </c>
      <c r="AY125" s="343">
        <v>0</v>
      </c>
      <c r="AZ125" s="343">
        <v>0</v>
      </c>
      <c r="BA125" s="343">
        <v>0</v>
      </c>
      <c r="BB125" s="343">
        <v>0</v>
      </c>
      <c r="BC125" s="343">
        <v>0</v>
      </c>
      <c r="BD125" s="343" t="s">
        <v>692</v>
      </c>
      <c r="BE125" s="369"/>
      <c r="BF125" s="370"/>
      <c r="BG125" s="343" t="s">
        <v>4004</v>
      </c>
      <c r="BH125" s="343">
        <v>2</v>
      </c>
      <c r="BI125" s="351">
        <v>46277</v>
      </c>
      <c r="BJ125" s="343">
        <v>0</v>
      </c>
      <c r="BK125" s="369"/>
      <c r="BL125" s="370"/>
      <c r="BM125" s="371" t="s">
        <v>4004</v>
      </c>
      <c r="BN125" s="372">
        <v>2</v>
      </c>
      <c r="BO125" s="352">
        <v>46277</v>
      </c>
      <c r="BP125" s="371">
        <v>0</v>
      </c>
      <c r="BQ125" s="369"/>
      <c r="BR125" s="370"/>
      <c r="BS125" s="369"/>
      <c r="BT125" s="373"/>
      <c r="BU125" s="374"/>
      <c r="BV125" s="369"/>
      <c r="BW125" s="375"/>
      <c r="BX125" s="370"/>
      <c r="BY125" s="369"/>
      <c r="BZ125" s="373"/>
      <c r="CA125" s="376"/>
      <c r="CB125" s="369"/>
      <c r="CC125" s="369"/>
      <c r="CD125" s="374"/>
      <c r="CE125" s="369"/>
      <c r="CF125" s="369"/>
      <c r="CG125" s="369"/>
      <c r="CH125" s="369"/>
      <c r="CI125" s="369"/>
      <c r="CJ125" s="374"/>
      <c r="CK125" s="369"/>
      <c r="CL125" s="369"/>
      <c r="CM125" s="369"/>
      <c r="CN125" s="369"/>
      <c r="CO125" s="369"/>
      <c r="CP125" s="374"/>
      <c r="CQ125" s="369"/>
      <c r="CR125" s="369"/>
      <c r="CS125" s="369"/>
      <c r="CT125" s="369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33" t="s">
        <v>674</v>
      </c>
      <c r="P126" s="182"/>
      <c r="Q126" s="182"/>
      <c r="R126" s="333" t="s">
        <v>3962</v>
      </c>
      <c r="S126" s="182"/>
      <c r="T126" s="182"/>
      <c r="U126" s="182"/>
      <c r="V126" s="182"/>
      <c r="W126" s="333">
        <f>_xlfn.MINIFS(V:V,C:C,C126,AE:AE,"",AB:AB,"")</f>
        <v>0</v>
      </c>
      <c r="X126" s="333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77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45">
        <v>0</v>
      </c>
      <c r="AJ126" s="345">
        <v>0</v>
      </c>
      <c r="AK126" s="345"/>
      <c r="AL126" s="345"/>
      <c r="AM126" s="343"/>
      <c r="AN126" s="343"/>
      <c r="AO126" s="343"/>
      <c r="AP126" s="343"/>
      <c r="AQ126" s="343"/>
      <c r="AR126" s="343"/>
      <c r="AS126" s="343"/>
      <c r="AT126" s="343"/>
      <c r="AU126" s="343"/>
      <c r="AV126" s="343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81"/>
      <c r="BF126" s="382"/>
      <c r="BG126" s="381"/>
      <c r="BH126" s="347"/>
      <c r="BI126" s="391"/>
      <c r="BJ126" s="343"/>
      <c r="BK126" s="343"/>
      <c r="BL126" s="350"/>
      <c r="BM126" s="343"/>
      <c r="BN126" s="343"/>
      <c r="BO126" s="352">
        <v>46277</v>
      </c>
      <c r="BP126" s="343"/>
      <c r="BQ126" s="343"/>
      <c r="BR126" s="350"/>
      <c r="BS126" s="343"/>
      <c r="BT126" s="343"/>
      <c r="BU126" s="351"/>
      <c r="BV126" s="343"/>
      <c r="BW126" s="343"/>
      <c r="BX126" s="350"/>
      <c r="BY126" s="343"/>
      <c r="BZ126" s="343"/>
      <c r="CA126" s="343"/>
      <c r="CB126" s="343"/>
      <c r="CC126" s="343"/>
      <c r="CD126" s="351"/>
      <c r="CE126" s="343"/>
      <c r="CF126" s="343"/>
      <c r="CG126" s="343"/>
      <c r="CH126" s="343"/>
      <c r="CI126" s="343"/>
      <c r="CJ126" s="351"/>
      <c r="CK126" s="343"/>
      <c r="CL126" s="343"/>
      <c r="CM126" s="343"/>
      <c r="CN126" s="343"/>
      <c r="CO126" s="343"/>
      <c r="CP126" s="351"/>
      <c r="CQ126" s="343"/>
      <c r="CR126" s="343"/>
      <c r="CS126" s="343"/>
      <c r="CT126" s="343"/>
    </row>
    <row r="127" spans="1:98" ht="17.25" customHeight="1">
      <c r="A127" s="343">
        <v>118</v>
      </c>
      <c r="B127" s="344" t="s">
        <v>4211</v>
      </c>
      <c r="C127" s="344" t="s">
        <v>4212</v>
      </c>
      <c r="D127" s="344" t="s">
        <v>781</v>
      </c>
      <c r="E127" s="344" t="s">
        <v>4186</v>
      </c>
      <c r="F127" s="344" t="s">
        <v>4487</v>
      </c>
      <c r="G127" s="344" t="s">
        <v>1389</v>
      </c>
      <c r="H127" s="345">
        <v>3800</v>
      </c>
      <c r="I127" s="346" t="s">
        <v>702</v>
      </c>
      <c r="J127" s="347">
        <v>1</v>
      </c>
      <c r="K127" s="347"/>
      <c r="L127" s="347">
        <v>2</v>
      </c>
      <c r="M127" s="345">
        <v>44.7</v>
      </c>
      <c r="N127" s="345">
        <v>89.5</v>
      </c>
      <c r="O127" s="345" t="s">
        <v>674</v>
      </c>
      <c r="P127" s="345" t="s">
        <v>13</v>
      </c>
      <c r="Q127" s="345" t="s">
        <v>703</v>
      </c>
      <c r="R127" s="345"/>
      <c r="S127" s="345"/>
      <c r="T127" s="34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45">
        <f ca="1">+L127-T127</f>
        <v>2</v>
      </c>
      <c r="V127" s="345">
        <f ca="1">ROUNDDOWN(T127/J127,0)</f>
        <v>0</v>
      </c>
      <c r="W127" s="345"/>
      <c r="X127" s="345"/>
      <c r="Y127" s="345"/>
      <c r="Z127" s="345"/>
      <c r="AA127" s="345"/>
      <c r="AB127" s="345" t="s">
        <v>602</v>
      </c>
      <c r="AC127" s="345">
        <v>2.4380000000000002</v>
      </c>
      <c r="AD127" s="349"/>
      <c r="AE127" s="337"/>
      <c r="AF127" s="337"/>
      <c r="AG127" s="348" t="s">
        <v>677</v>
      </c>
      <c r="AH127" s="348" t="s">
        <v>677</v>
      </c>
      <c r="AI127" s="345">
        <v>0</v>
      </c>
      <c r="AJ127" s="345">
        <v>0</v>
      </c>
      <c r="AK127" s="345"/>
      <c r="AL127" s="345"/>
      <c r="AM127" s="343"/>
      <c r="AN127" s="343"/>
      <c r="AO127" s="343"/>
      <c r="AP127" s="343"/>
      <c r="AQ127" s="343"/>
      <c r="AR127" s="343"/>
      <c r="AS127" s="343"/>
      <c r="AT127" s="343"/>
      <c r="AU127" s="343"/>
      <c r="AV127" s="343"/>
      <c r="AW127" s="343">
        <v>0</v>
      </c>
      <c r="AX127" s="343">
        <v>0</v>
      </c>
      <c r="AY127" s="343">
        <v>0</v>
      </c>
      <c r="AZ127" s="343">
        <v>0</v>
      </c>
      <c r="BA127" s="343">
        <v>0</v>
      </c>
      <c r="BB127" s="343">
        <v>0</v>
      </c>
      <c r="BC127" s="343">
        <v>0</v>
      </c>
      <c r="BD127" s="343" t="s">
        <v>692</v>
      </c>
      <c r="BE127" s="369"/>
      <c r="BF127" s="370"/>
      <c r="BG127" s="343" t="s">
        <v>4004</v>
      </c>
      <c r="BH127" s="343">
        <v>2</v>
      </c>
      <c r="BI127" s="351">
        <v>46277</v>
      </c>
      <c r="BJ127" s="343">
        <v>0</v>
      </c>
      <c r="BK127" s="369"/>
      <c r="BL127" s="370"/>
      <c r="BM127" s="371" t="s">
        <v>4004</v>
      </c>
      <c r="BN127" s="372">
        <v>2</v>
      </c>
      <c r="BO127" s="352">
        <v>46277</v>
      </c>
      <c r="BP127" s="371">
        <v>0</v>
      </c>
      <c r="BQ127" s="369"/>
      <c r="BR127" s="370"/>
      <c r="BS127" s="369"/>
      <c r="BT127" s="373"/>
      <c r="BU127" s="374"/>
      <c r="BV127" s="369"/>
      <c r="BW127" s="375"/>
      <c r="BX127" s="370"/>
      <c r="BY127" s="369"/>
      <c r="BZ127" s="373"/>
      <c r="CA127" s="376"/>
      <c r="CB127" s="369"/>
      <c r="CC127" s="369"/>
      <c r="CD127" s="374"/>
      <c r="CE127" s="369"/>
      <c r="CF127" s="369"/>
      <c r="CG127" s="369"/>
      <c r="CH127" s="369"/>
      <c r="CI127" s="369"/>
      <c r="CJ127" s="374"/>
      <c r="CK127" s="369"/>
      <c r="CL127" s="369"/>
      <c r="CM127" s="369"/>
      <c r="CN127" s="369"/>
      <c r="CO127" s="369"/>
      <c r="CP127" s="374"/>
      <c r="CQ127" s="369"/>
      <c r="CR127" s="369"/>
      <c r="CS127" s="369"/>
      <c r="CT127" s="369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33" t="s">
        <v>674</v>
      </c>
      <c r="P128" s="182"/>
      <c r="Q128" s="182"/>
      <c r="R128" s="333" t="s">
        <v>3962</v>
      </c>
      <c r="S128" s="182"/>
      <c r="T128" s="182"/>
      <c r="U128" s="182"/>
      <c r="V128" s="182"/>
      <c r="W128" s="333">
        <f>_xlfn.MINIFS(V:V,C:C,C128,AE:AE,"",AB:AB,"")</f>
        <v>0</v>
      </c>
      <c r="X128" s="333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77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45">
        <v>0</v>
      </c>
      <c r="AJ128" s="345">
        <v>0</v>
      </c>
      <c r="AK128" s="345"/>
      <c r="AL128" s="345"/>
      <c r="AM128" s="343"/>
      <c r="AN128" s="343"/>
      <c r="AO128" s="343"/>
      <c r="AP128" s="343"/>
      <c r="AQ128" s="343"/>
      <c r="AR128" s="343"/>
      <c r="AS128" s="343"/>
      <c r="AT128" s="343"/>
      <c r="AU128" s="343"/>
      <c r="AV128" s="343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81"/>
      <c r="BF128" s="382"/>
      <c r="BG128" s="381"/>
      <c r="BH128" s="347"/>
      <c r="BI128" s="391"/>
      <c r="BJ128" s="343"/>
      <c r="BK128" s="343"/>
      <c r="BL128" s="350"/>
      <c r="BM128" s="343"/>
      <c r="BN128" s="347"/>
      <c r="BO128" s="352">
        <v>46277</v>
      </c>
      <c r="BP128" s="343"/>
      <c r="BQ128" s="343"/>
      <c r="BR128" s="350"/>
      <c r="BS128" s="343"/>
      <c r="BT128" s="347"/>
      <c r="BU128" s="351"/>
      <c r="BV128" s="343"/>
      <c r="BW128" s="349"/>
      <c r="BX128" s="350"/>
      <c r="BY128" s="343"/>
      <c r="BZ128" s="347"/>
      <c r="CA128" s="352"/>
      <c r="CB128" s="343"/>
      <c r="CC128" s="343"/>
      <c r="CD128" s="351"/>
      <c r="CE128" s="343"/>
      <c r="CF128" s="343"/>
      <c r="CG128" s="343"/>
      <c r="CH128" s="343"/>
      <c r="CI128" s="343"/>
      <c r="CJ128" s="351"/>
      <c r="CK128" s="343"/>
      <c r="CL128" s="343"/>
      <c r="CM128" s="343"/>
      <c r="CN128" s="343"/>
      <c r="CO128" s="343"/>
      <c r="CP128" s="351"/>
      <c r="CQ128" s="343"/>
      <c r="CR128" s="343"/>
      <c r="CS128" s="343"/>
      <c r="CT128" s="343"/>
    </row>
    <row r="129" spans="1:98" ht="17.25" customHeight="1">
      <c r="A129" s="343">
        <v>120</v>
      </c>
      <c r="B129" s="344" t="s">
        <v>4214</v>
      </c>
      <c r="C129" s="344" t="s">
        <v>4215</v>
      </c>
      <c r="D129" s="344" t="s">
        <v>781</v>
      </c>
      <c r="E129" s="344" t="s">
        <v>4032</v>
      </c>
      <c r="F129" s="344" t="s">
        <v>4488</v>
      </c>
      <c r="G129" s="344" t="s">
        <v>1389</v>
      </c>
      <c r="H129" s="345">
        <v>3920</v>
      </c>
      <c r="I129" s="346" t="s">
        <v>702</v>
      </c>
      <c r="J129" s="347">
        <v>1</v>
      </c>
      <c r="K129" s="347"/>
      <c r="L129" s="347">
        <v>2</v>
      </c>
      <c r="M129" s="345">
        <v>47.1</v>
      </c>
      <c r="N129" s="345">
        <v>94.3</v>
      </c>
      <c r="O129" s="345" t="s">
        <v>674</v>
      </c>
      <c r="P129" s="345" t="s">
        <v>13</v>
      </c>
      <c r="Q129" s="345" t="s">
        <v>703</v>
      </c>
      <c r="R129" s="345"/>
      <c r="S129" s="345"/>
      <c r="T129" s="34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45">
        <f ca="1">+L129-T129</f>
        <v>2</v>
      </c>
      <c r="V129" s="345">
        <f ca="1">ROUNDDOWN(T129/J129,0)</f>
        <v>0</v>
      </c>
      <c r="W129" s="345"/>
      <c r="X129" s="345"/>
      <c r="Y129" s="345"/>
      <c r="Z129" s="345"/>
      <c r="AA129" s="345"/>
      <c r="AB129" s="345" t="s">
        <v>602</v>
      </c>
      <c r="AC129" s="345">
        <v>2.5680000000000001</v>
      </c>
      <c r="AD129" s="349"/>
      <c r="AE129" s="337"/>
      <c r="AF129" s="337"/>
      <c r="AG129" s="348" t="s">
        <v>677</v>
      </c>
      <c r="AH129" s="348" t="s">
        <v>677</v>
      </c>
      <c r="AI129" s="345">
        <v>0</v>
      </c>
      <c r="AJ129" s="345">
        <v>0</v>
      </c>
      <c r="AK129" s="345"/>
      <c r="AL129" s="345"/>
      <c r="AM129" s="343"/>
      <c r="AN129" s="343"/>
      <c r="AO129" s="343"/>
      <c r="AP129" s="343"/>
      <c r="AQ129" s="343"/>
      <c r="AR129" s="343"/>
      <c r="AS129" s="343"/>
      <c r="AT129" s="343"/>
      <c r="AU129" s="343"/>
      <c r="AV129" s="343"/>
      <c r="AW129" s="343">
        <v>0</v>
      </c>
      <c r="AX129" s="343">
        <v>0</v>
      </c>
      <c r="AY129" s="343">
        <v>0</v>
      </c>
      <c r="AZ129" s="343">
        <v>0</v>
      </c>
      <c r="BA129" s="343">
        <v>0</v>
      </c>
      <c r="BB129" s="343">
        <v>0</v>
      </c>
      <c r="BC129" s="343">
        <v>0</v>
      </c>
      <c r="BD129" s="343" t="s">
        <v>692</v>
      </c>
      <c r="BE129" s="369"/>
      <c r="BF129" s="370"/>
      <c r="BG129" s="343" t="s">
        <v>4004</v>
      </c>
      <c r="BH129" s="343">
        <v>2</v>
      </c>
      <c r="BI129" s="351">
        <v>46277</v>
      </c>
      <c r="BJ129" s="343">
        <v>0</v>
      </c>
      <c r="BK129" s="369"/>
      <c r="BL129" s="370"/>
      <c r="BM129" s="371" t="s">
        <v>4004</v>
      </c>
      <c r="BN129" s="371">
        <v>2</v>
      </c>
      <c r="BO129" s="352">
        <v>46277</v>
      </c>
      <c r="BP129" s="371">
        <v>0</v>
      </c>
      <c r="BQ129" s="369"/>
      <c r="BR129" s="370"/>
      <c r="BS129" s="369"/>
      <c r="BT129" s="369"/>
      <c r="BU129" s="374"/>
      <c r="BV129" s="369"/>
      <c r="BW129" s="369"/>
      <c r="BX129" s="370"/>
      <c r="BY129" s="369"/>
      <c r="BZ129" s="369"/>
      <c r="CA129" s="369"/>
      <c r="CB129" s="369"/>
      <c r="CC129" s="369"/>
      <c r="CD129" s="374"/>
      <c r="CE129" s="369"/>
      <c r="CF129" s="369"/>
      <c r="CG129" s="369"/>
      <c r="CH129" s="369"/>
      <c r="CI129" s="369"/>
      <c r="CJ129" s="374"/>
      <c r="CK129" s="369"/>
      <c r="CL129" s="369"/>
      <c r="CM129" s="369"/>
      <c r="CN129" s="369"/>
      <c r="CO129" s="369"/>
      <c r="CP129" s="374"/>
      <c r="CQ129" s="369"/>
      <c r="CR129" s="369"/>
      <c r="CS129" s="369"/>
      <c r="CT129" s="369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33" t="s">
        <v>674</v>
      </c>
      <c r="P130" s="182"/>
      <c r="Q130" s="182"/>
      <c r="R130" s="333" t="s">
        <v>3962</v>
      </c>
      <c r="S130" s="182"/>
      <c r="T130" s="182"/>
      <c r="U130" s="182"/>
      <c r="V130" s="182"/>
      <c r="W130" s="333">
        <f>_xlfn.MINIFS(V:V,C:C,C130,AE:AE,"",AB:AB,"")</f>
        <v>0</v>
      </c>
      <c r="X130" s="333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77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45">
        <v>0</v>
      </c>
      <c r="AJ130" s="345">
        <v>0</v>
      </c>
      <c r="AK130" s="345"/>
      <c r="AL130" s="345"/>
      <c r="AM130" s="343"/>
      <c r="AN130" s="343"/>
      <c r="AO130" s="343"/>
      <c r="AP130" s="343"/>
      <c r="AQ130" s="343"/>
      <c r="AR130" s="343"/>
      <c r="AS130" s="343"/>
      <c r="AT130" s="343"/>
      <c r="AU130" s="343"/>
      <c r="AV130" s="343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43"/>
      <c r="BF130" s="350"/>
      <c r="BG130" s="343"/>
      <c r="BH130" s="347"/>
      <c r="BI130" s="351"/>
      <c r="BJ130" s="343"/>
      <c r="BK130" s="343"/>
      <c r="BL130" s="350"/>
      <c r="BM130" s="343"/>
      <c r="BN130" s="347"/>
      <c r="BO130" s="352">
        <v>46277</v>
      </c>
      <c r="BP130" s="343"/>
      <c r="BQ130" s="343"/>
      <c r="BR130" s="350"/>
      <c r="BS130" s="343"/>
      <c r="BT130" s="347"/>
      <c r="BU130" s="351"/>
      <c r="BV130" s="343"/>
      <c r="BW130" s="349"/>
      <c r="BX130" s="350"/>
      <c r="BY130" s="343"/>
      <c r="BZ130" s="347"/>
      <c r="CA130" s="352"/>
      <c r="CB130" s="343"/>
      <c r="CC130" s="343"/>
      <c r="CD130" s="351"/>
      <c r="CE130" s="343"/>
      <c r="CF130" s="343"/>
      <c r="CG130" s="343"/>
      <c r="CH130" s="343"/>
      <c r="CI130" s="343"/>
      <c r="CJ130" s="351"/>
      <c r="CK130" s="343"/>
      <c r="CL130" s="343"/>
      <c r="CM130" s="343"/>
      <c r="CN130" s="343"/>
      <c r="CO130" s="343"/>
      <c r="CP130" s="351"/>
      <c r="CQ130" s="343"/>
      <c r="CR130" s="343"/>
      <c r="CS130" s="343"/>
      <c r="CT130" s="343"/>
    </row>
    <row r="131" spans="1:98" ht="17.25" customHeight="1">
      <c r="A131" s="343">
        <v>122</v>
      </c>
      <c r="B131" s="344" t="s">
        <v>4217</v>
      </c>
      <c r="C131" s="344" t="s">
        <v>4218</v>
      </c>
      <c r="D131" s="344" t="s">
        <v>781</v>
      </c>
      <c r="E131" s="344" t="s">
        <v>4194</v>
      </c>
      <c r="F131" s="344" t="s">
        <v>4489</v>
      </c>
      <c r="G131" s="344" t="s">
        <v>1389</v>
      </c>
      <c r="H131" s="345">
        <v>6650</v>
      </c>
      <c r="I131" s="346" t="s">
        <v>702</v>
      </c>
      <c r="J131" s="347">
        <v>1</v>
      </c>
      <c r="K131" s="347"/>
      <c r="L131" s="347">
        <v>2</v>
      </c>
      <c r="M131" s="345">
        <v>78.3</v>
      </c>
      <c r="N131" s="345">
        <v>156.6</v>
      </c>
      <c r="O131" s="345" t="s">
        <v>674</v>
      </c>
      <c r="P131" s="345" t="s">
        <v>13</v>
      </c>
      <c r="Q131" s="345" t="s">
        <v>703</v>
      </c>
      <c r="R131" s="345"/>
      <c r="S131" s="345"/>
      <c r="T131" s="34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45">
        <f ca="1">+L131-T131</f>
        <v>2</v>
      </c>
      <c r="V131" s="345">
        <f ca="1">ROUNDDOWN(T131/J131,0)</f>
        <v>0</v>
      </c>
      <c r="W131" s="345"/>
      <c r="X131" s="345"/>
      <c r="Y131" s="345"/>
      <c r="Z131" s="345"/>
      <c r="AA131" s="345"/>
      <c r="AB131" s="345" t="s">
        <v>602</v>
      </c>
      <c r="AC131" s="345">
        <v>4.2619999999999996</v>
      </c>
      <c r="AD131" s="349"/>
      <c r="AE131" s="337"/>
      <c r="AF131" s="337"/>
      <c r="AG131" s="348" t="s">
        <v>677</v>
      </c>
      <c r="AH131" s="348" t="s">
        <v>677</v>
      </c>
      <c r="AI131" s="345">
        <v>0</v>
      </c>
      <c r="AJ131" s="345">
        <v>0</v>
      </c>
      <c r="AK131" s="345"/>
      <c r="AL131" s="345"/>
      <c r="AM131" s="343"/>
      <c r="AN131" s="343"/>
      <c r="AO131" s="343"/>
      <c r="AP131" s="343"/>
      <c r="AQ131" s="343"/>
      <c r="AR131" s="343"/>
      <c r="AS131" s="343"/>
      <c r="AT131" s="343"/>
      <c r="AU131" s="343"/>
      <c r="AV131" s="343"/>
      <c r="AW131" s="343">
        <v>0</v>
      </c>
      <c r="AX131" s="343">
        <v>0</v>
      </c>
      <c r="AY131" s="343">
        <v>0</v>
      </c>
      <c r="AZ131" s="343">
        <v>0</v>
      </c>
      <c r="BA131" s="343">
        <v>0</v>
      </c>
      <c r="BB131" s="343">
        <v>0</v>
      </c>
      <c r="BC131" s="343">
        <v>0</v>
      </c>
      <c r="BD131" s="343" t="s">
        <v>692</v>
      </c>
      <c r="BE131" s="369"/>
      <c r="BF131" s="370"/>
      <c r="BG131" s="343" t="s">
        <v>4004</v>
      </c>
      <c r="BH131" s="343">
        <v>2</v>
      </c>
      <c r="BI131" s="351">
        <v>46277</v>
      </c>
      <c r="BJ131" s="343">
        <v>0</v>
      </c>
      <c r="BK131" s="369"/>
      <c r="BL131" s="370"/>
      <c r="BM131" s="371" t="s">
        <v>4004</v>
      </c>
      <c r="BN131" s="372">
        <v>2</v>
      </c>
      <c r="BO131" s="352">
        <v>46277</v>
      </c>
      <c r="BP131" s="371">
        <v>0</v>
      </c>
      <c r="BQ131" s="369"/>
      <c r="BR131" s="370"/>
      <c r="BS131" s="369"/>
      <c r="BT131" s="373"/>
      <c r="BU131" s="374"/>
      <c r="BV131" s="369"/>
      <c r="BW131" s="375"/>
      <c r="BX131" s="370"/>
      <c r="BY131" s="369"/>
      <c r="BZ131" s="373"/>
      <c r="CA131" s="376"/>
      <c r="CB131" s="369"/>
      <c r="CC131" s="369"/>
      <c r="CD131" s="374"/>
      <c r="CE131" s="369"/>
      <c r="CF131" s="369"/>
      <c r="CG131" s="369"/>
      <c r="CH131" s="369"/>
      <c r="CI131" s="369"/>
      <c r="CJ131" s="374"/>
      <c r="CK131" s="369"/>
      <c r="CL131" s="369"/>
      <c r="CM131" s="369"/>
      <c r="CN131" s="369"/>
      <c r="CO131" s="369"/>
      <c r="CP131" s="374"/>
      <c r="CQ131" s="369"/>
      <c r="CR131" s="369"/>
      <c r="CS131" s="369"/>
      <c r="CT131" s="369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33" t="s">
        <v>674</v>
      </c>
      <c r="P132" s="182"/>
      <c r="Q132" s="182"/>
      <c r="R132" s="333" t="s">
        <v>3962</v>
      </c>
      <c r="S132" s="182"/>
      <c r="T132" s="182"/>
      <c r="U132" s="182"/>
      <c r="V132" s="182"/>
      <c r="W132" s="333">
        <f>_xlfn.MINIFS(V:V,C:C,C132,AE:AE,"",AB:AB,"")</f>
        <v>0</v>
      </c>
      <c r="X132" s="333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77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45">
        <v>0</v>
      </c>
      <c r="AJ132" s="345">
        <v>0</v>
      </c>
      <c r="AK132" s="345"/>
      <c r="AL132" s="345"/>
      <c r="AM132" s="343"/>
      <c r="AN132" s="343"/>
      <c r="AO132" s="343"/>
      <c r="AP132" s="343"/>
      <c r="AQ132" s="343"/>
      <c r="AR132" s="343"/>
      <c r="AS132" s="343"/>
      <c r="AT132" s="343"/>
      <c r="AU132" s="343"/>
      <c r="AV132" s="343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43"/>
      <c r="BF132" s="343"/>
      <c r="BG132" s="343"/>
      <c r="BH132" s="347"/>
      <c r="BI132" s="351"/>
      <c r="BJ132" s="343"/>
      <c r="BK132" s="343"/>
      <c r="BL132" s="350"/>
      <c r="BM132" s="343"/>
      <c r="BN132" s="343"/>
      <c r="BO132" s="352">
        <v>46277</v>
      </c>
      <c r="BP132" s="343"/>
      <c r="BQ132" s="343"/>
      <c r="BR132" s="350"/>
      <c r="BS132" s="343"/>
      <c r="BT132" s="343"/>
      <c r="BU132" s="351"/>
      <c r="BV132" s="343"/>
      <c r="BW132" s="343"/>
      <c r="BX132" s="350"/>
      <c r="BY132" s="343"/>
      <c r="BZ132" s="343"/>
      <c r="CA132" s="343"/>
      <c r="CB132" s="343"/>
      <c r="CC132" s="343"/>
      <c r="CD132" s="351"/>
      <c r="CE132" s="343"/>
      <c r="CF132" s="343"/>
      <c r="CG132" s="343"/>
      <c r="CH132" s="343"/>
      <c r="CI132" s="343"/>
      <c r="CJ132" s="351"/>
      <c r="CK132" s="343"/>
      <c r="CL132" s="343"/>
      <c r="CM132" s="343"/>
      <c r="CN132" s="343"/>
      <c r="CO132" s="343"/>
      <c r="CP132" s="351"/>
      <c r="CQ132" s="343"/>
      <c r="CR132" s="343"/>
      <c r="CS132" s="343"/>
      <c r="CT132" s="343"/>
    </row>
    <row r="133" spans="1:98" ht="17.25" customHeight="1">
      <c r="A133" s="343">
        <v>124</v>
      </c>
      <c r="B133" s="344" t="s">
        <v>4220</v>
      </c>
      <c r="C133" s="344" t="s">
        <v>4221</v>
      </c>
      <c r="D133" s="344" t="s">
        <v>781</v>
      </c>
      <c r="E133" s="344" t="s">
        <v>4181</v>
      </c>
      <c r="F133" s="344" t="s">
        <v>4490</v>
      </c>
      <c r="G133" s="344" t="s">
        <v>1389</v>
      </c>
      <c r="H133" s="345">
        <v>3914</v>
      </c>
      <c r="I133" s="346" t="s">
        <v>702</v>
      </c>
      <c r="J133" s="347">
        <v>1</v>
      </c>
      <c r="K133" s="347"/>
      <c r="L133" s="347">
        <v>2</v>
      </c>
      <c r="M133" s="345">
        <v>47.1</v>
      </c>
      <c r="N133" s="345">
        <v>94.1</v>
      </c>
      <c r="O133" s="345" t="s">
        <v>674</v>
      </c>
      <c r="P133" s="345" t="s">
        <v>13</v>
      </c>
      <c r="Q133" s="345" t="s">
        <v>703</v>
      </c>
      <c r="R133" s="345"/>
      <c r="S133" s="345"/>
      <c r="T133" s="345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45">
        <f ca="1">+L133-T133</f>
        <v>2</v>
      </c>
      <c r="V133" s="345">
        <f ca="1">ROUNDDOWN(T133/J133,0)</f>
        <v>0</v>
      </c>
      <c r="W133" s="345"/>
      <c r="X133" s="345"/>
      <c r="Y133" s="345"/>
      <c r="Z133" s="345"/>
      <c r="AA133" s="345"/>
      <c r="AB133" s="345" t="s">
        <v>602</v>
      </c>
      <c r="AC133" s="345">
        <v>2.5640000000000001</v>
      </c>
      <c r="AD133" s="349"/>
      <c r="AE133" s="337"/>
      <c r="AF133" s="337"/>
      <c r="AG133" s="348" t="s">
        <v>677</v>
      </c>
      <c r="AH133" s="348" t="s">
        <v>677</v>
      </c>
      <c r="AI133" s="345">
        <v>0</v>
      </c>
      <c r="AJ133" s="345">
        <v>0</v>
      </c>
      <c r="AK133" s="345"/>
      <c r="AL133" s="345"/>
      <c r="AM133" s="343"/>
      <c r="AN133" s="343"/>
      <c r="AO133" s="343"/>
      <c r="AP133" s="343"/>
      <c r="AQ133" s="343"/>
      <c r="AR133" s="343"/>
      <c r="AS133" s="343"/>
      <c r="AT133" s="343"/>
      <c r="AU133" s="343"/>
      <c r="AV133" s="343"/>
      <c r="AW133" s="343">
        <v>0</v>
      </c>
      <c r="AX133" s="343">
        <v>0</v>
      </c>
      <c r="AY133" s="343">
        <v>0</v>
      </c>
      <c r="AZ133" s="343">
        <v>0</v>
      </c>
      <c r="BA133" s="343">
        <v>0</v>
      </c>
      <c r="BB133" s="343">
        <v>0</v>
      </c>
      <c r="BC133" s="343">
        <v>0</v>
      </c>
      <c r="BD133" s="343" t="s">
        <v>692</v>
      </c>
      <c r="BE133" s="381"/>
      <c r="BF133" s="381"/>
      <c r="BG133" s="343" t="s">
        <v>4004</v>
      </c>
      <c r="BH133" s="343">
        <v>2</v>
      </c>
      <c r="BI133" s="351">
        <v>46277</v>
      </c>
      <c r="BJ133" s="343">
        <v>0</v>
      </c>
      <c r="BK133" s="353"/>
      <c r="BL133" s="354"/>
      <c r="BM133" s="343" t="s">
        <v>4004</v>
      </c>
      <c r="BN133" s="347">
        <v>2</v>
      </c>
      <c r="BO133" s="352">
        <v>46277</v>
      </c>
      <c r="BP133" s="343">
        <v>0</v>
      </c>
      <c r="BQ133" s="353"/>
      <c r="BR133" s="354"/>
      <c r="BS133" s="353"/>
      <c r="BT133" s="355"/>
      <c r="BU133" s="356"/>
      <c r="BV133" s="353"/>
      <c r="BW133" s="357"/>
      <c r="BX133" s="354"/>
      <c r="BY133" s="353"/>
      <c r="BZ133" s="355"/>
      <c r="CA133" s="358"/>
      <c r="CB133" s="353"/>
      <c r="CC133" s="353"/>
      <c r="CD133" s="356"/>
      <c r="CE133" s="353"/>
      <c r="CF133" s="353"/>
      <c r="CG133" s="353"/>
      <c r="CH133" s="353"/>
      <c r="CI133" s="353"/>
      <c r="CJ133" s="356"/>
      <c r="CK133" s="353"/>
      <c r="CL133" s="353"/>
      <c r="CM133" s="353"/>
      <c r="CN133" s="353"/>
      <c r="CO133" s="353"/>
      <c r="CP133" s="356"/>
      <c r="CQ133" s="353"/>
      <c r="CR133" s="353"/>
      <c r="CS133" s="353"/>
      <c r="CT133" s="353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33" t="s">
        <v>674</v>
      </c>
      <c r="P134" s="182"/>
      <c r="Q134" s="182"/>
      <c r="R134" s="333" t="s">
        <v>3962</v>
      </c>
      <c r="S134" s="182"/>
      <c r="T134" s="182"/>
      <c r="U134" s="182"/>
      <c r="V134" s="182"/>
      <c r="W134" s="333">
        <f>_xlfn.MINIFS(V:V,C:C,C134,AE:AE,"",AB:AB,"")</f>
        <v>0</v>
      </c>
      <c r="X134" s="333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77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45">
        <v>0</v>
      </c>
      <c r="AJ134" s="345">
        <v>0</v>
      </c>
      <c r="AK134" s="345"/>
      <c r="AL134" s="345"/>
      <c r="AM134" s="343"/>
      <c r="AN134" s="343"/>
      <c r="AO134" s="343"/>
      <c r="AP134" s="343"/>
      <c r="AQ134" s="343"/>
      <c r="AR134" s="343"/>
      <c r="AS134" s="343"/>
      <c r="AT134" s="343"/>
      <c r="AU134" s="343"/>
      <c r="AV134" s="343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78"/>
      <c r="BF134" s="379"/>
      <c r="BG134" s="378"/>
      <c r="BH134" s="392"/>
      <c r="BI134" s="380"/>
      <c r="BJ134" s="378"/>
      <c r="BK134" s="378"/>
      <c r="BL134" s="379"/>
      <c r="BM134" s="378"/>
      <c r="BN134" s="392"/>
      <c r="BO134" s="352">
        <v>46277</v>
      </c>
      <c r="BP134" s="378"/>
      <c r="BQ134" s="378"/>
      <c r="BR134" s="379"/>
      <c r="BS134" s="378"/>
      <c r="BT134" s="392"/>
      <c r="BU134" s="380"/>
      <c r="BV134" s="378"/>
      <c r="BW134" s="393"/>
      <c r="BX134" s="379"/>
      <c r="BY134" s="378"/>
      <c r="BZ134" s="392"/>
      <c r="CA134" s="394"/>
      <c r="CB134" s="378"/>
      <c r="CC134" s="378"/>
      <c r="CD134" s="380"/>
      <c r="CE134" s="378"/>
      <c r="CF134" s="378"/>
      <c r="CG134" s="378"/>
      <c r="CH134" s="378"/>
      <c r="CI134" s="378"/>
      <c r="CJ134" s="380"/>
      <c r="CK134" s="378"/>
      <c r="CL134" s="378"/>
      <c r="CM134" s="378"/>
      <c r="CN134" s="378"/>
      <c r="CO134" s="378"/>
      <c r="CP134" s="380"/>
      <c r="CQ134" s="378"/>
      <c r="CR134" s="378"/>
      <c r="CS134" s="378"/>
      <c r="CT134" s="378"/>
    </row>
    <row r="135" spans="1:98" ht="17.25" customHeight="1">
      <c r="A135" s="343">
        <v>126</v>
      </c>
      <c r="B135" s="344" t="s">
        <v>4223</v>
      </c>
      <c r="C135" s="344" t="s">
        <v>4224</v>
      </c>
      <c r="D135" s="344" t="s">
        <v>781</v>
      </c>
      <c r="E135" s="344" t="s">
        <v>4186</v>
      </c>
      <c r="F135" s="344" t="s">
        <v>4491</v>
      </c>
      <c r="G135" s="344" t="s">
        <v>1389</v>
      </c>
      <c r="H135" s="345">
        <v>3800</v>
      </c>
      <c r="I135" s="346" t="s">
        <v>702</v>
      </c>
      <c r="J135" s="347">
        <v>1</v>
      </c>
      <c r="K135" s="347"/>
      <c r="L135" s="347">
        <v>2</v>
      </c>
      <c r="M135" s="345">
        <v>44.7</v>
      </c>
      <c r="N135" s="345">
        <v>89.5</v>
      </c>
      <c r="O135" s="345" t="s">
        <v>674</v>
      </c>
      <c r="P135" s="345" t="s">
        <v>13</v>
      </c>
      <c r="Q135" s="345" t="s">
        <v>703</v>
      </c>
      <c r="R135" s="345"/>
      <c r="S135" s="345"/>
      <c r="T135" s="345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45">
        <f ca="1">+L135-T135</f>
        <v>2</v>
      </c>
      <c r="V135" s="345">
        <f ca="1">ROUNDDOWN(T135/J135,0)</f>
        <v>0</v>
      </c>
      <c r="W135" s="345"/>
      <c r="X135" s="345"/>
      <c r="Y135" s="345"/>
      <c r="Z135" s="345"/>
      <c r="AA135" s="345"/>
      <c r="AB135" s="345" t="s">
        <v>602</v>
      </c>
      <c r="AC135" s="345">
        <v>2.4380000000000002</v>
      </c>
      <c r="AD135" s="349"/>
      <c r="AE135" s="337"/>
      <c r="AF135" s="337"/>
      <c r="AG135" s="348" t="s">
        <v>677</v>
      </c>
      <c r="AH135" s="348" t="s">
        <v>677</v>
      </c>
      <c r="AI135" s="345">
        <v>0</v>
      </c>
      <c r="AJ135" s="345">
        <v>0</v>
      </c>
      <c r="AK135" s="345"/>
      <c r="AL135" s="345"/>
      <c r="AM135" s="343"/>
      <c r="AN135" s="343"/>
      <c r="AO135" s="343"/>
      <c r="AP135" s="343"/>
      <c r="AQ135" s="343"/>
      <c r="AR135" s="343"/>
      <c r="AS135" s="343"/>
      <c r="AT135" s="343"/>
      <c r="AU135" s="343"/>
      <c r="AV135" s="343"/>
      <c r="AW135" s="343">
        <v>0</v>
      </c>
      <c r="AX135" s="343">
        <v>0</v>
      </c>
      <c r="AY135" s="343">
        <v>0</v>
      </c>
      <c r="AZ135" s="343">
        <v>0</v>
      </c>
      <c r="BA135" s="343">
        <v>0</v>
      </c>
      <c r="BB135" s="343">
        <v>0</v>
      </c>
      <c r="BC135" s="343">
        <v>0</v>
      </c>
      <c r="BD135" s="343" t="s">
        <v>692</v>
      </c>
      <c r="BE135" s="353"/>
      <c r="BF135" s="354"/>
      <c r="BG135" s="343" t="s">
        <v>4004</v>
      </c>
      <c r="BH135" s="343">
        <v>2</v>
      </c>
      <c r="BI135" s="351">
        <v>46277</v>
      </c>
      <c r="BJ135" s="343">
        <v>0</v>
      </c>
      <c r="BK135" s="353"/>
      <c r="BL135" s="354"/>
      <c r="BM135" s="343" t="s">
        <v>4004</v>
      </c>
      <c r="BN135" s="343">
        <v>2</v>
      </c>
      <c r="BO135" s="352">
        <v>46277</v>
      </c>
      <c r="BP135" s="343">
        <v>0</v>
      </c>
      <c r="BQ135" s="353"/>
      <c r="BR135" s="354"/>
      <c r="BS135" s="353"/>
      <c r="BT135" s="353"/>
      <c r="BU135" s="356"/>
      <c r="BV135" s="353"/>
      <c r="BW135" s="353"/>
      <c r="BX135" s="354"/>
      <c r="BY135" s="353"/>
      <c r="BZ135" s="353"/>
      <c r="CA135" s="353"/>
      <c r="CB135" s="353"/>
      <c r="CC135" s="353"/>
      <c r="CD135" s="356"/>
      <c r="CE135" s="353"/>
      <c r="CF135" s="353"/>
      <c r="CG135" s="353"/>
      <c r="CH135" s="353"/>
      <c r="CI135" s="353"/>
      <c r="CJ135" s="356"/>
      <c r="CK135" s="353"/>
      <c r="CL135" s="353"/>
      <c r="CM135" s="353"/>
      <c r="CN135" s="353"/>
      <c r="CO135" s="353"/>
      <c r="CP135" s="356"/>
      <c r="CQ135" s="353"/>
      <c r="CR135" s="353"/>
      <c r="CS135" s="353"/>
      <c r="CT135" s="353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33" t="s">
        <v>674</v>
      </c>
      <c r="P136" s="182"/>
      <c r="Q136" s="182"/>
      <c r="R136" s="333" t="s">
        <v>3962</v>
      </c>
      <c r="S136" s="182"/>
      <c r="T136" s="182"/>
      <c r="U136" s="182"/>
      <c r="V136" s="182"/>
      <c r="W136" s="333">
        <f>_xlfn.MINIFS(V:V,C:C,C136,AE:AE,"",AB:AB,"")</f>
        <v>0</v>
      </c>
      <c r="X136" s="333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77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45">
        <v>0</v>
      </c>
      <c r="AJ136" s="345">
        <v>0</v>
      </c>
      <c r="AK136" s="345"/>
      <c r="AL136" s="345"/>
      <c r="AM136" s="343"/>
      <c r="AN136" s="343"/>
      <c r="AO136" s="343"/>
      <c r="AP136" s="343"/>
      <c r="AQ136" s="343"/>
      <c r="AR136" s="343"/>
      <c r="AS136" s="343"/>
      <c r="AT136" s="343"/>
      <c r="AU136" s="343"/>
      <c r="AV136" s="343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59"/>
      <c r="BF136" s="360"/>
      <c r="BG136" s="359"/>
      <c r="BH136" s="364"/>
      <c r="BI136" s="386"/>
      <c r="BJ136" s="363"/>
      <c r="BK136" s="361"/>
      <c r="BL136" s="362"/>
      <c r="BM136" s="363"/>
      <c r="BN136" s="363"/>
      <c r="BO136" s="352">
        <v>46277</v>
      </c>
      <c r="BP136" s="363"/>
      <c r="BQ136" s="361"/>
      <c r="BR136" s="362"/>
      <c r="BS136" s="361"/>
      <c r="BT136" s="361"/>
      <c r="BU136" s="366"/>
      <c r="BV136" s="361"/>
      <c r="BW136" s="361"/>
      <c r="BX136" s="362"/>
      <c r="BY136" s="361"/>
      <c r="BZ136" s="361"/>
      <c r="CA136" s="361"/>
      <c r="CB136" s="361"/>
      <c r="CC136" s="361"/>
      <c r="CD136" s="366"/>
      <c r="CE136" s="361"/>
      <c r="CF136" s="361"/>
      <c r="CG136" s="361"/>
      <c r="CH136" s="361"/>
      <c r="CI136" s="361"/>
      <c r="CJ136" s="366"/>
      <c r="CK136" s="361"/>
      <c r="CL136" s="361"/>
      <c r="CM136" s="361"/>
      <c r="CN136" s="361"/>
      <c r="CO136" s="361"/>
      <c r="CP136" s="366"/>
      <c r="CQ136" s="361"/>
      <c r="CR136" s="361"/>
      <c r="CS136" s="361"/>
      <c r="CT136" s="361"/>
    </row>
    <row r="137" spans="1:98" ht="17.25" customHeight="1">
      <c r="A137" s="343">
        <v>128</v>
      </c>
      <c r="B137" s="344" t="s">
        <v>4226</v>
      </c>
      <c r="C137" s="344" t="s">
        <v>4227</v>
      </c>
      <c r="D137" s="344" t="s">
        <v>781</v>
      </c>
      <c r="E137" s="344" t="s">
        <v>4032</v>
      </c>
      <c r="F137" s="344" t="s">
        <v>4492</v>
      </c>
      <c r="G137" s="344" t="s">
        <v>1389</v>
      </c>
      <c r="H137" s="345">
        <v>3920</v>
      </c>
      <c r="I137" s="346" t="s">
        <v>702</v>
      </c>
      <c r="J137" s="347">
        <v>1</v>
      </c>
      <c r="K137" s="347"/>
      <c r="L137" s="347">
        <v>2</v>
      </c>
      <c r="M137" s="345">
        <v>47.1</v>
      </c>
      <c r="N137" s="345">
        <v>94.3</v>
      </c>
      <c r="O137" s="345" t="s">
        <v>674</v>
      </c>
      <c r="P137" s="345" t="s">
        <v>13</v>
      </c>
      <c r="Q137" s="345" t="s">
        <v>703</v>
      </c>
      <c r="R137" s="345"/>
      <c r="S137" s="345"/>
      <c r="T137" s="345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45">
        <f ca="1">+L137-T137</f>
        <v>2</v>
      </c>
      <c r="V137" s="345">
        <f ca="1">ROUNDDOWN(T137/J137,0)</f>
        <v>0</v>
      </c>
      <c r="W137" s="345"/>
      <c r="X137" s="345"/>
      <c r="Y137" s="345"/>
      <c r="Z137" s="345"/>
      <c r="AA137" s="345"/>
      <c r="AB137" s="345" t="s">
        <v>602</v>
      </c>
      <c r="AC137" s="345">
        <v>2.5680000000000001</v>
      </c>
      <c r="AD137" s="349"/>
      <c r="AE137" s="337"/>
      <c r="AF137" s="337"/>
      <c r="AG137" s="348" t="s">
        <v>677</v>
      </c>
      <c r="AH137" s="348" t="s">
        <v>677</v>
      </c>
      <c r="AI137" s="345">
        <v>0</v>
      </c>
      <c r="AJ137" s="345">
        <v>0</v>
      </c>
      <c r="AK137" s="345"/>
      <c r="AL137" s="345"/>
      <c r="AM137" s="343"/>
      <c r="AN137" s="343"/>
      <c r="AO137" s="343"/>
      <c r="AP137" s="343"/>
      <c r="AQ137" s="343"/>
      <c r="AR137" s="343"/>
      <c r="AS137" s="343"/>
      <c r="AT137" s="343"/>
      <c r="AU137" s="343"/>
      <c r="AV137" s="343"/>
      <c r="AW137" s="343">
        <v>0</v>
      </c>
      <c r="AX137" s="343">
        <v>0</v>
      </c>
      <c r="AY137" s="343">
        <v>0</v>
      </c>
      <c r="AZ137" s="343">
        <v>0</v>
      </c>
      <c r="BA137" s="343">
        <v>0</v>
      </c>
      <c r="BB137" s="343">
        <v>0</v>
      </c>
      <c r="BC137" s="343">
        <v>0</v>
      </c>
      <c r="BD137" s="343" t="s">
        <v>692</v>
      </c>
      <c r="BE137" s="359"/>
      <c r="BF137" s="360"/>
      <c r="BG137" s="343" t="s">
        <v>4004</v>
      </c>
      <c r="BH137" s="343">
        <v>2</v>
      </c>
      <c r="BI137" s="351">
        <v>46277</v>
      </c>
      <c r="BJ137" s="343">
        <v>0</v>
      </c>
      <c r="BK137" s="361"/>
      <c r="BL137" s="362"/>
      <c r="BM137" s="363" t="s">
        <v>4004</v>
      </c>
      <c r="BN137" s="363">
        <v>2</v>
      </c>
      <c r="BO137" s="352">
        <v>46277</v>
      </c>
      <c r="BP137" s="363">
        <v>0</v>
      </c>
      <c r="BQ137" s="361"/>
      <c r="BR137" s="362"/>
      <c r="BS137" s="361"/>
      <c r="BT137" s="361"/>
      <c r="BU137" s="366"/>
      <c r="BV137" s="361"/>
      <c r="BW137" s="361"/>
      <c r="BX137" s="362"/>
      <c r="BY137" s="361"/>
      <c r="BZ137" s="361"/>
      <c r="CA137" s="361"/>
      <c r="CB137" s="361"/>
      <c r="CC137" s="361"/>
      <c r="CD137" s="366"/>
      <c r="CE137" s="361"/>
      <c r="CF137" s="361"/>
      <c r="CG137" s="361"/>
      <c r="CH137" s="361"/>
      <c r="CI137" s="361"/>
      <c r="CJ137" s="366"/>
      <c r="CK137" s="361"/>
      <c r="CL137" s="361"/>
      <c r="CM137" s="361"/>
      <c r="CN137" s="361"/>
      <c r="CO137" s="361"/>
      <c r="CP137" s="366"/>
      <c r="CQ137" s="361"/>
      <c r="CR137" s="361"/>
      <c r="CS137" s="361"/>
      <c r="CT137" s="361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33" t="s">
        <v>674</v>
      </c>
      <c r="P138" s="182"/>
      <c r="Q138" s="182"/>
      <c r="R138" s="333" t="s">
        <v>3962</v>
      </c>
      <c r="S138" s="182"/>
      <c r="T138" s="182"/>
      <c r="U138" s="182"/>
      <c r="V138" s="182"/>
      <c r="W138" s="333">
        <f>_xlfn.MINIFS(V:V,C:C,C138,AE:AE,"",AB:AB,"")</f>
        <v>0</v>
      </c>
      <c r="X138" s="333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77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45">
        <v>0</v>
      </c>
      <c r="AJ138" s="345">
        <v>0</v>
      </c>
      <c r="AK138" s="345"/>
      <c r="AL138" s="345"/>
      <c r="AM138" s="343"/>
      <c r="AN138" s="343"/>
      <c r="AO138" s="343"/>
      <c r="AP138" s="343"/>
      <c r="AQ138" s="343"/>
      <c r="AR138" s="343"/>
      <c r="AS138" s="343"/>
      <c r="AT138" s="343"/>
      <c r="AU138" s="343"/>
      <c r="AV138" s="343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43"/>
      <c r="BF138" s="350"/>
      <c r="BG138" s="343"/>
      <c r="BH138" s="343"/>
      <c r="BI138" s="351"/>
      <c r="BJ138" s="343"/>
      <c r="BK138" s="343"/>
      <c r="BL138" s="350"/>
      <c r="BM138" s="343"/>
      <c r="BN138" s="343"/>
      <c r="BO138" s="352">
        <v>46277</v>
      </c>
      <c r="BP138" s="343"/>
      <c r="BQ138" s="343"/>
      <c r="BR138" s="350"/>
      <c r="BS138" s="343"/>
      <c r="BT138" s="343"/>
      <c r="BU138" s="351"/>
      <c r="BV138" s="343"/>
      <c r="BW138" s="343"/>
      <c r="BX138" s="350"/>
      <c r="BY138" s="343"/>
      <c r="BZ138" s="343"/>
      <c r="CA138" s="343"/>
      <c r="CB138" s="343"/>
      <c r="CC138" s="343"/>
      <c r="CD138" s="351"/>
      <c r="CE138" s="343"/>
      <c r="CF138" s="343"/>
      <c r="CG138" s="343"/>
      <c r="CH138" s="343"/>
      <c r="CI138" s="343"/>
      <c r="CJ138" s="351"/>
      <c r="CK138" s="343"/>
      <c r="CL138" s="343"/>
      <c r="CM138" s="343"/>
      <c r="CN138" s="343"/>
      <c r="CO138" s="343"/>
      <c r="CP138" s="351"/>
      <c r="CQ138" s="343"/>
      <c r="CR138" s="343"/>
      <c r="CS138" s="343"/>
      <c r="CT138" s="343"/>
    </row>
    <row r="139" spans="1:98" ht="17.25" customHeight="1">
      <c r="A139" s="343">
        <v>130</v>
      </c>
      <c r="B139" s="344" t="s">
        <v>4229</v>
      </c>
      <c r="C139" s="344" t="s">
        <v>4230</v>
      </c>
      <c r="D139" s="344" t="s">
        <v>781</v>
      </c>
      <c r="E139" s="344" t="s">
        <v>4194</v>
      </c>
      <c r="F139" s="344" t="s">
        <v>4493</v>
      </c>
      <c r="G139" s="344" t="s">
        <v>1389</v>
      </c>
      <c r="H139" s="345">
        <v>6650</v>
      </c>
      <c r="I139" s="346" t="s">
        <v>702</v>
      </c>
      <c r="J139" s="347">
        <v>1</v>
      </c>
      <c r="K139" s="347"/>
      <c r="L139" s="347">
        <v>2</v>
      </c>
      <c r="M139" s="345">
        <v>78.3</v>
      </c>
      <c r="N139" s="345">
        <v>156.6</v>
      </c>
      <c r="O139" s="345" t="s">
        <v>674</v>
      </c>
      <c r="P139" s="345" t="s">
        <v>13</v>
      </c>
      <c r="Q139" s="345" t="s">
        <v>703</v>
      </c>
      <c r="R139" s="345"/>
      <c r="S139" s="345"/>
      <c r="T139" s="345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45">
        <f ca="1">+L139-T139</f>
        <v>2</v>
      </c>
      <c r="V139" s="345">
        <f ca="1">ROUNDDOWN(T139/J139,0)</f>
        <v>0</v>
      </c>
      <c r="W139" s="345"/>
      <c r="X139" s="345"/>
      <c r="Y139" s="345"/>
      <c r="Z139" s="345"/>
      <c r="AA139" s="345"/>
      <c r="AB139" s="345" t="s">
        <v>602</v>
      </c>
      <c r="AC139" s="345">
        <v>4.2619999999999996</v>
      </c>
      <c r="AD139" s="349"/>
      <c r="AE139" s="337"/>
      <c r="AF139" s="337"/>
      <c r="AG139" s="348" t="s">
        <v>677</v>
      </c>
      <c r="AH139" s="348" t="s">
        <v>677</v>
      </c>
      <c r="AI139" s="345">
        <v>0</v>
      </c>
      <c r="AJ139" s="345">
        <v>0</v>
      </c>
      <c r="AK139" s="345"/>
      <c r="AL139" s="345"/>
      <c r="AM139" s="343"/>
      <c r="AN139" s="343"/>
      <c r="AO139" s="343"/>
      <c r="AP139" s="343"/>
      <c r="AQ139" s="343"/>
      <c r="AR139" s="343"/>
      <c r="AS139" s="343"/>
      <c r="AT139" s="343"/>
      <c r="AU139" s="343"/>
      <c r="AV139" s="343"/>
      <c r="AW139" s="343">
        <v>0</v>
      </c>
      <c r="AX139" s="343">
        <v>0</v>
      </c>
      <c r="AY139" s="343">
        <v>0</v>
      </c>
      <c r="AZ139" s="343">
        <v>0</v>
      </c>
      <c r="BA139" s="343">
        <v>0</v>
      </c>
      <c r="BB139" s="343">
        <v>0</v>
      </c>
      <c r="BC139" s="343">
        <v>0</v>
      </c>
      <c r="BD139" s="343" t="s">
        <v>692</v>
      </c>
      <c r="BE139" s="343"/>
      <c r="BF139" s="350"/>
      <c r="BG139" s="343" t="s">
        <v>4004</v>
      </c>
      <c r="BH139" s="343">
        <v>2</v>
      </c>
      <c r="BI139" s="351">
        <v>46277</v>
      </c>
      <c r="BJ139" s="343">
        <v>0</v>
      </c>
      <c r="BK139" s="353"/>
      <c r="BL139" s="354"/>
      <c r="BM139" s="343" t="s">
        <v>4004</v>
      </c>
      <c r="BN139" s="343">
        <v>2</v>
      </c>
      <c r="BO139" s="352">
        <v>46277</v>
      </c>
      <c r="BP139" s="343">
        <v>0</v>
      </c>
      <c r="BQ139" s="353"/>
      <c r="BR139" s="354"/>
      <c r="BS139" s="353"/>
      <c r="BT139" s="353"/>
      <c r="BU139" s="356"/>
      <c r="BV139" s="353"/>
      <c r="BW139" s="353"/>
      <c r="BX139" s="354"/>
      <c r="BY139" s="353"/>
      <c r="BZ139" s="353"/>
      <c r="CA139" s="353"/>
      <c r="CB139" s="353"/>
      <c r="CC139" s="353"/>
      <c r="CD139" s="356"/>
      <c r="CE139" s="353"/>
      <c r="CF139" s="353"/>
      <c r="CG139" s="353"/>
      <c r="CH139" s="353"/>
      <c r="CI139" s="353"/>
      <c r="CJ139" s="356"/>
      <c r="CK139" s="353"/>
      <c r="CL139" s="353"/>
      <c r="CM139" s="353"/>
      <c r="CN139" s="353"/>
      <c r="CO139" s="353"/>
      <c r="CP139" s="356"/>
      <c r="CQ139" s="353"/>
      <c r="CR139" s="353"/>
      <c r="CS139" s="353"/>
      <c r="CT139" s="353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33" t="s">
        <v>674</v>
      </c>
      <c r="P140" s="182"/>
      <c r="Q140" s="182"/>
      <c r="R140" s="333" t="s">
        <v>3962</v>
      </c>
      <c r="S140" s="182"/>
      <c r="T140" s="182"/>
      <c r="U140" s="182"/>
      <c r="V140" s="182"/>
      <c r="W140" s="333">
        <f>_xlfn.MINIFS(V:V,C:C,C140,AE:AE,"",AB:AB,"")</f>
        <v>0</v>
      </c>
      <c r="X140" s="333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77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45">
        <v>0</v>
      </c>
      <c r="AJ140" s="345">
        <v>0</v>
      </c>
      <c r="AK140" s="345"/>
      <c r="AL140" s="345"/>
      <c r="AM140" s="343"/>
      <c r="AN140" s="343"/>
      <c r="AO140" s="343"/>
      <c r="AP140" s="343"/>
      <c r="AQ140" s="343"/>
      <c r="AR140" s="343"/>
      <c r="AS140" s="343"/>
      <c r="AT140" s="343"/>
      <c r="AU140" s="343"/>
      <c r="AV140" s="343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43"/>
      <c r="BF140" s="343"/>
      <c r="BG140" s="343"/>
      <c r="BH140" s="347"/>
      <c r="BI140" s="351"/>
      <c r="BJ140" s="343"/>
      <c r="BK140" s="343"/>
      <c r="BL140" s="350"/>
      <c r="BM140" s="343"/>
      <c r="BN140" s="347"/>
      <c r="BO140" s="352">
        <v>46277</v>
      </c>
      <c r="BP140" s="343"/>
      <c r="BQ140" s="343"/>
      <c r="BR140" s="350"/>
      <c r="BS140" s="343"/>
      <c r="BT140" s="347"/>
      <c r="BU140" s="351"/>
      <c r="BV140" s="343"/>
      <c r="BW140" s="349"/>
      <c r="BX140" s="350"/>
      <c r="BY140" s="343"/>
      <c r="BZ140" s="347"/>
      <c r="CA140" s="352"/>
      <c r="CB140" s="343"/>
      <c r="CC140" s="343"/>
      <c r="CD140" s="351"/>
      <c r="CE140" s="343"/>
      <c r="CF140" s="343"/>
      <c r="CG140" s="343"/>
      <c r="CH140" s="343"/>
      <c r="CI140" s="343"/>
      <c r="CJ140" s="351"/>
      <c r="CK140" s="343"/>
      <c r="CL140" s="343"/>
      <c r="CM140" s="343"/>
      <c r="CN140" s="343"/>
      <c r="CO140" s="343"/>
      <c r="CP140" s="351"/>
      <c r="CQ140" s="343"/>
      <c r="CR140" s="343"/>
      <c r="CS140" s="343"/>
      <c r="CT140" s="343"/>
    </row>
    <row r="141" spans="1:98" ht="17.25" customHeight="1">
      <c r="A141" s="343">
        <v>132</v>
      </c>
      <c r="B141" s="344" t="s">
        <v>4232</v>
      </c>
      <c r="C141" s="344" t="s">
        <v>4233</v>
      </c>
      <c r="D141" s="344" t="s">
        <v>781</v>
      </c>
      <c r="E141" s="344" t="s">
        <v>4181</v>
      </c>
      <c r="F141" s="344" t="s">
        <v>4494</v>
      </c>
      <c r="G141" s="344" t="s">
        <v>1389</v>
      </c>
      <c r="H141" s="345">
        <v>3914</v>
      </c>
      <c r="I141" s="346" t="s">
        <v>702</v>
      </c>
      <c r="J141" s="347">
        <v>1</v>
      </c>
      <c r="K141" s="347"/>
      <c r="L141" s="347">
        <v>2</v>
      </c>
      <c r="M141" s="345">
        <v>47.1</v>
      </c>
      <c r="N141" s="345">
        <v>94.1</v>
      </c>
      <c r="O141" s="345" t="s">
        <v>674</v>
      </c>
      <c r="P141" s="345" t="s">
        <v>13</v>
      </c>
      <c r="Q141" s="345" t="s">
        <v>703</v>
      </c>
      <c r="R141" s="345"/>
      <c r="S141" s="345"/>
      <c r="T141" s="345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45">
        <f ca="1">+L141-T141</f>
        <v>2</v>
      </c>
      <c r="V141" s="345">
        <f ca="1">ROUNDDOWN(T141/J141,0)</f>
        <v>0</v>
      </c>
      <c r="W141" s="345"/>
      <c r="X141" s="345"/>
      <c r="Y141" s="345"/>
      <c r="Z141" s="345"/>
      <c r="AA141" s="345"/>
      <c r="AB141" s="345" t="s">
        <v>602</v>
      </c>
      <c r="AC141" s="345">
        <v>2.5640000000000001</v>
      </c>
      <c r="AD141" s="349"/>
      <c r="AE141" s="337"/>
      <c r="AF141" s="337"/>
      <c r="AG141" s="348" t="s">
        <v>677</v>
      </c>
      <c r="AH141" s="348" t="s">
        <v>677</v>
      </c>
      <c r="AI141" s="345">
        <v>0</v>
      </c>
      <c r="AJ141" s="345">
        <v>0</v>
      </c>
      <c r="AK141" s="345"/>
      <c r="AL141" s="345"/>
      <c r="AM141" s="343"/>
      <c r="AN141" s="343"/>
      <c r="AO141" s="343"/>
      <c r="AP141" s="343"/>
      <c r="AQ141" s="343"/>
      <c r="AR141" s="343"/>
      <c r="AS141" s="343"/>
      <c r="AT141" s="343"/>
      <c r="AU141" s="343"/>
      <c r="AV141" s="343"/>
      <c r="AW141" s="343">
        <v>0</v>
      </c>
      <c r="AX141" s="343">
        <v>0</v>
      </c>
      <c r="AY141" s="343">
        <v>0</v>
      </c>
      <c r="AZ141" s="343">
        <v>0</v>
      </c>
      <c r="BA141" s="343">
        <v>0</v>
      </c>
      <c r="BB141" s="343">
        <v>0</v>
      </c>
      <c r="BC141" s="343">
        <v>0</v>
      </c>
      <c r="BD141" s="343" t="s">
        <v>692</v>
      </c>
      <c r="BE141" s="353"/>
      <c r="BF141" s="354"/>
      <c r="BG141" s="343" t="s">
        <v>4004</v>
      </c>
      <c r="BH141" s="343">
        <v>2</v>
      </c>
      <c r="BI141" s="351">
        <v>46277</v>
      </c>
      <c r="BJ141" s="343">
        <v>0</v>
      </c>
      <c r="BK141" s="353"/>
      <c r="BL141" s="354"/>
      <c r="BM141" s="343" t="s">
        <v>4004</v>
      </c>
      <c r="BN141" s="347">
        <v>2</v>
      </c>
      <c r="BO141" s="352">
        <v>46277</v>
      </c>
      <c r="BP141" s="343">
        <v>0</v>
      </c>
      <c r="BQ141" s="353"/>
      <c r="BR141" s="354"/>
      <c r="BS141" s="353"/>
      <c r="BT141" s="355"/>
      <c r="BU141" s="356"/>
      <c r="BV141" s="353"/>
      <c r="BW141" s="357"/>
      <c r="BX141" s="354"/>
      <c r="BY141" s="353"/>
      <c r="BZ141" s="355"/>
      <c r="CA141" s="358"/>
      <c r="CB141" s="353"/>
      <c r="CC141" s="353"/>
      <c r="CD141" s="356"/>
      <c r="CE141" s="353"/>
      <c r="CF141" s="353"/>
      <c r="CG141" s="353"/>
      <c r="CH141" s="353"/>
      <c r="CI141" s="353"/>
      <c r="CJ141" s="356"/>
      <c r="CK141" s="353"/>
      <c r="CL141" s="353"/>
      <c r="CM141" s="353"/>
      <c r="CN141" s="353"/>
      <c r="CO141" s="353"/>
      <c r="CP141" s="356"/>
      <c r="CQ141" s="353"/>
      <c r="CR141" s="353"/>
      <c r="CS141" s="353"/>
      <c r="CT141" s="353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33" t="s">
        <v>674</v>
      </c>
      <c r="P142" s="182"/>
      <c r="Q142" s="182"/>
      <c r="R142" s="333" t="s">
        <v>3962</v>
      </c>
      <c r="S142" s="182"/>
      <c r="T142" s="182"/>
      <c r="U142" s="182"/>
      <c r="V142" s="182"/>
      <c r="W142" s="333">
        <f>_xlfn.MINIFS(V:V,C:C,C142,AE:AE,"",AB:AB,"")</f>
        <v>0</v>
      </c>
      <c r="X142" s="333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77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45">
        <v>0</v>
      </c>
      <c r="AJ142" s="345">
        <v>0</v>
      </c>
      <c r="AK142" s="345"/>
      <c r="AL142" s="345"/>
      <c r="AM142" s="343"/>
      <c r="AN142" s="343"/>
      <c r="AO142" s="343"/>
      <c r="AP142" s="343"/>
      <c r="AQ142" s="343"/>
      <c r="AR142" s="343"/>
      <c r="AS142" s="343"/>
      <c r="AT142" s="343"/>
      <c r="AU142" s="343"/>
      <c r="AV142" s="343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59"/>
      <c r="BF142" s="360"/>
      <c r="BG142" s="359"/>
      <c r="BH142" s="364"/>
      <c r="BI142" s="386"/>
      <c r="BJ142" s="363"/>
      <c r="BK142" s="361"/>
      <c r="BL142" s="362"/>
      <c r="BM142" s="363"/>
      <c r="BN142" s="364"/>
      <c r="BO142" s="352">
        <v>46277</v>
      </c>
      <c r="BP142" s="363"/>
      <c r="BQ142" s="361"/>
      <c r="BR142" s="362"/>
      <c r="BS142" s="361"/>
      <c r="BT142" s="365"/>
      <c r="BU142" s="366"/>
      <c r="BV142" s="361"/>
      <c r="BW142" s="367"/>
      <c r="BX142" s="362"/>
      <c r="BY142" s="361"/>
      <c r="BZ142" s="365"/>
      <c r="CA142" s="368"/>
      <c r="CB142" s="361"/>
      <c r="CC142" s="361"/>
      <c r="CD142" s="366"/>
      <c r="CE142" s="361"/>
      <c r="CF142" s="361"/>
      <c r="CG142" s="361"/>
      <c r="CH142" s="361"/>
      <c r="CI142" s="361"/>
      <c r="CJ142" s="366"/>
      <c r="CK142" s="361"/>
      <c r="CL142" s="361"/>
      <c r="CM142" s="361"/>
      <c r="CN142" s="361"/>
      <c r="CO142" s="361"/>
      <c r="CP142" s="366"/>
      <c r="CQ142" s="361"/>
      <c r="CR142" s="361"/>
      <c r="CS142" s="361"/>
      <c r="CT142" s="361"/>
    </row>
    <row r="143" spans="1:98" ht="17.25" customHeight="1">
      <c r="A143" s="343">
        <v>134</v>
      </c>
      <c r="B143" s="344" t="s">
        <v>4235</v>
      </c>
      <c r="C143" s="344" t="s">
        <v>4236</v>
      </c>
      <c r="D143" s="344" t="s">
        <v>781</v>
      </c>
      <c r="E143" s="344" t="s">
        <v>4186</v>
      </c>
      <c r="F143" s="344" t="s">
        <v>4495</v>
      </c>
      <c r="G143" s="344" t="s">
        <v>1389</v>
      </c>
      <c r="H143" s="345">
        <v>3800</v>
      </c>
      <c r="I143" s="346" t="s">
        <v>702</v>
      </c>
      <c r="J143" s="347">
        <v>1</v>
      </c>
      <c r="K143" s="347"/>
      <c r="L143" s="347">
        <v>2</v>
      </c>
      <c r="M143" s="345">
        <v>44.7</v>
      </c>
      <c r="N143" s="345">
        <v>89.5</v>
      </c>
      <c r="O143" s="345" t="s">
        <v>674</v>
      </c>
      <c r="P143" s="345" t="s">
        <v>13</v>
      </c>
      <c r="Q143" s="345" t="s">
        <v>703</v>
      </c>
      <c r="R143" s="345"/>
      <c r="S143" s="345"/>
      <c r="T143" s="345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45">
        <f ca="1">+L143-T143</f>
        <v>2</v>
      </c>
      <c r="V143" s="345">
        <f ca="1">ROUNDDOWN(T143/J143,0)</f>
        <v>0</v>
      </c>
      <c r="W143" s="345"/>
      <c r="X143" s="345"/>
      <c r="Y143" s="345"/>
      <c r="Z143" s="345"/>
      <c r="AA143" s="345"/>
      <c r="AB143" s="345" t="s">
        <v>602</v>
      </c>
      <c r="AC143" s="345">
        <v>2.4380000000000002</v>
      </c>
      <c r="AD143" s="349"/>
      <c r="AE143" s="337"/>
      <c r="AF143" s="337"/>
      <c r="AG143" s="348" t="s">
        <v>677</v>
      </c>
      <c r="AH143" s="348" t="s">
        <v>677</v>
      </c>
      <c r="AI143" s="345">
        <v>0</v>
      </c>
      <c r="AJ143" s="345">
        <v>0</v>
      </c>
      <c r="AK143" s="345"/>
      <c r="AL143" s="345"/>
      <c r="AM143" s="343"/>
      <c r="AN143" s="343"/>
      <c r="AO143" s="343"/>
      <c r="AP143" s="343"/>
      <c r="AQ143" s="343"/>
      <c r="AR143" s="343"/>
      <c r="AS143" s="343"/>
      <c r="AT143" s="343"/>
      <c r="AU143" s="343"/>
      <c r="AV143" s="343"/>
      <c r="AW143" s="343">
        <v>0</v>
      </c>
      <c r="AX143" s="343">
        <v>0</v>
      </c>
      <c r="AY143" s="343">
        <v>0</v>
      </c>
      <c r="AZ143" s="343">
        <v>0</v>
      </c>
      <c r="BA143" s="343">
        <v>0</v>
      </c>
      <c r="BB143" s="343">
        <v>0</v>
      </c>
      <c r="BC143" s="343">
        <v>0</v>
      </c>
      <c r="BD143" s="343" t="s">
        <v>692</v>
      </c>
      <c r="BE143" s="359"/>
      <c r="BF143" s="360"/>
      <c r="BG143" s="343" t="s">
        <v>4004</v>
      </c>
      <c r="BH143" s="343">
        <v>2</v>
      </c>
      <c r="BI143" s="351">
        <v>46277</v>
      </c>
      <c r="BJ143" s="343">
        <v>0</v>
      </c>
      <c r="BK143" s="361"/>
      <c r="BL143" s="362"/>
      <c r="BM143" s="363" t="s">
        <v>4004</v>
      </c>
      <c r="BN143" s="364">
        <v>2</v>
      </c>
      <c r="BO143" s="352">
        <v>46277</v>
      </c>
      <c r="BP143" s="363">
        <v>0</v>
      </c>
      <c r="BQ143" s="361"/>
      <c r="BR143" s="362"/>
      <c r="BS143" s="361"/>
      <c r="BT143" s="365"/>
      <c r="BU143" s="366"/>
      <c r="BV143" s="361"/>
      <c r="BW143" s="367"/>
      <c r="BX143" s="362"/>
      <c r="BY143" s="361"/>
      <c r="BZ143" s="365"/>
      <c r="CA143" s="368"/>
      <c r="CB143" s="361"/>
      <c r="CC143" s="361"/>
      <c r="CD143" s="366"/>
      <c r="CE143" s="361"/>
      <c r="CF143" s="361"/>
      <c r="CG143" s="361"/>
      <c r="CH143" s="361"/>
      <c r="CI143" s="361"/>
      <c r="CJ143" s="366"/>
      <c r="CK143" s="361"/>
      <c r="CL143" s="361"/>
      <c r="CM143" s="361"/>
      <c r="CN143" s="361"/>
      <c r="CO143" s="361"/>
      <c r="CP143" s="366"/>
      <c r="CQ143" s="361"/>
      <c r="CR143" s="361"/>
      <c r="CS143" s="361"/>
      <c r="CT143" s="361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33" t="s">
        <v>674</v>
      </c>
      <c r="P144" s="182"/>
      <c r="Q144" s="182"/>
      <c r="R144" s="333" t="s">
        <v>3962</v>
      </c>
      <c r="S144" s="182"/>
      <c r="T144" s="182"/>
      <c r="U144" s="182"/>
      <c r="V144" s="182"/>
      <c r="W144" s="333">
        <f>_xlfn.MINIFS(V:V,C:C,C144,AE:AE,"",AB:AB,"")</f>
        <v>0</v>
      </c>
      <c r="X144" s="333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77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45">
        <v>0</v>
      </c>
      <c r="AJ144" s="345">
        <v>0</v>
      </c>
      <c r="AK144" s="345"/>
      <c r="AL144" s="345"/>
      <c r="AM144" s="343"/>
      <c r="AN144" s="343"/>
      <c r="AO144" s="343"/>
      <c r="AP144" s="343"/>
      <c r="AQ144" s="343"/>
      <c r="AR144" s="343"/>
      <c r="AS144" s="343"/>
      <c r="AT144" s="343"/>
      <c r="AU144" s="343"/>
      <c r="AV144" s="343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43"/>
      <c r="BF144" s="350"/>
      <c r="BG144" s="343"/>
      <c r="BH144" s="343"/>
      <c r="BI144" s="351"/>
      <c r="BJ144" s="343"/>
      <c r="BK144" s="343"/>
      <c r="BL144" s="350"/>
      <c r="BM144" s="343"/>
      <c r="BN144" s="343"/>
      <c r="BO144" s="352">
        <v>46277</v>
      </c>
      <c r="BP144" s="343"/>
      <c r="BQ144" s="343"/>
      <c r="BR144" s="350"/>
      <c r="BS144" s="343"/>
      <c r="BT144" s="343"/>
      <c r="BU144" s="351"/>
      <c r="BV144" s="343"/>
      <c r="BW144" s="343"/>
      <c r="BX144" s="350"/>
      <c r="BY144" s="343"/>
      <c r="BZ144" s="343"/>
      <c r="CA144" s="343"/>
      <c r="CB144" s="343"/>
      <c r="CC144" s="343"/>
      <c r="CD144" s="351"/>
      <c r="CE144" s="343"/>
      <c r="CF144" s="343"/>
      <c r="CG144" s="343"/>
      <c r="CH144" s="343"/>
      <c r="CI144" s="343"/>
      <c r="CJ144" s="351"/>
      <c r="CK144" s="343"/>
      <c r="CL144" s="343"/>
      <c r="CM144" s="343"/>
      <c r="CN144" s="343"/>
      <c r="CO144" s="343"/>
      <c r="CP144" s="351"/>
      <c r="CQ144" s="343"/>
      <c r="CR144" s="343"/>
      <c r="CS144" s="343"/>
      <c r="CT144" s="343"/>
    </row>
    <row r="145" spans="1:98" ht="17.25" customHeight="1">
      <c r="A145" s="343">
        <v>136</v>
      </c>
      <c r="B145" s="344" t="s">
        <v>4238</v>
      </c>
      <c r="C145" s="344" t="s">
        <v>4239</v>
      </c>
      <c r="D145" s="344" t="s">
        <v>781</v>
      </c>
      <c r="E145" s="344" t="s">
        <v>4032</v>
      </c>
      <c r="F145" s="344" t="s">
        <v>4476</v>
      </c>
      <c r="G145" s="344" t="s">
        <v>1389</v>
      </c>
      <c r="H145" s="345">
        <v>3920</v>
      </c>
      <c r="I145" s="346" t="s">
        <v>702</v>
      </c>
      <c r="J145" s="347">
        <v>1</v>
      </c>
      <c r="K145" s="347"/>
      <c r="L145" s="347">
        <v>2</v>
      </c>
      <c r="M145" s="345">
        <v>47.1</v>
      </c>
      <c r="N145" s="345">
        <v>94.3</v>
      </c>
      <c r="O145" s="345" t="s">
        <v>674</v>
      </c>
      <c r="P145" s="345" t="s">
        <v>13</v>
      </c>
      <c r="Q145" s="345" t="s">
        <v>703</v>
      </c>
      <c r="R145" s="345"/>
      <c r="S145" s="345"/>
      <c r="T145" s="345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45">
        <f ca="1">+L145-T145</f>
        <v>2</v>
      </c>
      <c r="V145" s="345">
        <f ca="1">ROUNDDOWN(T145/J145,0)</f>
        <v>0</v>
      </c>
      <c r="W145" s="345"/>
      <c r="X145" s="345"/>
      <c r="Y145" s="345"/>
      <c r="Z145" s="345"/>
      <c r="AA145" s="345"/>
      <c r="AB145" s="345" t="s">
        <v>602</v>
      </c>
      <c r="AC145" s="345">
        <v>2.5680000000000001</v>
      </c>
      <c r="AD145" s="349"/>
      <c r="AE145" s="337"/>
      <c r="AF145" s="337"/>
      <c r="AG145" s="348" t="s">
        <v>677</v>
      </c>
      <c r="AH145" s="348" t="s">
        <v>677</v>
      </c>
      <c r="AI145" s="345">
        <v>0</v>
      </c>
      <c r="AJ145" s="345">
        <v>0</v>
      </c>
      <c r="AK145" s="345"/>
      <c r="AL145" s="345"/>
      <c r="AM145" s="343"/>
      <c r="AN145" s="343"/>
      <c r="AO145" s="343"/>
      <c r="AP145" s="343"/>
      <c r="AQ145" s="343"/>
      <c r="AR145" s="343"/>
      <c r="AS145" s="343"/>
      <c r="AT145" s="343"/>
      <c r="AU145" s="343"/>
      <c r="AV145" s="343"/>
      <c r="AW145" s="343">
        <v>0</v>
      </c>
      <c r="AX145" s="343">
        <v>0</v>
      </c>
      <c r="AY145" s="343">
        <v>0</v>
      </c>
      <c r="AZ145" s="343">
        <v>0</v>
      </c>
      <c r="BA145" s="343">
        <v>0</v>
      </c>
      <c r="BB145" s="343">
        <v>0</v>
      </c>
      <c r="BC145" s="343">
        <v>0</v>
      </c>
      <c r="BD145" s="343" t="s">
        <v>692</v>
      </c>
      <c r="BE145" s="343"/>
      <c r="BF145" s="350"/>
      <c r="BG145" s="343" t="s">
        <v>4004</v>
      </c>
      <c r="BH145" s="343">
        <v>2</v>
      </c>
      <c r="BI145" s="351">
        <v>46277</v>
      </c>
      <c r="BJ145" s="343">
        <v>0</v>
      </c>
      <c r="BK145" s="343"/>
      <c r="BL145" s="350"/>
      <c r="BM145" s="343" t="s">
        <v>4004</v>
      </c>
      <c r="BN145" s="347">
        <v>2</v>
      </c>
      <c r="BO145" s="352">
        <v>46277</v>
      </c>
      <c r="BP145" s="343">
        <v>0</v>
      </c>
      <c r="BQ145" s="343"/>
      <c r="BR145" s="350"/>
      <c r="BS145" s="343"/>
      <c r="BT145" s="347"/>
      <c r="BU145" s="351"/>
      <c r="BV145" s="343"/>
      <c r="BW145" s="349"/>
      <c r="BX145" s="350"/>
      <c r="BY145" s="343"/>
      <c r="BZ145" s="347"/>
      <c r="CA145" s="352"/>
      <c r="CB145" s="343"/>
      <c r="CC145" s="343"/>
      <c r="CD145" s="351"/>
      <c r="CE145" s="343"/>
      <c r="CF145" s="343"/>
      <c r="CG145" s="343"/>
      <c r="CH145" s="343"/>
      <c r="CI145" s="343"/>
      <c r="CJ145" s="351"/>
      <c r="CK145" s="343"/>
      <c r="CL145" s="343"/>
      <c r="CM145" s="343"/>
      <c r="CN145" s="343"/>
      <c r="CO145" s="343"/>
      <c r="CP145" s="351"/>
      <c r="CQ145" s="343"/>
      <c r="CR145" s="343"/>
      <c r="CS145" s="343"/>
      <c r="CT145" s="343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33" t="s">
        <v>674</v>
      </c>
      <c r="P146" s="182"/>
      <c r="Q146" s="182"/>
      <c r="R146" s="333" t="s">
        <v>3962</v>
      </c>
      <c r="S146" s="182"/>
      <c r="T146" s="182"/>
      <c r="U146" s="182"/>
      <c r="V146" s="182"/>
      <c r="W146" s="333">
        <f>_xlfn.MINIFS(V:V,C:C,C146,AE:AE,"",AB:AB,"")</f>
        <v>0</v>
      </c>
      <c r="X146" s="333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77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45">
        <v>0</v>
      </c>
      <c r="AJ146" s="345">
        <v>0</v>
      </c>
      <c r="AK146" s="345"/>
      <c r="AL146" s="345"/>
      <c r="AM146" s="343"/>
      <c r="AN146" s="343"/>
      <c r="AO146" s="343"/>
      <c r="AP146" s="343"/>
      <c r="AQ146" s="343"/>
      <c r="AR146" s="343"/>
      <c r="AS146" s="343"/>
      <c r="AT146" s="343"/>
      <c r="AU146" s="343"/>
      <c r="AV146" s="343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69"/>
      <c r="BF146" s="370"/>
      <c r="BG146" s="369"/>
      <c r="BH146" s="369"/>
      <c r="BI146" s="374"/>
      <c r="BJ146" s="369"/>
      <c r="BK146" s="369"/>
      <c r="BL146" s="370"/>
      <c r="BM146" s="371"/>
      <c r="BN146" s="371"/>
      <c r="BO146" s="352">
        <v>46277</v>
      </c>
      <c r="BP146" s="371"/>
      <c r="BQ146" s="369"/>
      <c r="BR146" s="370"/>
      <c r="BS146" s="369"/>
      <c r="BT146" s="369"/>
      <c r="BU146" s="374"/>
      <c r="BV146" s="369"/>
      <c r="BW146" s="369"/>
      <c r="BX146" s="370"/>
      <c r="BY146" s="369"/>
      <c r="BZ146" s="369"/>
      <c r="CA146" s="369"/>
      <c r="CB146" s="369"/>
      <c r="CC146" s="369"/>
      <c r="CD146" s="374"/>
      <c r="CE146" s="369"/>
      <c r="CF146" s="369"/>
      <c r="CG146" s="369"/>
      <c r="CH146" s="369"/>
      <c r="CI146" s="369"/>
      <c r="CJ146" s="374"/>
      <c r="CK146" s="369"/>
      <c r="CL146" s="369"/>
      <c r="CM146" s="369"/>
      <c r="CN146" s="369"/>
      <c r="CO146" s="369"/>
      <c r="CP146" s="374"/>
      <c r="CQ146" s="369"/>
      <c r="CR146" s="369"/>
      <c r="CS146" s="369"/>
      <c r="CT146" s="369"/>
    </row>
    <row r="147" spans="1:98" ht="17.25" customHeight="1">
      <c r="A147" s="343">
        <v>138</v>
      </c>
      <c r="B147" s="344" t="s">
        <v>4241</v>
      </c>
      <c r="C147" s="344" t="s">
        <v>4242</v>
      </c>
      <c r="D147" s="344" t="s">
        <v>781</v>
      </c>
      <c r="E147" s="344" t="s">
        <v>4194</v>
      </c>
      <c r="F147" s="344" t="s">
        <v>4477</v>
      </c>
      <c r="G147" s="344" t="s">
        <v>1389</v>
      </c>
      <c r="H147" s="345">
        <v>6650</v>
      </c>
      <c r="I147" s="346" t="s">
        <v>702</v>
      </c>
      <c r="J147" s="347">
        <v>1</v>
      </c>
      <c r="K147" s="347"/>
      <c r="L147" s="347">
        <v>2</v>
      </c>
      <c r="M147" s="345">
        <v>78.3</v>
      </c>
      <c r="N147" s="345">
        <v>156.6</v>
      </c>
      <c r="O147" s="345" t="s">
        <v>674</v>
      </c>
      <c r="P147" s="345" t="s">
        <v>13</v>
      </c>
      <c r="Q147" s="345" t="s">
        <v>703</v>
      </c>
      <c r="R147" s="345"/>
      <c r="S147" s="345"/>
      <c r="T147" s="345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45">
        <f ca="1">+L147-T147</f>
        <v>2</v>
      </c>
      <c r="V147" s="345">
        <f ca="1">ROUNDDOWN(T147/J147,0)</f>
        <v>0</v>
      </c>
      <c r="W147" s="345"/>
      <c r="X147" s="345"/>
      <c r="Y147" s="345"/>
      <c r="Z147" s="345"/>
      <c r="AA147" s="345"/>
      <c r="AB147" s="345" t="s">
        <v>602</v>
      </c>
      <c r="AC147" s="345">
        <v>4.2619999999999996</v>
      </c>
      <c r="AD147" s="349"/>
      <c r="AE147" s="337"/>
      <c r="AF147" s="337"/>
      <c r="AG147" s="348" t="s">
        <v>677</v>
      </c>
      <c r="AH147" s="348" t="s">
        <v>677</v>
      </c>
      <c r="AI147" s="345">
        <v>0</v>
      </c>
      <c r="AJ147" s="345">
        <v>0</v>
      </c>
      <c r="AK147" s="345"/>
      <c r="AL147" s="345"/>
      <c r="AM147" s="343"/>
      <c r="AN147" s="343"/>
      <c r="AO147" s="343"/>
      <c r="AP147" s="343"/>
      <c r="AQ147" s="343"/>
      <c r="AR147" s="343"/>
      <c r="AS147" s="343"/>
      <c r="AT147" s="343"/>
      <c r="AU147" s="343"/>
      <c r="AV147" s="343"/>
      <c r="AW147" s="343">
        <v>0</v>
      </c>
      <c r="AX147" s="343">
        <v>0</v>
      </c>
      <c r="AY147" s="343">
        <v>0</v>
      </c>
      <c r="AZ147" s="343">
        <v>0</v>
      </c>
      <c r="BA147" s="343">
        <v>0</v>
      </c>
      <c r="BB147" s="343">
        <v>0</v>
      </c>
      <c r="BC147" s="343">
        <v>0</v>
      </c>
      <c r="BD147" s="343" t="s">
        <v>692</v>
      </c>
      <c r="BE147" s="343"/>
      <c r="BF147" s="343"/>
      <c r="BG147" s="343" t="s">
        <v>4004</v>
      </c>
      <c r="BH147" s="343">
        <v>2</v>
      </c>
      <c r="BI147" s="351">
        <v>46277</v>
      </c>
      <c r="BJ147" s="343">
        <v>0</v>
      </c>
      <c r="BK147" s="343"/>
      <c r="BL147" s="350"/>
      <c r="BM147" s="343" t="s">
        <v>4004</v>
      </c>
      <c r="BN147" s="347">
        <v>2</v>
      </c>
      <c r="BO147" s="352">
        <v>46277</v>
      </c>
      <c r="BP147" s="343">
        <v>0</v>
      </c>
      <c r="BQ147" s="343"/>
      <c r="BR147" s="350"/>
      <c r="BS147" s="343"/>
      <c r="BT147" s="347"/>
      <c r="BU147" s="351"/>
      <c r="BV147" s="343"/>
      <c r="BW147" s="349"/>
      <c r="BX147" s="350"/>
      <c r="BY147" s="343"/>
      <c r="BZ147" s="347"/>
      <c r="CA147" s="352"/>
      <c r="CB147" s="343"/>
      <c r="CC147" s="343"/>
      <c r="CD147" s="351"/>
      <c r="CE147" s="343"/>
      <c r="CF147" s="343"/>
      <c r="CG147" s="343"/>
      <c r="CH147" s="343"/>
      <c r="CI147" s="343"/>
      <c r="CJ147" s="351"/>
      <c r="CK147" s="343"/>
      <c r="CL147" s="343"/>
      <c r="CM147" s="343"/>
      <c r="CN147" s="343"/>
      <c r="CO147" s="343"/>
      <c r="CP147" s="351"/>
      <c r="CQ147" s="343"/>
      <c r="CR147" s="343"/>
      <c r="CS147" s="343"/>
      <c r="CT147" s="343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33" t="s">
        <v>674</v>
      </c>
      <c r="P148" s="182"/>
      <c r="Q148" s="182"/>
      <c r="R148" s="333" t="s">
        <v>3962</v>
      </c>
      <c r="S148" s="182"/>
      <c r="T148" s="182"/>
      <c r="U148" s="182"/>
      <c r="V148" s="182"/>
      <c r="W148" s="333">
        <f>_xlfn.MINIFS(V:V,C:C,C148,AE:AE,"",AB:AB,"")</f>
        <v>0</v>
      </c>
      <c r="X148" s="333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77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45">
        <v>0</v>
      </c>
      <c r="AJ148" s="345">
        <v>0</v>
      </c>
      <c r="AK148" s="345"/>
      <c r="AL148" s="345"/>
      <c r="AM148" s="343"/>
      <c r="AN148" s="343"/>
      <c r="AO148" s="343"/>
      <c r="AP148" s="343"/>
      <c r="AQ148" s="343"/>
      <c r="AR148" s="343"/>
      <c r="AS148" s="343"/>
      <c r="AT148" s="343"/>
      <c r="AU148" s="343"/>
      <c r="AV148" s="343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81"/>
      <c r="BF148" s="381"/>
      <c r="BG148" s="381"/>
      <c r="BH148" s="347"/>
      <c r="BI148" s="391"/>
      <c r="BJ148" s="343"/>
      <c r="BK148" s="353"/>
      <c r="BL148" s="354"/>
      <c r="BM148" s="343"/>
      <c r="BN148" s="347"/>
      <c r="BO148" s="352">
        <v>46277</v>
      </c>
      <c r="BP148" s="343"/>
      <c r="BQ148" s="353"/>
      <c r="BR148" s="354"/>
      <c r="BS148" s="353"/>
      <c r="BT148" s="355"/>
      <c r="BU148" s="356"/>
      <c r="BV148" s="353"/>
      <c r="BW148" s="357"/>
      <c r="BX148" s="354"/>
      <c r="BY148" s="353"/>
      <c r="BZ148" s="355"/>
      <c r="CA148" s="358"/>
      <c r="CB148" s="353"/>
      <c r="CC148" s="353"/>
      <c r="CD148" s="356"/>
      <c r="CE148" s="353"/>
      <c r="CF148" s="353"/>
      <c r="CG148" s="353"/>
      <c r="CH148" s="353"/>
      <c r="CI148" s="353"/>
      <c r="CJ148" s="356"/>
      <c r="CK148" s="353"/>
      <c r="CL148" s="353"/>
      <c r="CM148" s="353"/>
      <c r="CN148" s="353"/>
      <c r="CO148" s="353"/>
      <c r="CP148" s="356"/>
      <c r="CQ148" s="353"/>
      <c r="CR148" s="353"/>
      <c r="CS148" s="353"/>
      <c r="CT148" s="353"/>
    </row>
    <row r="149" spans="1:98" ht="17.25" customHeight="1">
      <c r="A149" s="343">
        <v>140</v>
      </c>
      <c r="B149" s="344" t="s">
        <v>4244</v>
      </c>
      <c r="C149" s="344" t="s">
        <v>4245</v>
      </c>
      <c r="D149" s="344" t="s">
        <v>781</v>
      </c>
      <c r="E149" s="344" t="s">
        <v>4247</v>
      </c>
      <c r="F149" s="344" t="s">
        <v>4496</v>
      </c>
      <c r="G149" s="344" t="s">
        <v>1389</v>
      </c>
      <c r="H149" s="345">
        <v>3920</v>
      </c>
      <c r="I149" s="346" t="s">
        <v>702</v>
      </c>
      <c r="J149" s="347">
        <v>1</v>
      </c>
      <c r="K149" s="347"/>
      <c r="L149" s="347">
        <v>2</v>
      </c>
      <c r="M149" s="345">
        <v>47.1</v>
      </c>
      <c r="N149" s="345">
        <v>94.3</v>
      </c>
      <c r="O149" s="345" t="s">
        <v>674</v>
      </c>
      <c r="P149" s="345" t="s">
        <v>13</v>
      </c>
      <c r="Q149" s="345" t="s">
        <v>703</v>
      </c>
      <c r="R149" s="345"/>
      <c r="S149" s="345"/>
      <c r="T149" s="345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45">
        <f ca="1">+L149-T149</f>
        <v>2</v>
      </c>
      <c r="V149" s="345">
        <f ca="1">ROUNDDOWN(T149/J149,0)</f>
        <v>0</v>
      </c>
      <c r="W149" s="345"/>
      <c r="X149" s="345"/>
      <c r="Y149" s="345"/>
      <c r="Z149" s="345"/>
      <c r="AA149" s="345"/>
      <c r="AB149" s="345" t="s">
        <v>602</v>
      </c>
      <c r="AC149" s="345">
        <v>2.5680000000000001</v>
      </c>
      <c r="AD149" s="349"/>
      <c r="AE149" s="337"/>
      <c r="AF149" s="337"/>
      <c r="AG149" s="348" t="s">
        <v>677</v>
      </c>
      <c r="AH149" s="348" t="s">
        <v>677</v>
      </c>
      <c r="AI149" s="345">
        <v>0</v>
      </c>
      <c r="AJ149" s="345">
        <v>0</v>
      </c>
      <c r="AK149" s="345"/>
      <c r="AL149" s="345"/>
      <c r="AM149" s="343"/>
      <c r="AN149" s="343"/>
      <c r="AO149" s="343"/>
      <c r="AP149" s="343"/>
      <c r="AQ149" s="343"/>
      <c r="AR149" s="343"/>
      <c r="AS149" s="343"/>
      <c r="AT149" s="343"/>
      <c r="AU149" s="343"/>
      <c r="AV149" s="343"/>
      <c r="AW149" s="343">
        <v>0</v>
      </c>
      <c r="AX149" s="343">
        <v>0</v>
      </c>
      <c r="AY149" s="343">
        <v>0</v>
      </c>
      <c r="AZ149" s="343">
        <v>0</v>
      </c>
      <c r="BA149" s="343">
        <v>0</v>
      </c>
      <c r="BB149" s="343">
        <v>0</v>
      </c>
      <c r="BC149" s="343">
        <v>0</v>
      </c>
      <c r="BD149" s="343" t="s">
        <v>692</v>
      </c>
      <c r="BE149" s="343"/>
      <c r="BF149" s="350"/>
      <c r="BG149" s="343" t="s">
        <v>4004</v>
      </c>
      <c r="BH149" s="343">
        <v>2</v>
      </c>
      <c r="BI149" s="351">
        <v>46277</v>
      </c>
      <c r="BJ149" s="343">
        <v>0</v>
      </c>
      <c r="BK149" s="343"/>
      <c r="BL149" s="350"/>
      <c r="BM149" s="343" t="s">
        <v>4004</v>
      </c>
      <c r="BN149" s="343">
        <v>2</v>
      </c>
      <c r="BO149" s="352">
        <v>46277</v>
      </c>
      <c r="BP149" s="343">
        <v>0</v>
      </c>
      <c r="BQ149" s="343"/>
      <c r="BR149" s="350"/>
      <c r="BS149" s="343"/>
      <c r="BT149" s="343"/>
      <c r="BU149" s="351"/>
      <c r="BV149" s="343"/>
      <c r="BW149" s="343"/>
      <c r="BX149" s="350"/>
      <c r="BY149" s="343"/>
      <c r="BZ149" s="343"/>
      <c r="CA149" s="343"/>
      <c r="CB149" s="343"/>
      <c r="CC149" s="343"/>
      <c r="CD149" s="351"/>
      <c r="CE149" s="343"/>
      <c r="CF149" s="343"/>
      <c r="CG149" s="343"/>
      <c r="CH149" s="343"/>
      <c r="CI149" s="343"/>
      <c r="CJ149" s="351"/>
      <c r="CK149" s="343"/>
      <c r="CL149" s="343"/>
      <c r="CM149" s="343"/>
      <c r="CN149" s="343"/>
      <c r="CO149" s="343"/>
      <c r="CP149" s="351"/>
      <c r="CQ149" s="343"/>
      <c r="CR149" s="343"/>
      <c r="CS149" s="343"/>
      <c r="CT149" s="343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33" t="s">
        <v>674</v>
      </c>
      <c r="P150" s="182"/>
      <c r="Q150" s="182"/>
      <c r="R150" s="333" t="s">
        <v>3962</v>
      </c>
      <c r="S150" s="182"/>
      <c r="T150" s="182"/>
      <c r="U150" s="182"/>
      <c r="V150" s="182"/>
      <c r="W150" s="333">
        <f>_xlfn.MINIFS(V:V,C:C,C150,AE:AE,"",AB:AB,"")</f>
        <v>0</v>
      </c>
      <c r="X150" s="333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77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45">
        <v>0</v>
      </c>
      <c r="AJ150" s="345">
        <v>0</v>
      </c>
      <c r="AK150" s="345"/>
      <c r="AL150" s="345"/>
      <c r="AM150" s="343"/>
      <c r="AN150" s="343"/>
      <c r="AO150" s="343"/>
      <c r="AP150" s="343"/>
      <c r="AQ150" s="343"/>
      <c r="AR150" s="343"/>
      <c r="AS150" s="343"/>
      <c r="AT150" s="343"/>
      <c r="AU150" s="343"/>
      <c r="AV150" s="343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43"/>
      <c r="BF150" s="343"/>
      <c r="BG150" s="343"/>
      <c r="BH150" s="347"/>
      <c r="BI150" s="351"/>
      <c r="BJ150" s="343"/>
      <c r="BK150" s="353"/>
      <c r="BL150" s="354"/>
      <c r="BM150" s="343"/>
      <c r="BN150" s="347"/>
      <c r="BO150" s="352">
        <v>46277</v>
      </c>
      <c r="BP150" s="343"/>
      <c r="BQ150" s="353"/>
      <c r="BR150" s="354"/>
      <c r="BS150" s="353"/>
      <c r="BT150" s="355"/>
      <c r="BU150" s="356"/>
      <c r="BV150" s="353"/>
      <c r="BW150" s="357"/>
      <c r="BX150" s="354"/>
      <c r="BY150" s="353"/>
      <c r="BZ150" s="355"/>
      <c r="CA150" s="358"/>
      <c r="CB150" s="353"/>
      <c r="CC150" s="353"/>
      <c r="CD150" s="356"/>
      <c r="CE150" s="353"/>
      <c r="CF150" s="353"/>
      <c r="CG150" s="353"/>
      <c r="CH150" s="353"/>
      <c r="CI150" s="353"/>
      <c r="CJ150" s="356"/>
      <c r="CK150" s="353"/>
      <c r="CL150" s="353"/>
      <c r="CM150" s="353"/>
      <c r="CN150" s="353"/>
      <c r="CO150" s="353"/>
      <c r="CP150" s="356"/>
      <c r="CQ150" s="353"/>
      <c r="CR150" s="353"/>
      <c r="CS150" s="353"/>
      <c r="CT150" s="353"/>
    </row>
    <row r="151" spans="1:98" ht="17.25" customHeight="1">
      <c r="A151" s="343">
        <v>142</v>
      </c>
      <c r="B151" s="344" t="s">
        <v>4249</v>
      </c>
      <c r="C151" s="344" t="s">
        <v>4250</v>
      </c>
      <c r="D151" s="344" t="s">
        <v>781</v>
      </c>
      <c r="E151" s="344" t="s">
        <v>4252</v>
      </c>
      <c r="F151" s="344" t="s">
        <v>4497</v>
      </c>
      <c r="G151" s="344" t="s">
        <v>1389</v>
      </c>
      <c r="H151" s="345">
        <v>9600</v>
      </c>
      <c r="I151" s="346" t="s">
        <v>702</v>
      </c>
      <c r="J151" s="347">
        <v>1</v>
      </c>
      <c r="K151" s="347"/>
      <c r="L151" s="347">
        <v>2</v>
      </c>
      <c r="M151" s="345">
        <v>113</v>
      </c>
      <c r="N151" s="345">
        <v>226.1</v>
      </c>
      <c r="O151" s="345" t="s">
        <v>674</v>
      </c>
      <c r="P151" s="345" t="s">
        <v>13</v>
      </c>
      <c r="Q151" s="345" t="s">
        <v>703</v>
      </c>
      <c r="R151" s="345"/>
      <c r="S151" s="345"/>
      <c r="T151" s="345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45">
        <f ca="1">+L151-T151</f>
        <v>2</v>
      </c>
      <c r="V151" s="345">
        <f ca="1">ROUNDDOWN(T151/J151,0)</f>
        <v>0</v>
      </c>
      <c r="W151" s="345"/>
      <c r="X151" s="345"/>
      <c r="Y151" s="345"/>
      <c r="Z151" s="345"/>
      <c r="AA151" s="345"/>
      <c r="AB151" s="345" t="s">
        <v>602</v>
      </c>
      <c r="AC151" s="345">
        <v>6.15</v>
      </c>
      <c r="AD151" s="349"/>
      <c r="AE151" s="337"/>
      <c r="AF151" s="337"/>
      <c r="AG151" s="348" t="s">
        <v>677</v>
      </c>
      <c r="AH151" s="348" t="s">
        <v>677</v>
      </c>
      <c r="AI151" s="345">
        <v>0</v>
      </c>
      <c r="AJ151" s="345">
        <v>0</v>
      </c>
      <c r="AK151" s="345"/>
      <c r="AL151" s="345"/>
      <c r="AM151" s="343"/>
      <c r="AN151" s="343"/>
      <c r="AO151" s="343"/>
      <c r="AP151" s="343"/>
      <c r="AQ151" s="343"/>
      <c r="AR151" s="343"/>
      <c r="AS151" s="343"/>
      <c r="AT151" s="343"/>
      <c r="AU151" s="343"/>
      <c r="AV151" s="343"/>
      <c r="AW151" s="343">
        <v>0</v>
      </c>
      <c r="AX151" s="343">
        <v>0</v>
      </c>
      <c r="AY151" s="343">
        <v>0</v>
      </c>
      <c r="AZ151" s="343">
        <v>0</v>
      </c>
      <c r="BA151" s="343">
        <v>0</v>
      </c>
      <c r="BB151" s="343">
        <v>0</v>
      </c>
      <c r="BC151" s="343">
        <v>0</v>
      </c>
      <c r="BD151" s="343" t="s">
        <v>692</v>
      </c>
      <c r="BE151" s="343"/>
      <c r="BF151" s="350"/>
      <c r="BG151" s="343" t="s">
        <v>4004</v>
      </c>
      <c r="BH151" s="343">
        <v>2</v>
      </c>
      <c r="BI151" s="351">
        <v>46277</v>
      </c>
      <c r="BJ151" s="343">
        <v>0</v>
      </c>
      <c r="BK151" s="343"/>
      <c r="BL151" s="350"/>
      <c r="BM151" s="343" t="s">
        <v>4004</v>
      </c>
      <c r="BN151" s="347">
        <v>2</v>
      </c>
      <c r="BO151" s="352">
        <v>46277</v>
      </c>
      <c r="BP151" s="343">
        <v>0</v>
      </c>
      <c r="BQ151" s="343"/>
      <c r="BR151" s="350"/>
      <c r="BS151" s="343"/>
      <c r="BT151" s="347"/>
      <c r="BU151" s="351"/>
      <c r="BV151" s="343"/>
      <c r="BW151" s="349"/>
      <c r="BX151" s="350"/>
      <c r="BY151" s="343"/>
      <c r="BZ151" s="347"/>
      <c r="CA151" s="352"/>
      <c r="CB151" s="343"/>
      <c r="CC151" s="343"/>
      <c r="CD151" s="351"/>
      <c r="CE151" s="343"/>
      <c r="CF151" s="343"/>
      <c r="CG151" s="343"/>
      <c r="CH151" s="343"/>
      <c r="CI151" s="343"/>
      <c r="CJ151" s="351"/>
      <c r="CK151" s="343"/>
      <c r="CL151" s="343"/>
      <c r="CM151" s="343"/>
      <c r="CN151" s="343"/>
      <c r="CO151" s="343"/>
      <c r="CP151" s="351"/>
      <c r="CQ151" s="343"/>
      <c r="CR151" s="343"/>
      <c r="CS151" s="343"/>
      <c r="CT151" s="343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33" t="s">
        <v>674</v>
      </c>
      <c r="P152" s="182"/>
      <c r="Q152" s="182"/>
      <c r="R152" s="333" t="s">
        <v>3962</v>
      </c>
      <c r="S152" s="182"/>
      <c r="T152" s="182"/>
      <c r="U152" s="182"/>
      <c r="V152" s="182"/>
      <c r="W152" s="333">
        <f>_xlfn.MINIFS(V:V,C:C,C152,AE:AE,"",AB:AB,"")</f>
        <v>0</v>
      </c>
      <c r="X152" s="333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77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45">
        <v>0</v>
      </c>
      <c r="AJ152" s="345">
        <v>0</v>
      </c>
      <c r="AK152" s="345"/>
      <c r="AL152" s="345"/>
      <c r="AM152" s="343"/>
      <c r="AN152" s="343"/>
      <c r="AO152" s="343"/>
      <c r="AP152" s="343"/>
      <c r="AQ152" s="343"/>
      <c r="AR152" s="343"/>
      <c r="AS152" s="343"/>
      <c r="AT152" s="343"/>
      <c r="AU152" s="343"/>
      <c r="AV152" s="343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96"/>
      <c r="BF152" s="382"/>
      <c r="BG152" s="396"/>
      <c r="BH152" s="347"/>
      <c r="BI152" s="391"/>
      <c r="BJ152" s="343"/>
      <c r="BK152" s="353"/>
      <c r="BL152" s="354"/>
      <c r="BM152" s="343"/>
      <c r="BN152" s="343"/>
      <c r="BO152" s="352">
        <v>46277</v>
      </c>
      <c r="BP152" s="343"/>
      <c r="BQ152" s="353"/>
      <c r="BR152" s="354"/>
      <c r="BS152" s="353"/>
      <c r="BT152" s="353"/>
      <c r="BU152" s="356"/>
      <c r="BV152" s="353"/>
      <c r="BW152" s="353"/>
      <c r="BX152" s="354"/>
      <c r="BY152" s="353"/>
      <c r="BZ152" s="353"/>
      <c r="CA152" s="353"/>
      <c r="CB152" s="353"/>
      <c r="CC152" s="353"/>
      <c r="CD152" s="356"/>
      <c r="CE152" s="353"/>
      <c r="CF152" s="353"/>
      <c r="CG152" s="353"/>
      <c r="CH152" s="353"/>
      <c r="CI152" s="353"/>
      <c r="CJ152" s="356"/>
      <c r="CK152" s="353"/>
      <c r="CL152" s="353"/>
      <c r="CM152" s="353"/>
      <c r="CN152" s="353"/>
      <c r="CO152" s="353"/>
      <c r="CP152" s="356"/>
      <c r="CQ152" s="353"/>
      <c r="CR152" s="353"/>
      <c r="CS152" s="353"/>
      <c r="CT152" s="353"/>
    </row>
    <row r="153" spans="1:98" ht="17.25" customHeight="1">
      <c r="A153" s="343">
        <v>144</v>
      </c>
      <c r="B153" s="344" t="s">
        <v>4254</v>
      </c>
      <c r="C153" s="344" t="s">
        <v>4255</v>
      </c>
      <c r="D153" s="344" t="s">
        <v>781</v>
      </c>
      <c r="E153" s="344" t="s">
        <v>4247</v>
      </c>
      <c r="F153" s="344" t="s">
        <v>4498</v>
      </c>
      <c r="G153" s="344" t="s">
        <v>1389</v>
      </c>
      <c r="H153" s="345">
        <v>3920</v>
      </c>
      <c r="I153" s="346" t="s">
        <v>702</v>
      </c>
      <c r="J153" s="347">
        <v>1</v>
      </c>
      <c r="K153" s="347"/>
      <c r="L153" s="347">
        <v>2</v>
      </c>
      <c r="M153" s="345">
        <v>47.1</v>
      </c>
      <c r="N153" s="345">
        <v>94.3</v>
      </c>
      <c r="O153" s="345" t="s">
        <v>674</v>
      </c>
      <c r="P153" s="345" t="s">
        <v>13</v>
      </c>
      <c r="Q153" s="345" t="s">
        <v>703</v>
      </c>
      <c r="R153" s="345"/>
      <c r="S153" s="345"/>
      <c r="T153" s="345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45">
        <f ca="1">+L153-T153</f>
        <v>2</v>
      </c>
      <c r="V153" s="345">
        <f ca="1">ROUNDDOWN(T153/J153,0)</f>
        <v>0</v>
      </c>
      <c r="W153" s="345"/>
      <c r="X153" s="345"/>
      <c r="Y153" s="345"/>
      <c r="Z153" s="345"/>
      <c r="AA153" s="345"/>
      <c r="AB153" s="345" t="s">
        <v>602</v>
      </c>
      <c r="AC153" s="345">
        <v>2.5680000000000001</v>
      </c>
      <c r="AD153" s="349"/>
      <c r="AE153" s="337"/>
      <c r="AF153" s="337"/>
      <c r="AG153" s="348" t="s">
        <v>677</v>
      </c>
      <c r="AH153" s="348" t="s">
        <v>677</v>
      </c>
      <c r="AI153" s="345">
        <v>0</v>
      </c>
      <c r="AJ153" s="345">
        <v>0</v>
      </c>
      <c r="AK153" s="345"/>
      <c r="AL153" s="345"/>
      <c r="AM153" s="343"/>
      <c r="AN153" s="343"/>
      <c r="AO153" s="343"/>
      <c r="AP153" s="343"/>
      <c r="AQ153" s="343"/>
      <c r="AR153" s="343"/>
      <c r="AS153" s="343"/>
      <c r="AT153" s="343"/>
      <c r="AU153" s="343"/>
      <c r="AV153" s="343"/>
      <c r="AW153" s="343">
        <v>0</v>
      </c>
      <c r="AX153" s="343">
        <v>0</v>
      </c>
      <c r="AY153" s="343">
        <v>0</v>
      </c>
      <c r="AZ153" s="343">
        <v>0</v>
      </c>
      <c r="BA153" s="343">
        <v>0</v>
      </c>
      <c r="BB153" s="343">
        <v>0</v>
      </c>
      <c r="BC153" s="343">
        <v>0</v>
      </c>
      <c r="BD153" s="343" t="s">
        <v>692</v>
      </c>
      <c r="BE153" s="397"/>
      <c r="BF153" s="360"/>
      <c r="BG153" s="343" t="s">
        <v>4004</v>
      </c>
      <c r="BH153" s="343">
        <v>2</v>
      </c>
      <c r="BI153" s="351">
        <v>46277</v>
      </c>
      <c r="BJ153" s="343">
        <v>0</v>
      </c>
      <c r="BK153" s="361"/>
      <c r="BL153" s="362"/>
      <c r="BM153" s="363" t="s">
        <v>4004</v>
      </c>
      <c r="BN153" s="363">
        <v>2</v>
      </c>
      <c r="BO153" s="352">
        <v>46277</v>
      </c>
      <c r="BP153" s="363">
        <v>0</v>
      </c>
      <c r="BQ153" s="361"/>
      <c r="BR153" s="362"/>
      <c r="BS153" s="361"/>
      <c r="BT153" s="361"/>
      <c r="BU153" s="366"/>
      <c r="BV153" s="361"/>
      <c r="BW153" s="361"/>
      <c r="BX153" s="362"/>
      <c r="BY153" s="361"/>
      <c r="BZ153" s="361"/>
      <c r="CA153" s="361"/>
      <c r="CB153" s="361"/>
      <c r="CC153" s="361"/>
      <c r="CD153" s="366"/>
      <c r="CE153" s="361"/>
      <c r="CF153" s="361"/>
      <c r="CG153" s="361"/>
      <c r="CH153" s="361"/>
      <c r="CI153" s="361"/>
      <c r="CJ153" s="366"/>
      <c r="CK153" s="361"/>
      <c r="CL153" s="361"/>
      <c r="CM153" s="361"/>
      <c r="CN153" s="361"/>
      <c r="CO153" s="361"/>
      <c r="CP153" s="366"/>
      <c r="CQ153" s="361"/>
      <c r="CR153" s="361"/>
      <c r="CS153" s="361"/>
      <c r="CT153" s="361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33" t="s">
        <v>674</v>
      </c>
      <c r="P154" s="182"/>
      <c r="Q154" s="182"/>
      <c r="R154" s="333" t="s">
        <v>3962</v>
      </c>
      <c r="S154" s="182"/>
      <c r="T154" s="182"/>
      <c r="U154" s="182"/>
      <c r="V154" s="182"/>
      <c r="W154" s="333">
        <f>_xlfn.MINIFS(V:V,C:C,C154,AE:AE,"",AB:AB,"")</f>
        <v>0</v>
      </c>
      <c r="X154" s="333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77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45">
        <v>0</v>
      </c>
      <c r="AJ154" s="345">
        <v>0</v>
      </c>
      <c r="AK154" s="345"/>
      <c r="AL154" s="345"/>
      <c r="AM154" s="343"/>
      <c r="AN154" s="343"/>
      <c r="AO154" s="343"/>
      <c r="AP154" s="343"/>
      <c r="AQ154" s="343"/>
      <c r="AR154" s="343"/>
      <c r="AS154" s="343"/>
      <c r="AT154" s="343"/>
      <c r="AU154" s="343"/>
      <c r="AV154" s="343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97"/>
      <c r="BF154" s="360"/>
      <c r="BG154" s="359"/>
      <c r="BH154" s="364"/>
      <c r="BI154" s="386"/>
      <c r="BJ154" s="363"/>
      <c r="BK154" s="361"/>
      <c r="BL154" s="362"/>
      <c r="BM154" s="363"/>
      <c r="BN154" s="363"/>
      <c r="BO154" s="352">
        <v>46277</v>
      </c>
      <c r="BP154" s="363"/>
      <c r="BQ154" s="361"/>
      <c r="BR154" s="362"/>
      <c r="BS154" s="361"/>
      <c r="BT154" s="361"/>
      <c r="BU154" s="366"/>
      <c r="BV154" s="361"/>
      <c r="BW154" s="361"/>
      <c r="BX154" s="362"/>
      <c r="BY154" s="361"/>
      <c r="BZ154" s="361"/>
      <c r="CA154" s="361"/>
      <c r="CB154" s="361"/>
      <c r="CC154" s="361"/>
      <c r="CD154" s="366"/>
      <c r="CE154" s="361"/>
      <c r="CF154" s="361"/>
      <c r="CG154" s="361"/>
      <c r="CH154" s="361"/>
      <c r="CI154" s="361"/>
      <c r="CJ154" s="366"/>
      <c r="CK154" s="361"/>
      <c r="CL154" s="361"/>
      <c r="CM154" s="361"/>
      <c r="CN154" s="361"/>
      <c r="CO154" s="361"/>
      <c r="CP154" s="366"/>
      <c r="CQ154" s="361"/>
      <c r="CR154" s="361"/>
      <c r="CS154" s="361"/>
      <c r="CT154" s="361"/>
    </row>
    <row r="155" spans="1:98" ht="17.25" customHeight="1">
      <c r="A155" s="343">
        <v>146</v>
      </c>
      <c r="B155" s="344" t="s">
        <v>4257</v>
      </c>
      <c r="C155" s="344" t="s">
        <v>4258</v>
      </c>
      <c r="D155" s="344" t="s">
        <v>781</v>
      </c>
      <c r="E155" s="344" t="s">
        <v>4252</v>
      </c>
      <c r="F155" s="344" t="s">
        <v>4499</v>
      </c>
      <c r="G155" s="344" t="s">
        <v>1389</v>
      </c>
      <c r="H155" s="345">
        <v>9600</v>
      </c>
      <c r="I155" s="346" t="s">
        <v>702</v>
      </c>
      <c r="J155" s="347">
        <v>1</v>
      </c>
      <c r="K155" s="347"/>
      <c r="L155" s="347">
        <v>2</v>
      </c>
      <c r="M155" s="345">
        <v>113</v>
      </c>
      <c r="N155" s="345">
        <v>226.1</v>
      </c>
      <c r="O155" s="345" t="s">
        <v>674</v>
      </c>
      <c r="P155" s="345" t="s">
        <v>13</v>
      </c>
      <c r="Q155" s="345" t="s">
        <v>703</v>
      </c>
      <c r="R155" s="345"/>
      <c r="S155" s="345"/>
      <c r="T155" s="345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45">
        <f ca="1">+L155-T155</f>
        <v>2</v>
      </c>
      <c r="V155" s="345">
        <f ca="1">ROUNDDOWN(T155/J155,0)</f>
        <v>0</v>
      </c>
      <c r="W155" s="345"/>
      <c r="X155" s="345"/>
      <c r="Y155" s="345"/>
      <c r="Z155" s="345"/>
      <c r="AA155" s="345"/>
      <c r="AB155" s="345" t="s">
        <v>602</v>
      </c>
      <c r="AC155" s="345">
        <v>6.15</v>
      </c>
      <c r="AD155" s="349"/>
      <c r="AE155" s="337"/>
      <c r="AF155" s="337"/>
      <c r="AG155" s="348" t="s">
        <v>677</v>
      </c>
      <c r="AH155" s="348" t="s">
        <v>677</v>
      </c>
      <c r="AI155" s="345">
        <v>0</v>
      </c>
      <c r="AJ155" s="345">
        <v>0</v>
      </c>
      <c r="AK155" s="345"/>
      <c r="AL155" s="345"/>
      <c r="AM155" s="343"/>
      <c r="AN155" s="343"/>
      <c r="AO155" s="343"/>
      <c r="AP155" s="343"/>
      <c r="AQ155" s="343"/>
      <c r="AR155" s="343"/>
      <c r="AS155" s="343"/>
      <c r="AT155" s="343"/>
      <c r="AU155" s="343"/>
      <c r="AV155" s="343"/>
      <c r="AW155" s="343">
        <v>0</v>
      </c>
      <c r="AX155" s="343">
        <v>0</v>
      </c>
      <c r="AY155" s="343">
        <v>0</v>
      </c>
      <c r="AZ155" s="343">
        <v>0</v>
      </c>
      <c r="BA155" s="343">
        <v>0</v>
      </c>
      <c r="BB155" s="343">
        <v>0</v>
      </c>
      <c r="BC155" s="343">
        <v>0</v>
      </c>
      <c r="BD155" s="343" t="s">
        <v>692</v>
      </c>
      <c r="BE155" s="343"/>
      <c r="BF155" s="343"/>
      <c r="BG155" s="343" t="s">
        <v>4004</v>
      </c>
      <c r="BH155" s="343">
        <v>2</v>
      </c>
      <c r="BI155" s="351">
        <v>46277</v>
      </c>
      <c r="BJ155" s="343">
        <v>0</v>
      </c>
      <c r="BK155" s="343"/>
      <c r="BL155" s="350"/>
      <c r="BM155" s="343" t="s">
        <v>4004</v>
      </c>
      <c r="BN155" s="347">
        <v>2</v>
      </c>
      <c r="BO155" s="352">
        <v>46277</v>
      </c>
      <c r="BP155" s="343">
        <v>0</v>
      </c>
      <c r="BQ155" s="343"/>
      <c r="BR155" s="350"/>
      <c r="BS155" s="343"/>
      <c r="BT155" s="347"/>
      <c r="BU155" s="351"/>
      <c r="BV155" s="343"/>
      <c r="BW155" s="349"/>
      <c r="BX155" s="350"/>
      <c r="BY155" s="343"/>
      <c r="BZ155" s="347"/>
      <c r="CA155" s="352"/>
      <c r="CB155" s="343"/>
      <c r="CC155" s="343"/>
      <c r="CD155" s="351"/>
      <c r="CE155" s="343"/>
      <c r="CF155" s="343"/>
      <c r="CG155" s="343"/>
      <c r="CH155" s="343"/>
      <c r="CI155" s="343"/>
      <c r="CJ155" s="351"/>
      <c r="CK155" s="343"/>
      <c r="CL155" s="343"/>
      <c r="CM155" s="343"/>
      <c r="CN155" s="343"/>
      <c r="CO155" s="343"/>
      <c r="CP155" s="351"/>
      <c r="CQ155" s="343"/>
      <c r="CR155" s="343"/>
      <c r="CS155" s="343"/>
      <c r="CT155" s="343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33" t="s">
        <v>674</v>
      </c>
      <c r="P156" s="182"/>
      <c r="Q156" s="182"/>
      <c r="R156" s="333" t="s">
        <v>3962</v>
      </c>
      <c r="S156" s="182"/>
      <c r="T156" s="182"/>
      <c r="U156" s="182"/>
      <c r="V156" s="182"/>
      <c r="W156" s="333">
        <f>_xlfn.MINIFS(V:V,C:C,C156,AE:AE,"",AB:AB,"")</f>
        <v>0</v>
      </c>
      <c r="X156" s="333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77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45">
        <v>0</v>
      </c>
      <c r="AJ156" s="345">
        <v>0</v>
      </c>
      <c r="AK156" s="345"/>
      <c r="AL156" s="345"/>
      <c r="AM156" s="343"/>
      <c r="AN156" s="343"/>
      <c r="AO156" s="343"/>
      <c r="AP156" s="343"/>
      <c r="AQ156" s="343"/>
      <c r="AR156" s="343"/>
      <c r="AS156" s="343"/>
      <c r="AT156" s="343"/>
      <c r="AU156" s="343"/>
      <c r="AV156" s="343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81"/>
      <c r="BF156" s="382"/>
      <c r="BG156" s="381"/>
      <c r="BH156" s="347"/>
      <c r="BI156" s="391"/>
      <c r="BJ156" s="343"/>
      <c r="BK156" s="353"/>
      <c r="BL156" s="354"/>
      <c r="BM156" s="343"/>
      <c r="BN156" s="347"/>
      <c r="BO156" s="352">
        <v>46277</v>
      </c>
      <c r="BP156" s="343"/>
      <c r="BQ156" s="353"/>
      <c r="BR156" s="354"/>
      <c r="BS156" s="353"/>
      <c r="BT156" s="355"/>
      <c r="BU156" s="356"/>
      <c r="BV156" s="353"/>
      <c r="BW156" s="357"/>
      <c r="BX156" s="354"/>
      <c r="BY156" s="353"/>
      <c r="BZ156" s="355"/>
      <c r="CA156" s="358"/>
      <c r="CB156" s="353"/>
      <c r="CC156" s="353"/>
      <c r="CD156" s="356"/>
      <c r="CE156" s="353"/>
      <c r="CF156" s="353"/>
      <c r="CG156" s="353"/>
      <c r="CH156" s="353"/>
      <c r="CI156" s="353"/>
      <c r="CJ156" s="356"/>
      <c r="CK156" s="353"/>
      <c r="CL156" s="353"/>
      <c r="CM156" s="353"/>
      <c r="CN156" s="353"/>
      <c r="CO156" s="353"/>
      <c r="CP156" s="356"/>
      <c r="CQ156" s="353"/>
      <c r="CR156" s="353"/>
      <c r="CS156" s="353"/>
      <c r="CT156" s="353"/>
    </row>
    <row r="157" spans="1:98" ht="17.25" customHeight="1">
      <c r="A157" s="343">
        <v>148</v>
      </c>
      <c r="B157" s="344" t="s">
        <v>4260</v>
      </c>
      <c r="C157" s="344" t="s">
        <v>4261</v>
      </c>
      <c r="D157" s="344" t="s">
        <v>781</v>
      </c>
      <c r="E157" s="344" t="s">
        <v>4247</v>
      </c>
      <c r="F157" s="344" t="s">
        <v>4500</v>
      </c>
      <c r="G157" s="344" t="s">
        <v>1389</v>
      </c>
      <c r="H157" s="345">
        <v>3920</v>
      </c>
      <c r="I157" s="346" t="s">
        <v>702</v>
      </c>
      <c r="J157" s="347">
        <v>1</v>
      </c>
      <c r="K157" s="347"/>
      <c r="L157" s="347">
        <v>2</v>
      </c>
      <c r="M157" s="345">
        <v>47.1</v>
      </c>
      <c r="N157" s="345">
        <v>94.3</v>
      </c>
      <c r="O157" s="345" t="s">
        <v>674</v>
      </c>
      <c r="P157" s="345" t="s">
        <v>13</v>
      </c>
      <c r="Q157" s="345" t="s">
        <v>703</v>
      </c>
      <c r="R157" s="345"/>
      <c r="S157" s="345"/>
      <c r="T157" s="345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45">
        <f ca="1">+L157-T157</f>
        <v>2</v>
      </c>
      <c r="V157" s="345">
        <f ca="1">ROUNDDOWN(T157/J157,0)</f>
        <v>0</v>
      </c>
      <c r="W157" s="345"/>
      <c r="X157" s="345"/>
      <c r="Y157" s="345"/>
      <c r="Z157" s="345"/>
      <c r="AA157" s="345"/>
      <c r="AB157" s="345" t="s">
        <v>602</v>
      </c>
      <c r="AC157" s="345">
        <v>2.5680000000000001</v>
      </c>
      <c r="AD157" s="349"/>
      <c r="AE157" s="337"/>
      <c r="AF157" s="337"/>
      <c r="AG157" s="348" t="s">
        <v>677</v>
      </c>
      <c r="AH157" s="348" t="s">
        <v>677</v>
      </c>
      <c r="AI157" s="345">
        <v>0</v>
      </c>
      <c r="AJ157" s="345">
        <v>0</v>
      </c>
      <c r="AK157" s="345"/>
      <c r="AL157" s="345"/>
      <c r="AM157" s="343"/>
      <c r="AN157" s="343"/>
      <c r="AO157" s="343"/>
      <c r="AP157" s="343"/>
      <c r="AQ157" s="343"/>
      <c r="AR157" s="343"/>
      <c r="AS157" s="343"/>
      <c r="AT157" s="343"/>
      <c r="AU157" s="343"/>
      <c r="AV157" s="343"/>
      <c r="AW157" s="343">
        <v>0</v>
      </c>
      <c r="AX157" s="343">
        <v>0</v>
      </c>
      <c r="AY157" s="343">
        <v>0</v>
      </c>
      <c r="AZ157" s="343">
        <v>0</v>
      </c>
      <c r="BA157" s="343">
        <v>0</v>
      </c>
      <c r="BB157" s="343">
        <v>0</v>
      </c>
      <c r="BC157" s="343">
        <v>0</v>
      </c>
      <c r="BD157" s="343" t="s">
        <v>692</v>
      </c>
      <c r="BE157" s="343"/>
      <c r="BF157" s="343"/>
      <c r="BG157" s="343" t="s">
        <v>4004</v>
      </c>
      <c r="BH157" s="343">
        <v>2</v>
      </c>
      <c r="BI157" s="351">
        <v>46277</v>
      </c>
      <c r="BJ157" s="343">
        <v>0</v>
      </c>
      <c r="BK157" s="343"/>
      <c r="BL157" s="350"/>
      <c r="BM157" s="343" t="s">
        <v>4004</v>
      </c>
      <c r="BN157" s="347">
        <v>2</v>
      </c>
      <c r="BO157" s="352">
        <v>46277</v>
      </c>
      <c r="BP157" s="343">
        <v>0</v>
      </c>
      <c r="BQ157" s="343"/>
      <c r="BR157" s="350"/>
      <c r="BS157" s="343"/>
      <c r="BT157" s="347"/>
      <c r="BU157" s="351"/>
      <c r="BV157" s="343"/>
      <c r="BW157" s="349"/>
      <c r="BX157" s="350"/>
      <c r="BY157" s="343"/>
      <c r="BZ157" s="347"/>
      <c r="CA157" s="352"/>
      <c r="CB157" s="343"/>
      <c r="CC157" s="343"/>
      <c r="CD157" s="351"/>
      <c r="CE157" s="343"/>
      <c r="CF157" s="343"/>
      <c r="CG157" s="343"/>
      <c r="CH157" s="343"/>
      <c r="CI157" s="343"/>
      <c r="CJ157" s="351"/>
      <c r="CK157" s="343"/>
      <c r="CL157" s="343"/>
      <c r="CM157" s="343"/>
      <c r="CN157" s="343"/>
      <c r="CO157" s="343"/>
      <c r="CP157" s="351"/>
      <c r="CQ157" s="343"/>
      <c r="CR157" s="343"/>
      <c r="CS157" s="343"/>
      <c r="CT157" s="343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33" t="s">
        <v>674</v>
      </c>
      <c r="P158" s="182"/>
      <c r="Q158" s="182"/>
      <c r="R158" s="333" t="s">
        <v>3962</v>
      </c>
      <c r="S158" s="182"/>
      <c r="T158" s="182"/>
      <c r="U158" s="182"/>
      <c r="V158" s="182"/>
      <c r="W158" s="333">
        <f>_xlfn.MINIFS(V:V,C:C,C158,AE:AE,"",AB:AB,"")</f>
        <v>0</v>
      </c>
      <c r="X158" s="333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77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45">
        <v>0</v>
      </c>
      <c r="AJ158" s="345">
        <v>0</v>
      </c>
      <c r="AK158" s="345"/>
      <c r="AL158" s="345"/>
      <c r="AM158" s="343"/>
      <c r="AN158" s="343"/>
      <c r="AO158" s="343"/>
      <c r="AP158" s="343"/>
      <c r="AQ158" s="343"/>
      <c r="AR158" s="343"/>
      <c r="AS158" s="343"/>
      <c r="AT158" s="343"/>
      <c r="AU158" s="343"/>
      <c r="AV158" s="343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69"/>
      <c r="BF158" s="370"/>
      <c r="BG158" s="369"/>
      <c r="BH158" s="373"/>
      <c r="BI158" s="374"/>
      <c r="BJ158" s="369"/>
      <c r="BK158" s="369"/>
      <c r="BL158" s="370"/>
      <c r="BM158" s="371"/>
      <c r="BN158" s="372"/>
      <c r="BO158" s="352">
        <v>46277</v>
      </c>
      <c r="BP158" s="371"/>
      <c r="BQ158" s="369"/>
      <c r="BR158" s="370"/>
      <c r="BS158" s="369"/>
      <c r="BT158" s="373"/>
      <c r="BU158" s="374"/>
      <c r="BV158" s="369"/>
      <c r="BW158" s="375"/>
      <c r="BX158" s="370"/>
      <c r="BY158" s="369"/>
      <c r="BZ158" s="373"/>
      <c r="CA158" s="376"/>
      <c r="CB158" s="369"/>
      <c r="CC158" s="369"/>
      <c r="CD158" s="374"/>
      <c r="CE158" s="369"/>
      <c r="CF158" s="369"/>
      <c r="CG158" s="369"/>
      <c r="CH158" s="369"/>
      <c r="CI158" s="369"/>
      <c r="CJ158" s="374"/>
      <c r="CK158" s="369"/>
      <c r="CL158" s="369"/>
      <c r="CM158" s="369"/>
      <c r="CN158" s="369"/>
      <c r="CO158" s="369"/>
      <c r="CP158" s="374"/>
      <c r="CQ158" s="369"/>
      <c r="CR158" s="369"/>
      <c r="CS158" s="369"/>
      <c r="CT158" s="369"/>
    </row>
    <row r="159" spans="1:98" ht="17.25" customHeight="1">
      <c r="A159" s="343">
        <v>150</v>
      </c>
      <c r="B159" s="344" t="s">
        <v>4263</v>
      </c>
      <c r="C159" s="344" t="s">
        <v>4264</v>
      </c>
      <c r="D159" s="344" t="s">
        <v>781</v>
      </c>
      <c r="E159" s="344" t="s">
        <v>4252</v>
      </c>
      <c r="F159" s="344" t="s">
        <v>4501</v>
      </c>
      <c r="G159" s="344" t="s">
        <v>1389</v>
      </c>
      <c r="H159" s="345">
        <v>9600</v>
      </c>
      <c r="I159" s="346" t="s">
        <v>702</v>
      </c>
      <c r="J159" s="347">
        <v>1</v>
      </c>
      <c r="K159" s="347"/>
      <c r="L159" s="347">
        <v>2</v>
      </c>
      <c r="M159" s="345">
        <v>113</v>
      </c>
      <c r="N159" s="345">
        <v>226.1</v>
      </c>
      <c r="O159" s="345" t="s">
        <v>674</v>
      </c>
      <c r="P159" s="345" t="s">
        <v>13</v>
      </c>
      <c r="Q159" s="345" t="s">
        <v>703</v>
      </c>
      <c r="R159" s="345"/>
      <c r="S159" s="345"/>
      <c r="T159" s="345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45">
        <f ca="1">+L159-T159</f>
        <v>2</v>
      </c>
      <c r="V159" s="345">
        <f ca="1">ROUNDDOWN(T159/J159,0)</f>
        <v>0</v>
      </c>
      <c r="W159" s="345"/>
      <c r="X159" s="345"/>
      <c r="Y159" s="345"/>
      <c r="Z159" s="345"/>
      <c r="AA159" s="345"/>
      <c r="AB159" s="345" t="s">
        <v>602</v>
      </c>
      <c r="AC159" s="345">
        <v>6.15</v>
      </c>
      <c r="AD159" s="349"/>
      <c r="AE159" s="337"/>
      <c r="AF159" s="337"/>
      <c r="AG159" s="348" t="s">
        <v>677</v>
      </c>
      <c r="AH159" s="348" t="s">
        <v>677</v>
      </c>
      <c r="AI159" s="345">
        <v>0</v>
      </c>
      <c r="AJ159" s="345">
        <v>0</v>
      </c>
      <c r="AK159" s="345"/>
      <c r="AL159" s="345"/>
      <c r="AM159" s="343"/>
      <c r="AN159" s="343"/>
      <c r="AO159" s="343"/>
      <c r="AP159" s="343"/>
      <c r="AQ159" s="343"/>
      <c r="AR159" s="343"/>
      <c r="AS159" s="343"/>
      <c r="AT159" s="343"/>
      <c r="AU159" s="343"/>
      <c r="AV159" s="343"/>
      <c r="AW159" s="343">
        <v>0</v>
      </c>
      <c r="AX159" s="343">
        <v>0</v>
      </c>
      <c r="AY159" s="343">
        <v>0</v>
      </c>
      <c r="AZ159" s="343">
        <v>0</v>
      </c>
      <c r="BA159" s="343">
        <v>0</v>
      </c>
      <c r="BB159" s="343">
        <v>0</v>
      </c>
      <c r="BC159" s="343">
        <v>0</v>
      </c>
      <c r="BD159" s="343" t="s">
        <v>692</v>
      </c>
      <c r="BE159" s="343"/>
      <c r="BF159" s="343"/>
      <c r="BG159" s="343" t="s">
        <v>4004</v>
      </c>
      <c r="BH159" s="343">
        <v>2</v>
      </c>
      <c r="BI159" s="351">
        <v>46277</v>
      </c>
      <c r="BJ159" s="343">
        <v>0</v>
      </c>
      <c r="BK159" s="343"/>
      <c r="BL159" s="350"/>
      <c r="BM159" s="343" t="s">
        <v>4004</v>
      </c>
      <c r="BN159" s="347">
        <v>2</v>
      </c>
      <c r="BO159" s="352">
        <v>46277</v>
      </c>
      <c r="BP159" s="343">
        <v>0</v>
      </c>
      <c r="BQ159" s="343"/>
      <c r="BR159" s="350"/>
      <c r="BS159" s="343"/>
      <c r="BT159" s="347"/>
      <c r="BU159" s="351"/>
      <c r="BV159" s="343"/>
      <c r="BW159" s="349"/>
      <c r="BX159" s="350"/>
      <c r="BY159" s="343"/>
      <c r="BZ159" s="347"/>
      <c r="CA159" s="352"/>
      <c r="CB159" s="343"/>
      <c r="CC159" s="343"/>
      <c r="CD159" s="351"/>
      <c r="CE159" s="343"/>
      <c r="CF159" s="343"/>
      <c r="CG159" s="343"/>
      <c r="CH159" s="343"/>
      <c r="CI159" s="343"/>
      <c r="CJ159" s="351"/>
      <c r="CK159" s="343"/>
      <c r="CL159" s="343"/>
      <c r="CM159" s="343"/>
      <c r="CN159" s="343"/>
      <c r="CO159" s="343"/>
      <c r="CP159" s="351"/>
      <c r="CQ159" s="343"/>
      <c r="CR159" s="343"/>
      <c r="CS159" s="343"/>
      <c r="CT159" s="343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33" t="s">
        <v>674</v>
      </c>
      <c r="P160" s="182"/>
      <c r="Q160" s="182"/>
      <c r="R160" s="333" t="s">
        <v>3962</v>
      </c>
      <c r="S160" s="182"/>
      <c r="T160" s="182"/>
      <c r="U160" s="182"/>
      <c r="V160" s="182"/>
      <c r="W160" s="333">
        <f>_xlfn.MINIFS(V:V,C:C,C160,AE:AE,"",AB:AB,"")</f>
        <v>0</v>
      </c>
      <c r="X160" s="333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77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45">
        <v>0</v>
      </c>
      <c r="AJ160" s="345">
        <v>0</v>
      </c>
      <c r="AK160" s="345"/>
      <c r="AL160" s="345"/>
      <c r="AM160" s="343"/>
      <c r="AN160" s="343"/>
      <c r="AO160" s="343"/>
      <c r="AP160" s="343"/>
      <c r="AQ160" s="343"/>
      <c r="AR160" s="343"/>
      <c r="AS160" s="343"/>
      <c r="AT160" s="343"/>
      <c r="AU160" s="343"/>
      <c r="AV160" s="343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43"/>
      <c r="BF160" s="350"/>
      <c r="BG160" s="343"/>
      <c r="BH160" s="347"/>
      <c r="BI160" s="351"/>
      <c r="BJ160" s="343"/>
      <c r="BK160" s="353"/>
      <c r="BL160" s="354"/>
      <c r="BM160" s="343"/>
      <c r="BN160" s="343"/>
      <c r="BO160" s="352">
        <v>46277</v>
      </c>
      <c r="BP160" s="343"/>
      <c r="BQ160" s="353"/>
      <c r="BR160" s="354"/>
      <c r="BS160" s="353"/>
      <c r="BT160" s="353"/>
      <c r="BU160" s="356"/>
      <c r="BV160" s="353"/>
      <c r="BW160" s="353"/>
      <c r="BX160" s="354"/>
      <c r="BY160" s="353"/>
      <c r="BZ160" s="353"/>
      <c r="CA160" s="353"/>
      <c r="CB160" s="353"/>
      <c r="CC160" s="353"/>
      <c r="CD160" s="356"/>
      <c r="CE160" s="353"/>
      <c r="CF160" s="353"/>
      <c r="CG160" s="353"/>
      <c r="CH160" s="353"/>
      <c r="CI160" s="353"/>
      <c r="CJ160" s="356"/>
      <c r="CK160" s="353"/>
      <c r="CL160" s="353"/>
      <c r="CM160" s="353"/>
      <c r="CN160" s="353"/>
      <c r="CO160" s="353"/>
      <c r="CP160" s="356"/>
      <c r="CQ160" s="353"/>
      <c r="CR160" s="353"/>
      <c r="CS160" s="353"/>
      <c r="CT160" s="353"/>
    </row>
    <row r="161" spans="1:98" ht="17.25" customHeight="1">
      <c r="A161" s="343">
        <v>152</v>
      </c>
      <c r="B161" s="344" t="s">
        <v>4266</v>
      </c>
      <c r="C161" s="344" t="s">
        <v>4267</v>
      </c>
      <c r="D161" s="344" t="s">
        <v>781</v>
      </c>
      <c r="E161" s="344" t="s">
        <v>4247</v>
      </c>
      <c r="F161" s="344" t="s">
        <v>4502</v>
      </c>
      <c r="G161" s="344" t="s">
        <v>1389</v>
      </c>
      <c r="H161" s="345">
        <v>3920</v>
      </c>
      <c r="I161" s="346" t="s">
        <v>702</v>
      </c>
      <c r="J161" s="347">
        <v>1</v>
      </c>
      <c r="K161" s="347"/>
      <c r="L161" s="347">
        <v>2</v>
      </c>
      <c r="M161" s="345">
        <v>47.1</v>
      </c>
      <c r="N161" s="345">
        <v>94.3</v>
      </c>
      <c r="O161" s="345" t="s">
        <v>674</v>
      </c>
      <c r="P161" s="345" t="s">
        <v>13</v>
      </c>
      <c r="Q161" s="345" t="s">
        <v>703</v>
      </c>
      <c r="R161" s="345"/>
      <c r="S161" s="345"/>
      <c r="T161" s="345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45">
        <f ca="1">+L161-T161</f>
        <v>2</v>
      </c>
      <c r="V161" s="345">
        <f ca="1">ROUNDDOWN(T161/J161,0)</f>
        <v>0</v>
      </c>
      <c r="W161" s="345"/>
      <c r="X161" s="345"/>
      <c r="Y161" s="345"/>
      <c r="Z161" s="345"/>
      <c r="AA161" s="345"/>
      <c r="AB161" s="345" t="s">
        <v>602</v>
      </c>
      <c r="AC161" s="345">
        <v>2.5680000000000001</v>
      </c>
      <c r="AD161" s="349"/>
      <c r="AE161" s="337"/>
      <c r="AF161" s="337"/>
      <c r="AG161" s="348" t="s">
        <v>677</v>
      </c>
      <c r="AH161" s="348" t="s">
        <v>677</v>
      </c>
      <c r="AI161" s="345">
        <v>0</v>
      </c>
      <c r="AJ161" s="345">
        <v>0</v>
      </c>
      <c r="AK161" s="345"/>
      <c r="AL161" s="345"/>
      <c r="AM161" s="343"/>
      <c r="AN161" s="343"/>
      <c r="AO161" s="343"/>
      <c r="AP161" s="343"/>
      <c r="AQ161" s="343"/>
      <c r="AR161" s="343"/>
      <c r="AS161" s="343"/>
      <c r="AT161" s="343"/>
      <c r="AU161" s="343"/>
      <c r="AV161" s="343"/>
      <c r="AW161" s="343">
        <v>0</v>
      </c>
      <c r="AX161" s="343">
        <v>0</v>
      </c>
      <c r="AY161" s="343">
        <v>0</v>
      </c>
      <c r="AZ161" s="343">
        <v>0</v>
      </c>
      <c r="BA161" s="343">
        <v>0</v>
      </c>
      <c r="BB161" s="343">
        <v>0</v>
      </c>
      <c r="BC161" s="343">
        <v>0</v>
      </c>
      <c r="BD161" s="343" t="s">
        <v>692</v>
      </c>
      <c r="BE161" s="343"/>
      <c r="BF161" s="350"/>
      <c r="BG161" s="343" t="s">
        <v>4004</v>
      </c>
      <c r="BH161" s="343">
        <v>2</v>
      </c>
      <c r="BI161" s="351">
        <v>46277</v>
      </c>
      <c r="BJ161" s="343">
        <v>0</v>
      </c>
      <c r="BK161" s="343"/>
      <c r="BL161" s="350"/>
      <c r="BM161" s="343" t="s">
        <v>4004</v>
      </c>
      <c r="BN161" s="347">
        <v>2</v>
      </c>
      <c r="BO161" s="352">
        <v>46277</v>
      </c>
      <c r="BP161" s="343">
        <v>0</v>
      </c>
      <c r="BQ161" s="343"/>
      <c r="BR161" s="350"/>
      <c r="BS161" s="343"/>
      <c r="BT161" s="347"/>
      <c r="BU161" s="351"/>
      <c r="BV161" s="343"/>
      <c r="BW161" s="349"/>
      <c r="BX161" s="350"/>
      <c r="BY161" s="343"/>
      <c r="BZ161" s="347"/>
      <c r="CA161" s="352"/>
      <c r="CB161" s="343"/>
      <c r="CC161" s="343"/>
      <c r="CD161" s="351"/>
      <c r="CE161" s="343"/>
      <c r="CF161" s="343"/>
      <c r="CG161" s="343"/>
      <c r="CH161" s="343"/>
      <c r="CI161" s="343"/>
      <c r="CJ161" s="351"/>
      <c r="CK161" s="343"/>
      <c r="CL161" s="343"/>
      <c r="CM161" s="343"/>
      <c r="CN161" s="343"/>
      <c r="CO161" s="343"/>
      <c r="CP161" s="351"/>
      <c r="CQ161" s="343"/>
      <c r="CR161" s="343"/>
      <c r="CS161" s="343"/>
      <c r="CT161" s="343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33" t="s">
        <v>674</v>
      </c>
      <c r="P162" s="182"/>
      <c r="Q162" s="182"/>
      <c r="R162" s="333" t="s">
        <v>3962</v>
      </c>
      <c r="S162" s="182"/>
      <c r="T162" s="182"/>
      <c r="U162" s="182"/>
      <c r="V162" s="182"/>
      <c r="W162" s="333">
        <f>_xlfn.MINIFS(V:V,C:C,C162,AE:AE,"",AB:AB,"")</f>
        <v>0</v>
      </c>
      <c r="X162" s="333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77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45">
        <v>0</v>
      </c>
      <c r="AJ162" s="345">
        <v>0</v>
      </c>
      <c r="AK162" s="345"/>
      <c r="AL162" s="345"/>
      <c r="AM162" s="343"/>
      <c r="AN162" s="343"/>
      <c r="AO162" s="343"/>
      <c r="AP162" s="343"/>
      <c r="AQ162" s="343"/>
      <c r="AR162" s="343"/>
      <c r="AS162" s="343"/>
      <c r="AT162" s="343"/>
      <c r="AU162" s="343"/>
      <c r="AV162" s="343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97"/>
      <c r="BF162" s="360"/>
      <c r="BG162" s="359"/>
      <c r="BH162" s="364"/>
      <c r="BI162" s="386"/>
      <c r="BJ162" s="363"/>
      <c r="BK162" s="363"/>
      <c r="BL162" s="387"/>
      <c r="BM162" s="363"/>
      <c r="BN162" s="364"/>
      <c r="BO162" s="352">
        <v>46277</v>
      </c>
      <c r="BP162" s="363"/>
      <c r="BQ162" s="363"/>
      <c r="BR162" s="387"/>
      <c r="BS162" s="363"/>
      <c r="BT162" s="364"/>
      <c r="BU162" s="388"/>
      <c r="BV162" s="363"/>
      <c r="BW162" s="389"/>
      <c r="BX162" s="387"/>
      <c r="BY162" s="363"/>
      <c r="BZ162" s="364"/>
      <c r="CA162" s="390"/>
      <c r="CB162" s="363"/>
      <c r="CC162" s="363"/>
      <c r="CD162" s="388"/>
      <c r="CE162" s="363"/>
      <c r="CF162" s="363"/>
      <c r="CG162" s="363"/>
      <c r="CH162" s="363"/>
      <c r="CI162" s="363"/>
      <c r="CJ162" s="388"/>
      <c r="CK162" s="363"/>
      <c r="CL162" s="363"/>
      <c r="CM162" s="363"/>
      <c r="CN162" s="363"/>
      <c r="CO162" s="363"/>
      <c r="CP162" s="388"/>
      <c r="CQ162" s="363"/>
      <c r="CR162" s="363"/>
      <c r="CS162" s="363"/>
      <c r="CT162" s="363"/>
    </row>
    <row r="163" spans="1:98" ht="17.25" customHeight="1">
      <c r="A163" s="343">
        <v>154</v>
      </c>
      <c r="B163" s="344" t="s">
        <v>4269</v>
      </c>
      <c r="C163" s="344" t="s">
        <v>4270</v>
      </c>
      <c r="D163" s="344" t="s">
        <v>781</v>
      </c>
      <c r="E163" s="344" t="s">
        <v>4252</v>
      </c>
      <c r="F163" s="344" t="s">
        <v>4503</v>
      </c>
      <c r="G163" s="344" t="s">
        <v>1389</v>
      </c>
      <c r="H163" s="345">
        <v>9600</v>
      </c>
      <c r="I163" s="346" t="s">
        <v>702</v>
      </c>
      <c r="J163" s="347">
        <v>1</v>
      </c>
      <c r="K163" s="347"/>
      <c r="L163" s="347">
        <v>2</v>
      </c>
      <c r="M163" s="345">
        <v>113</v>
      </c>
      <c r="N163" s="345">
        <v>226.1</v>
      </c>
      <c r="O163" s="345" t="s">
        <v>674</v>
      </c>
      <c r="P163" s="345" t="s">
        <v>13</v>
      </c>
      <c r="Q163" s="345" t="s">
        <v>703</v>
      </c>
      <c r="R163" s="345"/>
      <c r="S163" s="345"/>
      <c r="T163" s="345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45">
        <f ca="1">+L163-T163</f>
        <v>2</v>
      </c>
      <c r="V163" s="345">
        <f ca="1">ROUNDDOWN(T163/J163,0)</f>
        <v>0</v>
      </c>
      <c r="W163" s="345"/>
      <c r="X163" s="345"/>
      <c r="Y163" s="345"/>
      <c r="Z163" s="345"/>
      <c r="AA163" s="345"/>
      <c r="AB163" s="345" t="s">
        <v>602</v>
      </c>
      <c r="AC163" s="345">
        <v>6.15</v>
      </c>
      <c r="AD163" s="349"/>
      <c r="AE163" s="337"/>
      <c r="AF163" s="337"/>
      <c r="AG163" s="348" t="s">
        <v>677</v>
      </c>
      <c r="AH163" s="348" t="s">
        <v>677</v>
      </c>
      <c r="AI163" s="345">
        <v>0</v>
      </c>
      <c r="AJ163" s="345">
        <v>0</v>
      </c>
      <c r="AK163" s="345"/>
      <c r="AL163" s="345"/>
      <c r="AM163" s="343"/>
      <c r="AN163" s="343"/>
      <c r="AO163" s="343"/>
      <c r="AP163" s="343"/>
      <c r="AQ163" s="343"/>
      <c r="AR163" s="343"/>
      <c r="AS163" s="343"/>
      <c r="AT163" s="343"/>
      <c r="AU163" s="343"/>
      <c r="AV163" s="343"/>
      <c r="AW163" s="343">
        <v>0</v>
      </c>
      <c r="AX163" s="343">
        <v>0</v>
      </c>
      <c r="AY163" s="343">
        <v>0</v>
      </c>
      <c r="AZ163" s="343">
        <v>0</v>
      </c>
      <c r="BA163" s="343">
        <v>0</v>
      </c>
      <c r="BB163" s="343">
        <v>0</v>
      </c>
      <c r="BC163" s="343">
        <v>0</v>
      </c>
      <c r="BD163" s="343" t="s">
        <v>692</v>
      </c>
      <c r="BE163" s="397"/>
      <c r="BF163" s="360"/>
      <c r="BG163" s="343" t="s">
        <v>4004</v>
      </c>
      <c r="BH163" s="343">
        <v>2</v>
      </c>
      <c r="BI163" s="351">
        <v>46277</v>
      </c>
      <c r="BJ163" s="343">
        <v>0</v>
      </c>
      <c r="BK163" s="363"/>
      <c r="BL163" s="387"/>
      <c r="BM163" s="363" t="s">
        <v>4004</v>
      </c>
      <c r="BN163" s="364">
        <v>2</v>
      </c>
      <c r="BO163" s="352">
        <v>46277</v>
      </c>
      <c r="BP163" s="363">
        <v>0</v>
      </c>
      <c r="BQ163" s="363"/>
      <c r="BR163" s="387"/>
      <c r="BS163" s="363"/>
      <c r="BT163" s="364"/>
      <c r="BU163" s="388"/>
      <c r="BV163" s="363"/>
      <c r="BW163" s="389"/>
      <c r="BX163" s="387"/>
      <c r="BY163" s="363"/>
      <c r="BZ163" s="364"/>
      <c r="CA163" s="390"/>
      <c r="CB163" s="363"/>
      <c r="CC163" s="363"/>
      <c r="CD163" s="388"/>
      <c r="CE163" s="363"/>
      <c r="CF163" s="363"/>
      <c r="CG163" s="363"/>
      <c r="CH163" s="363"/>
      <c r="CI163" s="363"/>
      <c r="CJ163" s="388"/>
      <c r="CK163" s="363"/>
      <c r="CL163" s="363"/>
      <c r="CM163" s="363"/>
      <c r="CN163" s="363"/>
      <c r="CO163" s="363"/>
      <c r="CP163" s="388"/>
      <c r="CQ163" s="363"/>
      <c r="CR163" s="363"/>
      <c r="CS163" s="363"/>
      <c r="CT163" s="363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33" t="s">
        <v>674</v>
      </c>
      <c r="P164" s="182"/>
      <c r="Q164" s="182"/>
      <c r="R164" s="333" t="s">
        <v>3962</v>
      </c>
      <c r="S164" s="182"/>
      <c r="T164" s="182"/>
      <c r="U164" s="182"/>
      <c r="V164" s="182"/>
      <c r="W164" s="333">
        <f>_xlfn.MINIFS(V:V,C:C,C164,AE:AE,"",AB:AB,"")</f>
        <v>0</v>
      </c>
      <c r="X164" s="333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77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45">
        <v>0</v>
      </c>
      <c r="AJ164" s="345">
        <v>0</v>
      </c>
      <c r="AK164" s="345"/>
      <c r="AL164" s="345"/>
      <c r="AM164" s="343"/>
      <c r="AN164" s="343"/>
      <c r="AO164" s="343"/>
      <c r="AP164" s="343"/>
      <c r="AQ164" s="343"/>
      <c r="AR164" s="343"/>
      <c r="AS164" s="343"/>
      <c r="AT164" s="343"/>
      <c r="AU164" s="343"/>
      <c r="AV164" s="343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81"/>
      <c r="BF164" s="382"/>
      <c r="BG164" s="381"/>
      <c r="BH164" s="347"/>
      <c r="BI164" s="391"/>
      <c r="BJ164" s="343"/>
      <c r="BK164" s="353"/>
      <c r="BL164" s="354"/>
      <c r="BM164" s="343"/>
      <c r="BN164" s="347"/>
      <c r="BO164" s="352">
        <v>46277</v>
      </c>
      <c r="BP164" s="343"/>
      <c r="BQ164" s="353"/>
      <c r="BR164" s="354"/>
      <c r="BS164" s="353"/>
      <c r="BT164" s="355"/>
      <c r="BU164" s="356"/>
      <c r="BV164" s="353"/>
      <c r="BW164" s="357"/>
      <c r="BX164" s="354"/>
      <c r="BY164" s="353"/>
      <c r="BZ164" s="355"/>
      <c r="CA164" s="358"/>
      <c r="CB164" s="353"/>
      <c r="CC164" s="353"/>
      <c r="CD164" s="356"/>
      <c r="CE164" s="353"/>
      <c r="CF164" s="353"/>
      <c r="CG164" s="353"/>
      <c r="CH164" s="353"/>
      <c r="CI164" s="353"/>
      <c r="CJ164" s="356"/>
      <c r="CK164" s="353"/>
      <c r="CL164" s="353"/>
      <c r="CM164" s="353"/>
      <c r="CN164" s="353"/>
      <c r="CO164" s="353"/>
      <c r="CP164" s="356"/>
      <c r="CQ164" s="353"/>
      <c r="CR164" s="353"/>
      <c r="CS164" s="353"/>
      <c r="CT164" s="353"/>
    </row>
    <row r="165" spans="1:98" ht="17.25" customHeight="1">
      <c r="A165" s="343">
        <v>156</v>
      </c>
      <c r="B165" s="344" t="s">
        <v>4272</v>
      </c>
      <c r="C165" s="344" t="s">
        <v>4273</v>
      </c>
      <c r="D165" s="344" t="s">
        <v>781</v>
      </c>
      <c r="E165" s="344" t="s">
        <v>4247</v>
      </c>
      <c r="F165" s="344" t="s">
        <v>4504</v>
      </c>
      <c r="G165" s="344" t="s">
        <v>1389</v>
      </c>
      <c r="H165" s="345">
        <v>3920</v>
      </c>
      <c r="I165" s="346" t="s">
        <v>702</v>
      </c>
      <c r="J165" s="347">
        <v>1</v>
      </c>
      <c r="K165" s="347"/>
      <c r="L165" s="347">
        <v>2</v>
      </c>
      <c r="M165" s="345">
        <v>47.1</v>
      </c>
      <c r="N165" s="345">
        <v>94.3</v>
      </c>
      <c r="O165" s="345" t="s">
        <v>674</v>
      </c>
      <c r="P165" s="345" t="s">
        <v>13</v>
      </c>
      <c r="Q165" s="345" t="s">
        <v>703</v>
      </c>
      <c r="R165" s="345"/>
      <c r="S165" s="345"/>
      <c r="T165" s="345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45">
        <f ca="1">+L165-T165</f>
        <v>2</v>
      </c>
      <c r="V165" s="345">
        <f ca="1">ROUNDDOWN(T165/J165,0)</f>
        <v>0</v>
      </c>
      <c r="W165" s="345"/>
      <c r="X165" s="345"/>
      <c r="Y165" s="345"/>
      <c r="Z165" s="345"/>
      <c r="AA165" s="345"/>
      <c r="AB165" s="345" t="s">
        <v>602</v>
      </c>
      <c r="AC165" s="345">
        <v>2.5680000000000001</v>
      </c>
      <c r="AD165" s="349"/>
      <c r="AE165" s="337"/>
      <c r="AF165" s="337"/>
      <c r="AG165" s="348" t="s">
        <v>677</v>
      </c>
      <c r="AH165" s="348" t="s">
        <v>677</v>
      </c>
      <c r="AI165" s="345">
        <v>0</v>
      </c>
      <c r="AJ165" s="345">
        <v>0</v>
      </c>
      <c r="AK165" s="345"/>
      <c r="AL165" s="345"/>
      <c r="AM165" s="343"/>
      <c r="AN165" s="343"/>
      <c r="AO165" s="343"/>
      <c r="AP165" s="343"/>
      <c r="AQ165" s="343"/>
      <c r="AR165" s="343"/>
      <c r="AS165" s="343"/>
      <c r="AT165" s="343"/>
      <c r="AU165" s="343"/>
      <c r="AV165" s="343"/>
      <c r="AW165" s="343">
        <v>0</v>
      </c>
      <c r="AX165" s="343">
        <v>0</v>
      </c>
      <c r="AY165" s="343">
        <v>0</v>
      </c>
      <c r="AZ165" s="343">
        <v>0</v>
      </c>
      <c r="BA165" s="343">
        <v>0</v>
      </c>
      <c r="BB165" s="343">
        <v>0</v>
      </c>
      <c r="BC165" s="343">
        <v>0</v>
      </c>
      <c r="BD165" s="343" t="s">
        <v>692</v>
      </c>
      <c r="BE165" s="343"/>
      <c r="BF165" s="343"/>
      <c r="BG165" s="343" t="s">
        <v>4004</v>
      </c>
      <c r="BH165" s="343">
        <v>2</v>
      </c>
      <c r="BI165" s="351">
        <v>46277</v>
      </c>
      <c r="BJ165" s="343">
        <v>0</v>
      </c>
      <c r="BK165" s="343"/>
      <c r="BL165" s="350"/>
      <c r="BM165" s="343" t="s">
        <v>4004</v>
      </c>
      <c r="BN165" s="343">
        <v>2</v>
      </c>
      <c r="BO165" s="352">
        <v>46277</v>
      </c>
      <c r="BP165" s="343">
        <v>0</v>
      </c>
      <c r="BQ165" s="343"/>
      <c r="BR165" s="350"/>
      <c r="BS165" s="343"/>
      <c r="BT165" s="343"/>
      <c r="BU165" s="351"/>
      <c r="BV165" s="343"/>
      <c r="BW165" s="343"/>
      <c r="BX165" s="350"/>
      <c r="BY165" s="343"/>
      <c r="BZ165" s="343"/>
      <c r="CA165" s="343"/>
      <c r="CB165" s="343"/>
      <c r="CC165" s="343"/>
      <c r="CD165" s="351"/>
      <c r="CE165" s="343"/>
      <c r="CF165" s="343"/>
      <c r="CG165" s="343"/>
      <c r="CH165" s="343"/>
      <c r="CI165" s="343"/>
      <c r="CJ165" s="351"/>
      <c r="CK165" s="343"/>
      <c r="CL165" s="343"/>
      <c r="CM165" s="343"/>
      <c r="CN165" s="343"/>
      <c r="CO165" s="343"/>
      <c r="CP165" s="351"/>
      <c r="CQ165" s="343"/>
      <c r="CR165" s="343"/>
      <c r="CS165" s="343"/>
      <c r="CT165" s="343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33" t="s">
        <v>674</v>
      </c>
      <c r="P166" s="182"/>
      <c r="Q166" s="182"/>
      <c r="R166" s="333" t="s">
        <v>3962</v>
      </c>
      <c r="S166" s="182"/>
      <c r="T166" s="182"/>
      <c r="U166" s="182"/>
      <c r="V166" s="182"/>
      <c r="W166" s="333">
        <f>_xlfn.MINIFS(V:V,C:C,C166,AE:AE,"",AB:AB,"")</f>
        <v>0</v>
      </c>
      <c r="X166" s="333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77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45">
        <v>0</v>
      </c>
      <c r="AJ166" s="345">
        <v>0</v>
      </c>
      <c r="AK166" s="345"/>
      <c r="AL166" s="345"/>
      <c r="AM166" s="343"/>
      <c r="AN166" s="343"/>
      <c r="AO166" s="343"/>
      <c r="AP166" s="343"/>
      <c r="AQ166" s="343"/>
      <c r="AR166" s="343"/>
      <c r="AS166" s="343"/>
      <c r="AT166" s="343"/>
      <c r="AU166" s="343"/>
      <c r="AV166" s="343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69"/>
      <c r="BF166" s="370"/>
      <c r="BG166" s="369"/>
      <c r="BH166" s="373"/>
      <c r="BI166" s="374"/>
      <c r="BJ166" s="369"/>
      <c r="BK166" s="369"/>
      <c r="BL166" s="370"/>
      <c r="BM166" s="371"/>
      <c r="BN166" s="372"/>
      <c r="BO166" s="352">
        <v>46277</v>
      </c>
      <c r="BP166" s="371"/>
      <c r="BQ166" s="369"/>
      <c r="BR166" s="370"/>
      <c r="BS166" s="369"/>
      <c r="BT166" s="373"/>
      <c r="BU166" s="374"/>
      <c r="BV166" s="369"/>
      <c r="BW166" s="375"/>
      <c r="BX166" s="370"/>
      <c r="BY166" s="369"/>
      <c r="BZ166" s="373"/>
      <c r="CA166" s="376"/>
      <c r="CB166" s="369"/>
      <c r="CC166" s="369"/>
      <c r="CD166" s="374"/>
      <c r="CE166" s="369"/>
      <c r="CF166" s="369"/>
      <c r="CG166" s="369"/>
      <c r="CH166" s="369"/>
      <c r="CI166" s="369"/>
      <c r="CJ166" s="374"/>
      <c r="CK166" s="369"/>
      <c r="CL166" s="369"/>
      <c r="CM166" s="369"/>
      <c r="CN166" s="369"/>
      <c r="CO166" s="369"/>
      <c r="CP166" s="374"/>
      <c r="CQ166" s="369"/>
      <c r="CR166" s="369"/>
      <c r="CS166" s="369"/>
      <c r="CT166" s="369"/>
    </row>
    <row r="167" spans="1:98" ht="17.25" customHeight="1">
      <c r="A167" s="343">
        <v>158</v>
      </c>
      <c r="B167" s="344" t="s">
        <v>4275</v>
      </c>
      <c r="C167" s="344" t="s">
        <v>4276</v>
      </c>
      <c r="D167" s="344" t="s">
        <v>781</v>
      </c>
      <c r="E167" s="344" t="s">
        <v>4252</v>
      </c>
      <c r="F167" s="344" t="s">
        <v>4505</v>
      </c>
      <c r="G167" s="344" t="s">
        <v>1389</v>
      </c>
      <c r="H167" s="345">
        <v>9600</v>
      </c>
      <c r="I167" s="346" t="s">
        <v>702</v>
      </c>
      <c r="J167" s="347">
        <v>1</v>
      </c>
      <c r="K167" s="347"/>
      <c r="L167" s="347">
        <v>2</v>
      </c>
      <c r="M167" s="345">
        <v>113</v>
      </c>
      <c r="N167" s="345">
        <v>226.1</v>
      </c>
      <c r="O167" s="345" t="s">
        <v>674</v>
      </c>
      <c r="P167" s="345" t="s">
        <v>13</v>
      </c>
      <c r="Q167" s="345" t="s">
        <v>703</v>
      </c>
      <c r="R167" s="345"/>
      <c r="S167" s="345"/>
      <c r="T167" s="345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45">
        <f ca="1">+L167-T167</f>
        <v>2</v>
      </c>
      <c r="V167" s="345">
        <f ca="1">ROUNDDOWN(T167/J167,0)</f>
        <v>0</v>
      </c>
      <c r="W167" s="345"/>
      <c r="X167" s="345"/>
      <c r="Y167" s="345"/>
      <c r="Z167" s="345"/>
      <c r="AA167" s="345"/>
      <c r="AB167" s="345" t="s">
        <v>602</v>
      </c>
      <c r="AC167" s="345">
        <v>6.15</v>
      </c>
      <c r="AD167" s="349"/>
      <c r="AE167" s="337"/>
      <c r="AF167" s="337"/>
      <c r="AG167" s="348" t="s">
        <v>677</v>
      </c>
      <c r="AH167" s="348" t="s">
        <v>677</v>
      </c>
      <c r="AI167" s="345">
        <v>0</v>
      </c>
      <c r="AJ167" s="345">
        <v>0</v>
      </c>
      <c r="AK167" s="345"/>
      <c r="AL167" s="345"/>
      <c r="AM167" s="343"/>
      <c r="AN167" s="343"/>
      <c r="AO167" s="343"/>
      <c r="AP167" s="343"/>
      <c r="AQ167" s="343"/>
      <c r="AR167" s="343"/>
      <c r="AS167" s="343"/>
      <c r="AT167" s="343"/>
      <c r="AU167" s="343"/>
      <c r="AV167" s="343"/>
      <c r="AW167" s="343">
        <v>0</v>
      </c>
      <c r="AX167" s="343">
        <v>0</v>
      </c>
      <c r="AY167" s="343">
        <v>0</v>
      </c>
      <c r="AZ167" s="343">
        <v>0</v>
      </c>
      <c r="BA167" s="343">
        <v>0</v>
      </c>
      <c r="BB167" s="343">
        <v>0</v>
      </c>
      <c r="BC167" s="343">
        <v>0</v>
      </c>
      <c r="BD167" s="343" t="s">
        <v>692</v>
      </c>
      <c r="BE167" s="343"/>
      <c r="BF167" s="343"/>
      <c r="BG167" s="343" t="s">
        <v>4004</v>
      </c>
      <c r="BH167" s="343">
        <v>2</v>
      </c>
      <c r="BI167" s="351">
        <v>46277</v>
      </c>
      <c r="BJ167" s="343">
        <v>0</v>
      </c>
      <c r="BK167" s="343"/>
      <c r="BL167" s="350"/>
      <c r="BM167" s="343" t="s">
        <v>4004</v>
      </c>
      <c r="BN167" s="347">
        <v>2</v>
      </c>
      <c r="BO167" s="352">
        <v>46277</v>
      </c>
      <c r="BP167" s="343">
        <v>0</v>
      </c>
      <c r="BQ167" s="343"/>
      <c r="BR167" s="350"/>
      <c r="BS167" s="343"/>
      <c r="BT167" s="347"/>
      <c r="BU167" s="351"/>
      <c r="BV167" s="343"/>
      <c r="BW167" s="349"/>
      <c r="BX167" s="350"/>
      <c r="BY167" s="343"/>
      <c r="BZ167" s="347"/>
      <c r="CA167" s="352"/>
      <c r="CB167" s="343"/>
      <c r="CC167" s="343"/>
      <c r="CD167" s="351"/>
      <c r="CE167" s="343"/>
      <c r="CF167" s="343"/>
      <c r="CG167" s="343"/>
      <c r="CH167" s="343"/>
      <c r="CI167" s="343"/>
      <c r="CJ167" s="351"/>
      <c r="CK167" s="343"/>
      <c r="CL167" s="343"/>
      <c r="CM167" s="343"/>
      <c r="CN167" s="343"/>
      <c r="CO167" s="343"/>
      <c r="CP167" s="351"/>
      <c r="CQ167" s="343"/>
      <c r="CR167" s="343"/>
      <c r="CS167" s="343"/>
      <c r="CT167" s="343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33" t="s">
        <v>674</v>
      </c>
      <c r="P168" s="182"/>
      <c r="Q168" s="182"/>
      <c r="R168" s="333" t="s">
        <v>3962</v>
      </c>
      <c r="S168" s="182"/>
      <c r="T168" s="182"/>
      <c r="U168" s="182"/>
      <c r="V168" s="182"/>
      <c r="W168" s="333">
        <f>_xlfn.MINIFS(V:V,C:C,C168,AE:AE,"",AB:AB,"")</f>
        <v>0</v>
      </c>
      <c r="X168" s="333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77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45">
        <v>0</v>
      </c>
      <c r="AJ168" s="345">
        <v>0</v>
      </c>
      <c r="AK168" s="345"/>
      <c r="AL168" s="345"/>
      <c r="AM168" s="343"/>
      <c r="AN168" s="343"/>
      <c r="AO168" s="343"/>
      <c r="AP168" s="343"/>
      <c r="AQ168" s="343"/>
      <c r="AR168" s="343"/>
      <c r="AS168" s="343"/>
      <c r="AT168" s="343"/>
      <c r="AU168" s="343"/>
      <c r="AV168" s="343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43"/>
      <c r="BF168" s="350"/>
      <c r="BG168" s="343"/>
      <c r="BH168" s="347"/>
      <c r="BI168" s="351"/>
      <c r="BJ168" s="343"/>
      <c r="BK168" s="353"/>
      <c r="BL168" s="354"/>
      <c r="BM168" s="343"/>
      <c r="BN168" s="343"/>
      <c r="BO168" s="352">
        <v>46277</v>
      </c>
      <c r="BP168" s="343"/>
      <c r="BQ168" s="353"/>
      <c r="BR168" s="354"/>
      <c r="BS168" s="353"/>
      <c r="BT168" s="353"/>
      <c r="BU168" s="356"/>
      <c r="BV168" s="353"/>
      <c r="BW168" s="353"/>
      <c r="BX168" s="354"/>
      <c r="BY168" s="353"/>
      <c r="BZ168" s="353"/>
      <c r="CA168" s="353"/>
      <c r="CB168" s="353"/>
      <c r="CC168" s="353"/>
      <c r="CD168" s="356"/>
      <c r="CE168" s="353"/>
      <c r="CF168" s="353"/>
      <c r="CG168" s="353"/>
      <c r="CH168" s="353"/>
      <c r="CI168" s="353"/>
      <c r="CJ168" s="356"/>
      <c r="CK168" s="353"/>
      <c r="CL168" s="353"/>
      <c r="CM168" s="353"/>
      <c r="CN168" s="353"/>
      <c r="CO168" s="353"/>
      <c r="CP168" s="356"/>
      <c r="CQ168" s="353"/>
      <c r="CR168" s="353"/>
      <c r="CS168" s="353"/>
      <c r="CT168" s="353"/>
    </row>
    <row r="169" spans="1:98" ht="17.25" customHeight="1">
      <c r="A169" s="343">
        <v>160</v>
      </c>
      <c r="B169" s="344" t="s">
        <v>4278</v>
      </c>
      <c r="C169" s="344" t="s">
        <v>4279</v>
      </c>
      <c r="D169" s="344" t="s">
        <v>781</v>
      </c>
      <c r="E169" s="344" t="s">
        <v>4281</v>
      </c>
      <c r="F169" s="344" t="s">
        <v>4506</v>
      </c>
      <c r="G169" s="344" t="s">
        <v>4283</v>
      </c>
      <c r="H169" s="345">
        <v>250</v>
      </c>
      <c r="I169" s="346" t="s">
        <v>702</v>
      </c>
      <c r="J169" s="347">
        <v>1</v>
      </c>
      <c r="K169" s="347"/>
      <c r="L169" s="347">
        <v>1</v>
      </c>
      <c r="M169" s="345">
        <v>6.8</v>
      </c>
      <c r="N169" s="345">
        <v>6.8</v>
      </c>
      <c r="O169" s="345" t="s">
        <v>674</v>
      </c>
      <c r="P169" s="345" t="s">
        <v>13</v>
      </c>
      <c r="Q169" s="345" t="s">
        <v>703</v>
      </c>
      <c r="R169" s="345"/>
      <c r="S169" s="345"/>
      <c r="T169" s="345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45">
        <f ca="1">+L169-T169</f>
        <v>1</v>
      </c>
      <c r="V169" s="345">
        <f ca="1">ROUNDDOWN(T169/J169,0)</f>
        <v>0</v>
      </c>
      <c r="W169" s="345"/>
      <c r="X169" s="345"/>
      <c r="Y169" s="345"/>
      <c r="Z169" s="345"/>
      <c r="AA169" s="345"/>
      <c r="AB169" s="345" t="s">
        <v>602</v>
      </c>
      <c r="AC169" s="345">
        <v>8.6999999999999994E-2</v>
      </c>
      <c r="AD169" s="349"/>
      <c r="AE169" s="337"/>
      <c r="AF169" s="337"/>
      <c r="AG169" s="348" t="s">
        <v>677</v>
      </c>
      <c r="AH169" s="348" t="s">
        <v>677</v>
      </c>
      <c r="AI169" s="345">
        <v>0</v>
      </c>
      <c r="AJ169" s="345">
        <v>0</v>
      </c>
      <c r="AK169" s="345"/>
      <c r="AL169" s="345"/>
      <c r="AM169" s="343"/>
      <c r="AN169" s="343"/>
      <c r="AO169" s="343"/>
      <c r="AP169" s="343"/>
      <c r="AQ169" s="343"/>
      <c r="AR169" s="343"/>
      <c r="AS169" s="343"/>
      <c r="AT169" s="343"/>
      <c r="AU169" s="343"/>
      <c r="AV169" s="343"/>
      <c r="AW169" s="343">
        <v>1</v>
      </c>
      <c r="AX169" s="343">
        <v>0</v>
      </c>
      <c r="AY169" s="343">
        <v>0</v>
      </c>
      <c r="AZ169" s="343">
        <v>0</v>
      </c>
      <c r="BA169" s="343">
        <v>0</v>
      </c>
      <c r="BB169" s="343">
        <v>0</v>
      </c>
      <c r="BC169" s="343">
        <v>0</v>
      </c>
      <c r="BD169" s="343" t="s">
        <v>692</v>
      </c>
      <c r="BE169" s="396"/>
      <c r="BF169" s="382"/>
      <c r="BG169" s="343" t="s">
        <v>4284</v>
      </c>
      <c r="BH169" s="343">
        <v>1</v>
      </c>
      <c r="BI169" s="351">
        <v>46277</v>
      </c>
      <c r="BJ169" s="343">
        <v>0</v>
      </c>
      <c r="BK169" s="343"/>
      <c r="BL169" s="350"/>
      <c r="BM169" s="343" t="s">
        <v>4284</v>
      </c>
      <c r="BN169" s="343">
        <v>1</v>
      </c>
      <c r="BO169" s="352">
        <v>46277</v>
      </c>
      <c r="BP169" s="343">
        <v>0</v>
      </c>
      <c r="BQ169" s="343"/>
      <c r="BR169" s="350"/>
      <c r="BS169" s="343"/>
      <c r="BT169" s="343"/>
      <c r="BU169" s="351"/>
      <c r="BV169" s="343"/>
      <c r="BW169" s="343"/>
      <c r="BX169" s="350"/>
      <c r="BY169" s="343"/>
      <c r="BZ169" s="343"/>
      <c r="CA169" s="343"/>
      <c r="CB169" s="343"/>
      <c r="CC169" s="343"/>
      <c r="CD169" s="351"/>
      <c r="CE169" s="343"/>
      <c r="CF169" s="343"/>
      <c r="CG169" s="343"/>
      <c r="CH169" s="343"/>
      <c r="CI169" s="343"/>
      <c r="CJ169" s="351"/>
      <c r="CK169" s="343"/>
      <c r="CL169" s="343"/>
      <c r="CM169" s="343"/>
      <c r="CN169" s="343"/>
      <c r="CO169" s="343"/>
      <c r="CP169" s="351"/>
      <c r="CQ169" s="343"/>
      <c r="CR169" s="343"/>
      <c r="CS169" s="343"/>
      <c r="CT169" s="343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33" t="s">
        <v>674</v>
      </c>
      <c r="P170" s="182"/>
      <c r="Q170" s="182"/>
      <c r="R170" s="333" t="s">
        <v>3962</v>
      </c>
      <c r="S170" s="182"/>
      <c r="T170" s="182"/>
      <c r="U170" s="182"/>
      <c r="V170" s="182"/>
      <c r="W170" s="333">
        <f ca="1">_xlfn.MINIFS(V:V,C:C,C170,AE:AE,"",AB:AB,"")</f>
        <v>0</v>
      </c>
      <c r="X170" s="333">
        <f ca="1">SUMIFS(T:T,C:C,C170,AE:AE,"")/SUMIFS(L:L,C:C,C170,AE:AE,"",AB:AB,"")</f>
        <v>0</v>
      </c>
      <c r="Y170" s="182"/>
      <c r="Z170" s="182"/>
      <c r="AA170" s="182"/>
      <c r="AB170" s="182"/>
      <c r="AC170" s="182">
        <v>0.22900000000000001</v>
      </c>
      <c r="AD170" s="377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45">
        <v>0</v>
      </c>
      <c r="AJ170" s="345">
        <v>0</v>
      </c>
      <c r="AK170" s="345"/>
      <c r="AL170" s="345"/>
      <c r="AM170" s="343"/>
      <c r="AN170" s="343"/>
      <c r="AO170" s="343"/>
      <c r="AP170" s="343"/>
      <c r="AQ170" s="343"/>
      <c r="AR170" s="343"/>
      <c r="AS170" s="343"/>
      <c r="AT170" s="343"/>
      <c r="AU170" s="343"/>
      <c r="AV170" s="343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81"/>
      <c r="BF170" s="382"/>
      <c r="BG170" s="381"/>
      <c r="BH170" s="347"/>
      <c r="BI170" s="391"/>
      <c r="BJ170" s="343"/>
      <c r="BK170" s="353"/>
      <c r="BL170" s="354"/>
      <c r="BM170" s="343"/>
      <c r="BN170" s="343"/>
      <c r="BO170" s="352">
        <v>46277</v>
      </c>
      <c r="BP170" s="343"/>
      <c r="BQ170" s="353"/>
      <c r="BR170" s="354"/>
      <c r="BS170" s="353"/>
      <c r="BT170" s="353"/>
      <c r="BU170" s="356"/>
      <c r="BV170" s="353"/>
      <c r="BW170" s="353"/>
      <c r="BX170" s="354"/>
      <c r="BY170" s="353"/>
      <c r="BZ170" s="353"/>
      <c r="CA170" s="353"/>
      <c r="CB170" s="353"/>
      <c r="CC170" s="353"/>
      <c r="CD170" s="356"/>
      <c r="CE170" s="353"/>
      <c r="CF170" s="353"/>
      <c r="CG170" s="353"/>
      <c r="CH170" s="353"/>
      <c r="CI170" s="353"/>
      <c r="CJ170" s="356"/>
      <c r="CK170" s="353"/>
      <c r="CL170" s="353"/>
      <c r="CM170" s="353"/>
      <c r="CN170" s="353"/>
      <c r="CO170" s="353"/>
      <c r="CP170" s="356"/>
      <c r="CQ170" s="353"/>
      <c r="CR170" s="353"/>
      <c r="CS170" s="353"/>
      <c r="CT170" s="353"/>
    </row>
    <row r="171" spans="1:98" ht="17.25" customHeight="1">
      <c r="A171" s="343">
        <v>162</v>
      </c>
      <c r="B171" s="344" t="s">
        <v>4285</v>
      </c>
      <c r="C171" s="344" t="s">
        <v>4286</v>
      </c>
      <c r="D171" s="344" t="s">
        <v>781</v>
      </c>
      <c r="E171" s="344" t="s">
        <v>4288</v>
      </c>
      <c r="F171" s="344" t="s">
        <v>4507</v>
      </c>
      <c r="G171" s="344" t="s">
        <v>4290</v>
      </c>
      <c r="H171" s="345">
        <v>180</v>
      </c>
      <c r="I171" s="346" t="s">
        <v>702</v>
      </c>
      <c r="J171" s="347">
        <v>1</v>
      </c>
      <c r="K171" s="347"/>
      <c r="L171" s="347">
        <v>2</v>
      </c>
      <c r="M171" s="345">
        <v>2</v>
      </c>
      <c r="N171" s="345">
        <v>4.0999999999999996</v>
      </c>
      <c r="O171" s="345" t="s">
        <v>674</v>
      </c>
      <c r="P171" s="345" t="s">
        <v>13</v>
      </c>
      <c r="Q171" s="345" t="s">
        <v>703</v>
      </c>
      <c r="R171" s="345"/>
      <c r="S171" s="345"/>
      <c r="T171" s="345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345">
        <f t="shared" ref="U171:U172" ca="1" si="4">+L171-T171</f>
        <v>2</v>
      </c>
      <c r="V171" s="345">
        <f t="shared" ref="V171:V172" ca="1" si="5">ROUNDDOWN(T171/J171,0)</f>
        <v>0</v>
      </c>
      <c r="W171" s="345"/>
      <c r="X171" s="345"/>
      <c r="Y171" s="345"/>
      <c r="Z171" s="345"/>
      <c r="AA171" s="345"/>
      <c r="AB171" s="345"/>
      <c r="AC171" s="345">
        <v>7.0000000000000007E-2</v>
      </c>
      <c r="AD171" s="349"/>
      <c r="AE171" s="337"/>
      <c r="AF171" s="337"/>
      <c r="AG171" s="348" t="s">
        <v>677</v>
      </c>
      <c r="AH171" s="348" t="s">
        <v>677</v>
      </c>
      <c r="AI171" s="345">
        <v>0</v>
      </c>
      <c r="AJ171" s="345">
        <v>0</v>
      </c>
      <c r="AK171" s="345"/>
      <c r="AL171" s="345"/>
      <c r="AM171" s="343"/>
      <c r="AN171" s="343"/>
      <c r="AO171" s="343"/>
      <c r="AP171" s="343"/>
      <c r="AQ171" s="343"/>
      <c r="AR171" s="343"/>
      <c r="AS171" s="343"/>
      <c r="AT171" s="343"/>
      <c r="AU171" s="343"/>
      <c r="AV171" s="343"/>
      <c r="AW171" s="343">
        <v>1</v>
      </c>
      <c r="AX171" s="343">
        <v>0</v>
      </c>
      <c r="AY171" s="343">
        <v>0</v>
      </c>
      <c r="AZ171" s="343">
        <v>1</v>
      </c>
      <c r="BA171" s="343">
        <v>0</v>
      </c>
      <c r="BB171" s="343">
        <v>0</v>
      </c>
      <c r="BC171" s="343">
        <v>0</v>
      </c>
      <c r="BD171" s="343" t="s">
        <v>692</v>
      </c>
      <c r="BE171" s="343"/>
      <c r="BF171" s="343"/>
      <c r="BG171" s="343" t="s">
        <v>4291</v>
      </c>
      <c r="BH171" s="343">
        <v>2</v>
      </c>
      <c r="BI171" s="351">
        <v>46277</v>
      </c>
      <c r="BJ171" s="343">
        <v>0</v>
      </c>
      <c r="BK171" s="343"/>
      <c r="BL171" s="350"/>
      <c r="BM171" s="343" t="s">
        <v>4291</v>
      </c>
      <c r="BN171" s="347">
        <v>2</v>
      </c>
      <c r="BO171" s="352">
        <v>46277</v>
      </c>
      <c r="BP171" s="343">
        <v>0</v>
      </c>
      <c r="BQ171" s="343"/>
      <c r="BR171" s="350"/>
      <c r="BS171" s="343"/>
      <c r="BT171" s="347"/>
      <c r="BU171" s="351"/>
      <c r="BV171" s="343"/>
      <c r="BW171" s="349"/>
      <c r="BX171" s="350"/>
      <c r="BY171" s="343"/>
      <c r="BZ171" s="347"/>
      <c r="CA171" s="352"/>
      <c r="CB171" s="343"/>
      <c r="CC171" s="343"/>
      <c r="CD171" s="351"/>
      <c r="CE171" s="343"/>
      <c r="CF171" s="343"/>
      <c r="CG171" s="343"/>
      <c r="CH171" s="343"/>
      <c r="CI171" s="343"/>
      <c r="CJ171" s="351"/>
      <c r="CK171" s="343"/>
      <c r="CL171" s="343"/>
      <c r="CM171" s="343"/>
      <c r="CN171" s="343"/>
      <c r="CO171" s="343"/>
      <c r="CP171" s="351"/>
      <c r="CQ171" s="343"/>
      <c r="CR171" s="343"/>
      <c r="CS171" s="343"/>
      <c r="CT171" s="343"/>
    </row>
    <row r="172" spans="1:98" ht="17.25" customHeight="1">
      <c r="A172" s="343">
        <v>163</v>
      </c>
      <c r="B172" s="344" t="s">
        <v>4285</v>
      </c>
      <c r="C172" s="344" t="s">
        <v>4286</v>
      </c>
      <c r="D172" s="344" t="s">
        <v>781</v>
      </c>
      <c r="E172" s="344" t="s">
        <v>4292</v>
      </c>
      <c r="F172" s="344" t="s">
        <v>4508</v>
      </c>
      <c r="G172" s="344" t="s">
        <v>4294</v>
      </c>
      <c r="H172" s="345">
        <v>200</v>
      </c>
      <c r="I172" s="346" t="s">
        <v>702</v>
      </c>
      <c r="J172" s="347">
        <v>1</v>
      </c>
      <c r="K172" s="347"/>
      <c r="L172" s="347">
        <v>2</v>
      </c>
      <c r="M172" s="345">
        <v>2.8</v>
      </c>
      <c r="N172" s="345">
        <v>5.7</v>
      </c>
      <c r="O172" s="345" t="s">
        <v>674</v>
      </c>
      <c r="P172" s="345" t="s">
        <v>13</v>
      </c>
      <c r="Q172" s="345" t="s">
        <v>703</v>
      </c>
      <c r="R172" s="345"/>
      <c r="S172" s="345"/>
      <c r="T172" s="345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45">
        <f t="shared" ca="1" si="4"/>
        <v>2</v>
      </c>
      <c r="V172" s="345">
        <f t="shared" ca="1" si="5"/>
        <v>0</v>
      </c>
      <c r="W172" s="345"/>
      <c r="X172" s="345"/>
      <c r="Y172" s="345"/>
      <c r="Z172" s="345"/>
      <c r="AA172" s="345"/>
      <c r="AB172" s="345"/>
      <c r="AC172" s="345">
        <v>0.159</v>
      </c>
      <c r="AD172" s="349"/>
      <c r="AE172" s="337"/>
      <c r="AF172" s="337"/>
      <c r="AG172" s="348" t="s">
        <v>677</v>
      </c>
      <c r="AH172" s="348" t="s">
        <v>677</v>
      </c>
      <c r="AI172" s="345">
        <v>0</v>
      </c>
      <c r="AJ172" s="345">
        <v>0</v>
      </c>
      <c r="AK172" s="345"/>
      <c r="AL172" s="345"/>
      <c r="AM172" s="343"/>
      <c r="AN172" s="343"/>
      <c r="AO172" s="343"/>
      <c r="AP172" s="343"/>
      <c r="AQ172" s="343"/>
      <c r="AR172" s="343"/>
      <c r="AS172" s="343"/>
      <c r="AT172" s="343"/>
      <c r="AU172" s="343"/>
      <c r="AV172" s="343"/>
      <c r="AW172" s="343">
        <v>0</v>
      </c>
      <c r="AX172" s="343">
        <v>0</v>
      </c>
      <c r="AY172" s="343">
        <v>0</v>
      </c>
      <c r="AZ172" s="343">
        <v>0</v>
      </c>
      <c r="BA172" s="343">
        <v>0</v>
      </c>
      <c r="BB172" s="343">
        <v>0</v>
      </c>
      <c r="BC172" s="343">
        <v>0</v>
      </c>
      <c r="BD172" s="343" t="s">
        <v>692</v>
      </c>
      <c r="BE172" s="369"/>
      <c r="BF172" s="370"/>
      <c r="BG172" s="343" t="s">
        <v>4004</v>
      </c>
      <c r="BH172" s="343">
        <v>2</v>
      </c>
      <c r="BI172" s="351">
        <v>46277</v>
      </c>
      <c r="BJ172" s="343">
        <v>0</v>
      </c>
      <c r="BK172" s="369"/>
      <c r="BL172" s="370"/>
      <c r="BM172" s="371" t="s">
        <v>4004</v>
      </c>
      <c r="BN172" s="372">
        <v>2</v>
      </c>
      <c r="BO172" s="352">
        <v>46277</v>
      </c>
      <c r="BP172" s="371">
        <v>0</v>
      </c>
      <c r="BQ172" s="369"/>
      <c r="BR172" s="370"/>
      <c r="BS172" s="369"/>
      <c r="BT172" s="373"/>
      <c r="BU172" s="374"/>
      <c r="BV172" s="369"/>
      <c r="BW172" s="375"/>
      <c r="BX172" s="370"/>
      <c r="BY172" s="369"/>
      <c r="BZ172" s="373"/>
      <c r="CA172" s="376"/>
      <c r="CB172" s="369"/>
      <c r="CC172" s="369"/>
      <c r="CD172" s="374"/>
      <c r="CE172" s="369"/>
      <c r="CF172" s="369"/>
      <c r="CG172" s="369"/>
      <c r="CH172" s="369"/>
      <c r="CI172" s="369"/>
      <c r="CJ172" s="374"/>
      <c r="CK172" s="369"/>
      <c r="CL172" s="369"/>
      <c r="CM172" s="369"/>
      <c r="CN172" s="369"/>
      <c r="CO172" s="369"/>
      <c r="CP172" s="374"/>
      <c r="CQ172" s="369"/>
      <c r="CR172" s="369"/>
      <c r="CS172" s="369"/>
      <c r="CT172" s="369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33" t="s">
        <v>674</v>
      </c>
      <c r="P173" s="182"/>
      <c r="Q173" s="182"/>
      <c r="R173" s="333" t="s">
        <v>3962</v>
      </c>
      <c r="S173" s="182"/>
      <c r="T173" s="182"/>
      <c r="U173" s="182"/>
      <c r="V173" s="182"/>
      <c r="W173" s="333">
        <f>_xlfn.MINIFS(V:V,C:C,C173,AE:AE,"",AB:AB,"")</f>
        <v>0</v>
      </c>
      <c r="X173" s="333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77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45">
        <v>0</v>
      </c>
      <c r="AJ173" s="345">
        <v>0</v>
      </c>
      <c r="AK173" s="345"/>
      <c r="AL173" s="345"/>
      <c r="AM173" s="343"/>
      <c r="AN173" s="343"/>
      <c r="AO173" s="343"/>
      <c r="AP173" s="343"/>
      <c r="AQ173" s="343"/>
      <c r="AR173" s="343"/>
      <c r="AS173" s="343"/>
      <c r="AT173" s="343"/>
      <c r="AU173" s="343"/>
      <c r="AV173" s="343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43"/>
      <c r="BF173" s="350"/>
      <c r="BG173" s="343"/>
      <c r="BH173" s="343"/>
      <c r="BI173" s="351"/>
      <c r="BJ173" s="343"/>
      <c r="BK173" s="343"/>
      <c r="BL173" s="350"/>
      <c r="BM173" s="343"/>
      <c r="BN173" s="343"/>
      <c r="BO173" s="352">
        <v>46277</v>
      </c>
      <c r="BP173" s="343"/>
      <c r="BQ173" s="343"/>
      <c r="BR173" s="350"/>
      <c r="BS173" s="343"/>
      <c r="BT173" s="343"/>
      <c r="BU173" s="351"/>
      <c r="BV173" s="343"/>
      <c r="BW173" s="343"/>
      <c r="BX173" s="350"/>
      <c r="BY173" s="343"/>
      <c r="BZ173" s="343"/>
      <c r="CA173" s="343"/>
      <c r="CB173" s="343"/>
      <c r="CC173" s="343"/>
      <c r="CD173" s="351"/>
      <c r="CE173" s="343"/>
      <c r="CF173" s="343"/>
      <c r="CG173" s="343"/>
      <c r="CH173" s="343"/>
      <c r="CI173" s="343"/>
      <c r="CJ173" s="351"/>
      <c r="CK173" s="343"/>
      <c r="CL173" s="343"/>
      <c r="CM173" s="343"/>
      <c r="CN173" s="343"/>
      <c r="CO173" s="343"/>
      <c r="CP173" s="351"/>
      <c r="CQ173" s="343"/>
      <c r="CR173" s="343"/>
      <c r="CS173" s="343"/>
      <c r="CT173" s="343"/>
    </row>
    <row r="174" spans="1:98" ht="17.25" customHeight="1">
      <c r="A174" s="343">
        <v>165</v>
      </c>
      <c r="B174" s="344" t="s">
        <v>4295</v>
      </c>
      <c r="C174" s="344" t="s">
        <v>4296</v>
      </c>
      <c r="D174" s="344" t="s">
        <v>781</v>
      </c>
      <c r="E174" s="344" t="s">
        <v>4281</v>
      </c>
      <c r="F174" s="344" t="s">
        <v>4509</v>
      </c>
      <c r="G174" s="344" t="s">
        <v>4283</v>
      </c>
      <c r="H174" s="345">
        <v>250</v>
      </c>
      <c r="I174" s="346" t="s">
        <v>702</v>
      </c>
      <c r="J174" s="347">
        <v>1</v>
      </c>
      <c r="K174" s="347"/>
      <c r="L174" s="347">
        <v>1</v>
      </c>
      <c r="M174" s="345">
        <v>6.8</v>
      </c>
      <c r="N174" s="345">
        <v>6.8</v>
      </c>
      <c r="O174" s="345" t="s">
        <v>674</v>
      </c>
      <c r="P174" s="345" t="s">
        <v>13</v>
      </c>
      <c r="Q174" s="345" t="s">
        <v>703</v>
      </c>
      <c r="R174" s="345"/>
      <c r="S174" s="345"/>
      <c r="T174" s="345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45">
        <f ca="1">+L174-T174</f>
        <v>1</v>
      </c>
      <c r="V174" s="345">
        <f ca="1">ROUNDDOWN(T174/J174,0)</f>
        <v>0</v>
      </c>
      <c r="W174" s="345"/>
      <c r="X174" s="345"/>
      <c r="Y174" s="345"/>
      <c r="Z174" s="345"/>
      <c r="AA174" s="345"/>
      <c r="AB174" s="345" t="s">
        <v>602</v>
      </c>
      <c r="AC174" s="345">
        <v>8.6999999999999994E-2</v>
      </c>
      <c r="AD174" s="349"/>
      <c r="AE174" s="337"/>
      <c r="AF174" s="337"/>
      <c r="AG174" s="348" t="s">
        <v>677</v>
      </c>
      <c r="AH174" s="348" t="s">
        <v>677</v>
      </c>
      <c r="AI174" s="345">
        <v>0</v>
      </c>
      <c r="AJ174" s="345">
        <v>0</v>
      </c>
      <c r="AK174" s="345"/>
      <c r="AL174" s="345"/>
      <c r="AM174" s="343"/>
      <c r="AN174" s="343"/>
      <c r="AO174" s="343"/>
      <c r="AP174" s="343"/>
      <c r="AQ174" s="343"/>
      <c r="AR174" s="343"/>
      <c r="AS174" s="343"/>
      <c r="AT174" s="343"/>
      <c r="AU174" s="343"/>
      <c r="AV174" s="343"/>
      <c r="AW174" s="343">
        <v>1</v>
      </c>
      <c r="AX174" s="343">
        <v>0</v>
      </c>
      <c r="AY174" s="343">
        <v>0</v>
      </c>
      <c r="AZ174" s="343">
        <v>0</v>
      </c>
      <c r="BA174" s="343">
        <v>0</v>
      </c>
      <c r="BB174" s="343">
        <v>0</v>
      </c>
      <c r="BC174" s="343">
        <v>0</v>
      </c>
      <c r="BD174" s="343" t="s">
        <v>692</v>
      </c>
      <c r="BE174" s="369"/>
      <c r="BF174" s="370"/>
      <c r="BG174" s="343" t="s">
        <v>4284</v>
      </c>
      <c r="BH174" s="343">
        <v>1</v>
      </c>
      <c r="BI174" s="351">
        <v>46277</v>
      </c>
      <c r="BJ174" s="343">
        <v>0</v>
      </c>
      <c r="BK174" s="369"/>
      <c r="BL174" s="370"/>
      <c r="BM174" s="371" t="s">
        <v>4284</v>
      </c>
      <c r="BN174" s="372">
        <v>1</v>
      </c>
      <c r="BO174" s="352">
        <v>46277</v>
      </c>
      <c r="BP174" s="371">
        <v>0</v>
      </c>
      <c r="BQ174" s="369"/>
      <c r="BR174" s="370"/>
      <c r="BS174" s="369"/>
      <c r="BT174" s="373"/>
      <c r="BU174" s="374"/>
      <c r="BV174" s="369"/>
      <c r="BW174" s="375"/>
      <c r="BX174" s="370"/>
      <c r="BY174" s="369"/>
      <c r="BZ174" s="373"/>
      <c r="CA174" s="376"/>
      <c r="CB174" s="369"/>
      <c r="CC174" s="369"/>
      <c r="CD174" s="374"/>
      <c r="CE174" s="369"/>
      <c r="CF174" s="369"/>
      <c r="CG174" s="369"/>
      <c r="CH174" s="369"/>
      <c r="CI174" s="369"/>
      <c r="CJ174" s="374"/>
      <c r="CK174" s="369"/>
      <c r="CL174" s="369"/>
      <c r="CM174" s="369"/>
      <c r="CN174" s="369"/>
      <c r="CO174" s="369"/>
      <c r="CP174" s="374"/>
      <c r="CQ174" s="369"/>
      <c r="CR174" s="369"/>
      <c r="CS174" s="369"/>
      <c r="CT174" s="369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33" t="s">
        <v>674</v>
      </c>
      <c r="P175" s="182"/>
      <c r="Q175" s="182"/>
      <c r="R175" s="333" t="s">
        <v>3962</v>
      </c>
      <c r="S175" s="182"/>
      <c r="T175" s="182"/>
      <c r="U175" s="182"/>
      <c r="V175" s="182"/>
      <c r="W175" s="333">
        <f ca="1">_xlfn.MINIFS(V:V,C:C,C175,AE:AE,"",AB:AB,"")</f>
        <v>0</v>
      </c>
      <c r="X175" s="333">
        <f ca="1">SUMIFS(T:T,C:C,C175,AE:AE,"")/SUMIFS(L:L,C:C,C175,AE:AE,"",AB:AB,"")</f>
        <v>0</v>
      </c>
      <c r="Y175" s="182"/>
      <c r="Z175" s="182"/>
      <c r="AA175" s="182"/>
      <c r="AB175" s="182"/>
      <c r="AC175" s="182">
        <v>0.22900000000000001</v>
      </c>
      <c r="AD175" s="377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45">
        <v>0</v>
      </c>
      <c r="AJ175" s="345">
        <v>0</v>
      </c>
      <c r="AK175" s="345"/>
      <c r="AL175" s="345"/>
      <c r="AM175" s="343"/>
      <c r="AN175" s="343"/>
      <c r="AO175" s="343"/>
      <c r="AP175" s="343"/>
      <c r="AQ175" s="343"/>
      <c r="AR175" s="343"/>
      <c r="AS175" s="343"/>
      <c r="AT175" s="343"/>
      <c r="AU175" s="343"/>
      <c r="AV175" s="343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81"/>
      <c r="BF175" s="382"/>
      <c r="BG175" s="381"/>
      <c r="BH175" s="347"/>
      <c r="BI175" s="391"/>
      <c r="BJ175" s="343"/>
      <c r="BK175" s="343"/>
      <c r="BL175" s="350"/>
      <c r="BM175" s="343"/>
      <c r="BN175" s="347"/>
      <c r="BO175" s="352">
        <v>46277</v>
      </c>
      <c r="BP175" s="343"/>
      <c r="BQ175" s="343"/>
      <c r="BR175" s="350"/>
      <c r="BS175" s="343"/>
      <c r="BT175" s="347"/>
      <c r="BU175" s="351"/>
      <c r="BV175" s="343"/>
      <c r="BW175" s="349"/>
      <c r="BX175" s="350"/>
      <c r="BY175" s="343"/>
      <c r="BZ175" s="347"/>
      <c r="CA175" s="352"/>
      <c r="CB175" s="343"/>
      <c r="CC175" s="343"/>
      <c r="CD175" s="351"/>
      <c r="CE175" s="343"/>
      <c r="CF175" s="343"/>
      <c r="CG175" s="343"/>
      <c r="CH175" s="343"/>
      <c r="CI175" s="343"/>
      <c r="CJ175" s="351"/>
      <c r="CK175" s="343"/>
      <c r="CL175" s="343"/>
      <c r="CM175" s="343"/>
      <c r="CN175" s="343"/>
      <c r="CO175" s="343"/>
      <c r="CP175" s="351"/>
      <c r="CQ175" s="343"/>
      <c r="CR175" s="343"/>
      <c r="CS175" s="343"/>
      <c r="CT175" s="343"/>
    </row>
    <row r="176" spans="1:98" ht="17.25" customHeight="1">
      <c r="A176" s="343">
        <v>167</v>
      </c>
      <c r="B176" s="344" t="s">
        <v>4298</v>
      </c>
      <c r="C176" s="344" t="s">
        <v>4299</v>
      </c>
      <c r="D176" s="344" t="s">
        <v>781</v>
      </c>
      <c r="E176" s="344" t="s">
        <v>4288</v>
      </c>
      <c r="F176" s="344" t="s">
        <v>4510</v>
      </c>
      <c r="G176" s="344" t="s">
        <v>4290</v>
      </c>
      <c r="H176" s="345">
        <v>180</v>
      </c>
      <c r="I176" s="346" t="s">
        <v>702</v>
      </c>
      <c r="J176" s="347">
        <v>1</v>
      </c>
      <c r="K176" s="347"/>
      <c r="L176" s="347">
        <v>2</v>
      </c>
      <c r="M176" s="345">
        <v>2</v>
      </c>
      <c r="N176" s="345">
        <v>4.0999999999999996</v>
      </c>
      <c r="O176" s="345" t="s">
        <v>674</v>
      </c>
      <c r="P176" s="345" t="s">
        <v>13</v>
      </c>
      <c r="Q176" s="345" t="s">
        <v>703</v>
      </c>
      <c r="R176" s="345"/>
      <c r="S176" s="345"/>
      <c r="T176" s="345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345">
        <f t="shared" ref="U176:U177" ca="1" si="6">+L176-T176</f>
        <v>2</v>
      </c>
      <c r="V176" s="345">
        <f t="shared" ref="V176:V177" ca="1" si="7">ROUNDDOWN(T176/J176,0)</f>
        <v>0</v>
      </c>
      <c r="W176" s="345"/>
      <c r="X176" s="345"/>
      <c r="Y176" s="345"/>
      <c r="Z176" s="345"/>
      <c r="AA176" s="345"/>
      <c r="AB176" s="345"/>
      <c r="AC176" s="345">
        <v>7.0000000000000007E-2</v>
      </c>
      <c r="AD176" s="349"/>
      <c r="AE176" s="337"/>
      <c r="AF176" s="337"/>
      <c r="AG176" s="348" t="s">
        <v>677</v>
      </c>
      <c r="AH176" s="348" t="s">
        <v>677</v>
      </c>
      <c r="AI176" s="345">
        <v>0</v>
      </c>
      <c r="AJ176" s="345">
        <v>0</v>
      </c>
      <c r="AK176" s="345"/>
      <c r="AL176" s="345"/>
      <c r="AM176" s="343"/>
      <c r="AN176" s="343"/>
      <c r="AO176" s="343"/>
      <c r="AP176" s="343"/>
      <c r="AQ176" s="343"/>
      <c r="AR176" s="343"/>
      <c r="AS176" s="343"/>
      <c r="AT176" s="343"/>
      <c r="AU176" s="343"/>
      <c r="AV176" s="343"/>
      <c r="AW176" s="343">
        <v>1</v>
      </c>
      <c r="AX176" s="343">
        <v>0</v>
      </c>
      <c r="AY176" s="343">
        <v>0</v>
      </c>
      <c r="AZ176" s="343">
        <v>1</v>
      </c>
      <c r="BA176" s="343">
        <v>0</v>
      </c>
      <c r="BB176" s="343">
        <v>0</v>
      </c>
      <c r="BC176" s="343">
        <v>0</v>
      </c>
      <c r="BD176" s="343" t="s">
        <v>692</v>
      </c>
      <c r="BE176" s="381"/>
      <c r="BF176" s="382"/>
      <c r="BG176" s="343" t="s">
        <v>4291</v>
      </c>
      <c r="BH176" s="343">
        <v>2</v>
      </c>
      <c r="BI176" s="351">
        <v>46277</v>
      </c>
      <c r="BJ176" s="343">
        <v>0</v>
      </c>
      <c r="BK176" s="353"/>
      <c r="BL176" s="354"/>
      <c r="BM176" s="343" t="s">
        <v>4291</v>
      </c>
      <c r="BN176" s="343">
        <v>2</v>
      </c>
      <c r="BO176" s="352">
        <v>46277</v>
      </c>
      <c r="BP176" s="343">
        <v>0</v>
      </c>
      <c r="BQ176" s="353"/>
      <c r="BR176" s="354"/>
      <c r="BS176" s="353"/>
      <c r="BT176" s="353"/>
      <c r="BU176" s="356"/>
      <c r="BV176" s="353"/>
      <c r="BW176" s="353"/>
      <c r="BX176" s="354"/>
      <c r="BY176" s="353"/>
      <c r="BZ176" s="353"/>
      <c r="CA176" s="353"/>
      <c r="CB176" s="353"/>
      <c r="CC176" s="353"/>
      <c r="CD176" s="356"/>
      <c r="CE176" s="353"/>
      <c r="CF176" s="353"/>
      <c r="CG176" s="353"/>
      <c r="CH176" s="353"/>
      <c r="CI176" s="353"/>
      <c r="CJ176" s="356"/>
      <c r="CK176" s="353"/>
      <c r="CL176" s="353"/>
      <c r="CM176" s="353"/>
      <c r="CN176" s="353"/>
      <c r="CO176" s="353"/>
      <c r="CP176" s="356"/>
      <c r="CQ176" s="353"/>
      <c r="CR176" s="353"/>
      <c r="CS176" s="353"/>
      <c r="CT176" s="353"/>
    </row>
    <row r="177" spans="1:98" ht="17.25" customHeight="1">
      <c r="A177" s="343">
        <v>168</v>
      </c>
      <c r="B177" s="344" t="s">
        <v>4298</v>
      </c>
      <c r="C177" s="344" t="s">
        <v>4299</v>
      </c>
      <c r="D177" s="344" t="s">
        <v>781</v>
      </c>
      <c r="E177" s="344" t="s">
        <v>4292</v>
      </c>
      <c r="F177" s="344" t="s">
        <v>4511</v>
      </c>
      <c r="G177" s="344" t="s">
        <v>4294</v>
      </c>
      <c r="H177" s="345">
        <v>200</v>
      </c>
      <c r="I177" s="346" t="s">
        <v>702</v>
      </c>
      <c r="J177" s="347">
        <v>1</v>
      </c>
      <c r="K177" s="347"/>
      <c r="L177" s="347">
        <v>2</v>
      </c>
      <c r="M177" s="345">
        <v>2.8</v>
      </c>
      <c r="N177" s="345">
        <v>5.7</v>
      </c>
      <c r="O177" s="345" t="s">
        <v>674</v>
      </c>
      <c r="P177" s="345" t="s">
        <v>13</v>
      </c>
      <c r="Q177" s="345" t="s">
        <v>703</v>
      </c>
      <c r="R177" s="345"/>
      <c r="S177" s="345"/>
      <c r="T177" s="345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45">
        <f t="shared" ca="1" si="6"/>
        <v>2</v>
      </c>
      <c r="V177" s="345">
        <f t="shared" ca="1" si="7"/>
        <v>0</v>
      </c>
      <c r="W177" s="345"/>
      <c r="X177" s="345"/>
      <c r="Y177" s="345"/>
      <c r="Z177" s="345"/>
      <c r="AA177" s="345"/>
      <c r="AB177" s="345"/>
      <c r="AC177" s="345">
        <v>0.159</v>
      </c>
      <c r="AD177" s="349"/>
      <c r="AE177" s="337"/>
      <c r="AF177" s="337"/>
      <c r="AG177" s="348" t="s">
        <v>677</v>
      </c>
      <c r="AH177" s="348" t="s">
        <v>677</v>
      </c>
      <c r="AI177" s="345">
        <v>0</v>
      </c>
      <c r="AJ177" s="345">
        <v>0</v>
      </c>
      <c r="AK177" s="345"/>
      <c r="AL177" s="345"/>
      <c r="AM177" s="343"/>
      <c r="AN177" s="343"/>
      <c r="AO177" s="343"/>
      <c r="AP177" s="343"/>
      <c r="AQ177" s="343"/>
      <c r="AR177" s="343"/>
      <c r="AS177" s="343"/>
      <c r="AT177" s="343"/>
      <c r="AU177" s="343"/>
      <c r="AV177" s="343"/>
      <c r="AW177" s="343">
        <v>0</v>
      </c>
      <c r="AX177" s="343">
        <v>0</v>
      </c>
      <c r="AY177" s="343">
        <v>0</v>
      </c>
      <c r="AZ177" s="343">
        <v>0</v>
      </c>
      <c r="BA177" s="343">
        <v>0</v>
      </c>
      <c r="BB177" s="343">
        <v>0</v>
      </c>
      <c r="BC177" s="343">
        <v>0</v>
      </c>
      <c r="BD177" s="343" t="s">
        <v>692</v>
      </c>
      <c r="BE177" s="343"/>
      <c r="BF177" s="350"/>
      <c r="BG177" s="343" t="s">
        <v>4004</v>
      </c>
      <c r="BH177" s="343">
        <v>2</v>
      </c>
      <c r="BI177" s="351">
        <v>46277</v>
      </c>
      <c r="BJ177" s="343">
        <v>0</v>
      </c>
      <c r="BK177" s="343"/>
      <c r="BL177" s="350"/>
      <c r="BM177" s="343" t="s">
        <v>4004</v>
      </c>
      <c r="BN177" s="347">
        <v>2</v>
      </c>
      <c r="BO177" s="352">
        <v>46277</v>
      </c>
      <c r="BP177" s="343">
        <v>0</v>
      </c>
      <c r="BQ177" s="343"/>
      <c r="BR177" s="350"/>
      <c r="BS177" s="343"/>
      <c r="BT177" s="347"/>
      <c r="BU177" s="351"/>
      <c r="BV177" s="343"/>
      <c r="BW177" s="349"/>
      <c r="BX177" s="350"/>
      <c r="BY177" s="343"/>
      <c r="BZ177" s="347"/>
      <c r="CA177" s="352"/>
      <c r="CB177" s="343"/>
      <c r="CC177" s="343"/>
      <c r="CD177" s="351"/>
      <c r="CE177" s="343"/>
      <c r="CF177" s="343"/>
      <c r="CG177" s="343"/>
      <c r="CH177" s="343"/>
      <c r="CI177" s="343"/>
      <c r="CJ177" s="351"/>
      <c r="CK177" s="343"/>
      <c r="CL177" s="343"/>
      <c r="CM177" s="343"/>
      <c r="CN177" s="343"/>
      <c r="CO177" s="343"/>
      <c r="CP177" s="351"/>
      <c r="CQ177" s="343"/>
      <c r="CR177" s="343"/>
      <c r="CS177" s="343"/>
      <c r="CT177" s="343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33" t="s">
        <v>674</v>
      </c>
      <c r="P178" s="182"/>
      <c r="Q178" s="182"/>
      <c r="R178" s="333" t="s">
        <v>3962</v>
      </c>
      <c r="S178" s="182"/>
      <c r="T178" s="182"/>
      <c r="U178" s="182"/>
      <c r="V178" s="182"/>
      <c r="W178" s="333">
        <f ca="1">_xlfn.MINIFS(V:V,C:C,C178,AE:AE,"",AB:AB,"")</f>
        <v>0</v>
      </c>
      <c r="X178" s="333">
        <f ca="1">SUMIFS(T:T,C:C,C178,AE:AE,"")/SUMIFS(L:L,C:C,C178,AE:AE,"",AB:AB,"")</f>
        <v>0</v>
      </c>
      <c r="Y178" s="182"/>
      <c r="Z178" s="182"/>
      <c r="AA178" s="182"/>
      <c r="AB178" s="182"/>
      <c r="AC178" s="182">
        <v>0.22900000000000001</v>
      </c>
      <c r="AD178" s="377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45">
        <v>0</v>
      </c>
      <c r="AJ178" s="345">
        <v>0</v>
      </c>
      <c r="AK178" s="345"/>
      <c r="AL178" s="345"/>
      <c r="AM178" s="343"/>
      <c r="AN178" s="343"/>
      <c r="AO178" s="343"/>
      <c r="AP178" s="343"/>
      <c r="AQ178" s="343"/>
      <c r="AR178" s="343"/>
      <c r="AS178" s="343"/>
      <c r="AT178" s="343"/>
      <c r="AU178" s="343"/>
      <c r="AV178" s="343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81"/>
      <c r="BF178" s="382"/>
      <c r="BG178" s="381"/>
      <c r="BH178" s="347"/>
      <c r="BI178" s="391"/>
      <c r="BJ178" s="343"/>
      <c r="BK178" s="353"/>
      <c r="BL178" s="354"/>
      <c r="BM178" s="343"/>
      <c r="BN178" s="347"/>
      <c r="BO178" s="352">
        <v>46277</v>
      </c>
      <c r="BP178" s="343"/>
      <c r="BQ178" s="353"/>
      <c r="BR178" s="354"/>
      <c r="BS178" s="353"/>
      <c r="BT178" s="355"/>
      <c r="BU178" s="356"/>
      <c r="BV178" s="353"/>
      <c r="BW178" s="357"/>
      <c r="BX178" s="354"/>
      <c r="BY178" s="353"/>
      <c r="BZ178" s="355"/>
      <c r="CA178" s="358"/>
      <c r="CB178" s="353"/>
      <c r="CC178" s="353"/>
      <c r="CD178" s="356"/>
      <c r="CE178" s="353"/>
      <c r="CF178" s="353"/>
      <c r="CG178" s="353"/>
      <c r="CH178" s="353"/>
      <c r="CI178" s="353"/>
      <c r="CJ178" s="356"/>
      <c r="CK178" s="353"/>
      <c r="CL178" s="353"/>
      <c r="CM178" s="353"/>
      <c r="CN178" s="353"/>
      <c r="CO178" s="353"/>
      <c r="CP178" s="356"/>
      <c r="CQ178" s="353"/>
      <c r="CR178" s="353"/>
      <c r="CS178" s="353"/>
      <c r="CT178" s="353"/>
    </row>
    <row r="179" spans="1:98" ht="17.25" customHeight="1">
      <c r="A179" s="343">
        <v>170</v>
      </c>
      <c r="B179" s="344" t="s">
        <v>4302</v>
      </c>
      <c r="C179" s="344" t="s">
        <v>4303</v>
      </c>
      <c r="D179" s="344" t="s">
        <v>781</v>
      </c>
      <c r="E179" s="344" t="s">
        <v>4288</v>
      </c>
      <c r="F179" s="344" t="s">
        <v>4512</v>
      </c>
      <c r="G179" s="344" t="s">
        <v>4290</v>
      </c>
      <c r="H179" s="345">
        <v>180</v>
      </c>
      <c r="I179" s="346" t="s">
        <v>702</v>
      </c>
      <c r="J179" s="347">
        <v>1</v>
      </c>
      <c r="K179" s="347"/>
      <c r="L179" s="347">
        <v>2</v>
      </c>
      <c r="M179" s="345">
        <v>2</v>
      </c>
      <c r="N179" s="345">
        <v>4.0999999999999996</v>
      </c>
      <c r="O179" s="345" t="s">
        <v>674</v>
      </c>
      <c r="P179" s="345" t="s">
        <v>13</v>
      </c>
      <c r="Q179" s="345" t="s">
        <v>703</v>
      </c>
      <c r="R179" s="345"/>
      <c r="S179" s="345"/>
      <c r="T179" s="345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345">
        <f t="shared" ref="U179:U180" ca="1" si="8">+L179-T179</f>
        <v>2</v>
      </c>
      <c r="V179" s="345">
        <f t="shared" ref="V179:V180" ca="1" si="9">ROUNDDOWN(T179/J179,0)</f>
        <v>0</v>
      </c>
      <c r="W179" s="345"/>
      <c r="X179" s="345"/>
      <c r="Y179" s="345"/>
      <c r="Z179" s="345"/>
      <c r="AA179" s="345"/>
      <c r="AB179" s="345"/>
      <c r="AC179" s="345">
        <v>7.0000000000000007E-2</v>
      </c>
      <c r="AD179" s="349"/>
      <c r="AE179" s="337"/>
      <c r="AF179" s="337"/>
      <c r="AG179" s="348" t="s">
        <v>677</v>
      </c>
      <c r="AH179" s="348" t="s">
        <v>677</v>
      </c>
      <c r="AI179" s="345">
        <v>0</v>
      </c>
      <c r="AJ179" s="345">
        <v>0</v>
      </c>
      <c r="AK179" s="345"/>
      <c r="AL179" s="345"/>
      <c r="AM179" s="343"/>
      <c r="AN179" s="343"/>
      <c r="AO179" s="343"/>
      <c r="AP179" s="343"/>
      <c r="AQ179" s="343"/>
      <c r="AR179" s="343"/>
      <c r="AS179" s="343"/>
      <c r="AT179" s="343"/>
      <c r="AU179" s="343"/>
      <c r="AV179" s="343"/>
      <c r="AW179" s="343">
        <v>1</v>
      </c>
      <c r="AX179" s="343">
        <v>0</v>
      </c>
      <c r="AY179" s="343">
        <v>0</v>
      </c>
      <c r="AZ179" s="343">
        <v>1</v>
      </c>
      <c r="BA179" s="343">
        <v>0</v>
      </c>
      <c r="BB179" s="343">
        <v>0</v>
      </c>
      <c r="BC179" s="343">
        <v>0</v>
      </c>
      <c r="BD179" s="343" t="s">
        <v>692</v>
      </c>
      <c r="BE179" s="381"/>
      <c r="BF179" s="382"/>
      <c r="BG179" s="343" t="s">
        <v>4291</v>
      </c>
      <c r="BH179" s="343">
        <v>2</v>
      </c>
      <c r="BI179" s="351">
        <v>46277</v>
      </c>
      <c r="BJ179" s="343">
        <v>0</v>
      </c>
      <c r="BK179" s="343"/>
      <c r="BL179" s="350"/>
      <c r="BM179" s="343" t="s">
        <v>4291</v>
      </c>
      <c r="BN179" s="343">
        <v>2</v>
      </c>
      <c r="BO179" s="352">
        <v>46277</v>
      </c>
      <c r="BP179" s="343">
        <v>0</v>
      </c>
      <c r="BQ179" s="343"/>
      <c r="BR179" s="350"/>
      <c r="BS179" s="343"/>
      <c r="BT179" s="343"/>
      <c r="BU179" s="351"/>
      <c r="BV179" s="343"/>
      <c r="BW179" s="343"/>
      <c r="BX179" s="350"/>
      <c r="BY179" s="343"/>
      <c r="BZ179" s="343"/>
      <c r="CA179" s="343"/>
      <c r="CB179" s="343"/>
      <c r="CC179" s="343"/>
      <c r="CD179" s="351"/>
      <c r="CE179" s="343"/>
      <c r="CF179" s="343"/>
      <c r="CG179" s="343"/>
      <c r="CH179" s="343"/>
      <c r="CI179" s="343"/>
      <c r="CJ179" s="351"/>
      <c r="CK179" s="343"/>
      <c r="CL179" s="343"/>
      <c r="CM179" s="343"/>
      <c r="CN179" s="343"/>
      <c r="CO179" s="343"/>
      <c r="CP179" s="351"/>
      <c r="CQ179" s="343"/>
      <c r="CR179" s="343"/>
      <c r="CS179" s="343"/>
      <c r="CT179" s="343"/>
    </row>
    <row r="180" spans="1:98" ht="17.25" customHeight="1">
      <c r="A180" s="337">
        <v>171</v>
      </c>
      <c r="B180" s="398" t="s">
        <v>4302</v>
      </c>
      <c r="C180" s="398" t="s">
        <v>4303</v>
      </c>
      <c r="D180" s="398" t="s">
        <v>781</v>
      </c>
      <c r="E180" s="398" t="s">
        <v>4292</v>
      </c>
      <c r="F180" s="398" t="s">
        <v>4513</v>
      </c>
      <c r="G180" s="398" t="s">
        <v>4294</v>
      </c>
      <c r="H180" s="336">
        <v>200</v>
      </c>
      <c r="I180" s="348" t="s">
        <v>702</v>
      </c>
      <c r="J180" s="399">
        <v>1</v>
      </c>
      <c r="K180" s="399"/>
      <c r="L180" s="399">
        <v>2</v>
      </c>
      <c r="M180" s="336">
        <v>2.8</v>
      </c>
      <c r="N180" s="336">
        <v>5.7</v>
      </c>
      <c r="O180" s="345" t="s">
        <v>674</v>
      </c>
      <c r="P180" s="345" t="s">
        <v>13</v>
      </c>
      <c r="Q180" s="345" t="s">
        <v>703</v>
      </c>
      <c r="R180" s="345"/>
      <c r="S180" s="345"/>
      <c r="T180" s="345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45">
        <f t="shared" ca="1" si="8"/>
        <v>2</v>
      </c>
      <c r="V180" s="345">
        <f t="shared" ca="1" si="9"/>
        <v>0</v>
      </c>
      <c r="W180" s="345"/>
      <c r="X180" s="345"/>
      <c r="Y180" s="345"/>
      <c r="Z180" s="345"/>
      <c r="AA180" s="345"/>
      <c r="AB180" s="336"/>
      <c r="AC180" s="336">
        <v>0.159</v>
      </c>
      <c r="AD180" s="400"/>
      <c r="AE180" s="337"/>
      <c r="AF180" s="337" t="s">
        <v>2163</v>
      </c>
      <c r="AG180" s="348" t="s">
        <v>677</v>
      </c>
      <c r="AH180" s="348" t="s">
        <v>677</v>
      </c>
      <c r="AI180" s="336">
        <v>0</v>
      </c>
      <c r="AJ180" s="336">
        <v>0</v>
      </c>
      <c r="AK180" s="336"/>
      <c r="AL180" s="336"/>
      <c r="AM180" s="337"/>
      <c r="AN180" s="338"/>
      <c r="AO180" s="338"/>
      <c r="AP180" s="337"/>
      <c r="AQ180" s="338"/>
      <c r="AR180" s="338"/>
      <c r="AS180" s="338"/>
      <c r="AT180" s="337"/>
      <c r="AU180" s="338"/>
      <c r="AV180" s="338"/>
      <c r="AW180" s="343">
        <v>0</v>
      </c>
      <c r="AX180" s="343">
        <v>0</v>
      </c>
      <c r="AY180" s="343">
        <v>0</v>
      </c>
      <c r="AZ180" s="343">
        <v>0</v>
      </c>
      <c r="BA180" s="343">
        <v>0</v>
      </c>
      <c r="BB180" s="343">
        <v>0</v>
      </c>
      <c r="BC180" s="343">
        <v>0</v>
      </c>
      <c r="BD180" s="343" t="s">
        <v>692</v>
      </c>
      <c r="BE180" s="340"/>
      <c r="BF180" s="340"/>
      <c r="BG180" s="343" t="s">
        <v>4004</v>
      </c>
      <c r="BH180" s="343">
        <v>2</v>
      </c>
      <c r="BI180" s="351">
        <v>46277</v>
      </c>
      <c r="BJ180" s="343">
        <v>0</v>
      </c>
      <c r="BK180" s="340"/>
      <c r="BL180" s="340"/>
      <c r="BM180" s="339" t="s">
        <v>4004</v>
      </c>
      <c r="BN180" s="339">
        <v>2</v>
      </c>
      <c r="BO180" s="352">
        <v>46277</v>
      </c>
      <c r="BP180" s="180">
        <v>0</v>
      </c>
      <c r="BQ180" s="340"/>
      <c r="BR180" s="340"/>
      <c r="BS180" s="340"/>
      <c r="BT180" s="340"/>
      <c r="BU180" s="341"/>
      <c r="BV180" s="342"/>
      <c r="BW180" s="340"/>
      <c r="BX180" s="340"/>
      <c r="BY180" s="340"/>
      <c r="BZ180" s="340"/>
      <c r="CA180" s="340"/>
      <c r="CB180" s="340"/>
      <c r="CC180" s="340"/>
      <c r="CD180" s="341"/>
      <c r="CE180" s="340"/>
      <c r="CF180" s="340"/>
      <c r="CG180" s="340"/>
      <c r="CH180" s="340"/>
      <c r="CI180" s="340"/>
      <c r="CJ180" s="341"/>
      <c r="CK180" s="340"/>
      <c r="CL180" s="340"/>
      <c r="CM180" s="340"/>
      <c r="CN180" s="340"/>
      <c r="CO180" s="340"/>
      <c r="CP180" s="341"/>
      <c r="CQ180" s="340"/>
      <c r="CR180" s="340"/>
      <c r="CS180" s="340"/>
      <c r="CT180" s="342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33" t="s">
        <v>674</v>
      </c>
      <c r="P181" s="182"/>
      <c r="Q181" s="182"/>
      <c r="R181" s="333" t="s">
        <v>3962</v>
      </c>
      <c r="S181" s="182"/>
      <c r="T181" s="182"/>
      <c r="U181" s="182"/>
      <c r="V181" s="182"/>
      <c r="W181" s="333">
        <f ca="1">_xlfn.MINIFS(V:V,C:C,C181,AE:AE,"",AB:AB,"")</f>
        <v>0</v>
      </c>
      <c r="X181" s="333">
        <f ca="1">SUMIFS(T:T,C:C,C181,AE:AE,"")/SUMIFS(L:L,C:C,C181,AE:AE,"",AB:AB,"")</f>
        <v>0</v>
      </c>
      <c r="Y181" s="182"/>
      <c r="Z181" s="182"/>
      <c r="AA181" s="182"/>
      <c r="AB181" s="182"/>
      <c r="AC181" s="182">
        <v>0.22900000000000001</v>
      </c>
      <c r="AD181" s="377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45">
        <v>0</v>
      </c>
      <c r="AJ181" s="345">
        <v>0</v>
      </c>
      <c r="AK181" s="345"/>
      <c r="AL181" s="345"/>
      <c r="AM181" s="343"/>
      <c r="AN181" s="343"/>
      <c r="AO181" s="343"/>
      <c r="AP181" s="343"/>
      <c r="AQ181" s="343"/>
      <c r="AR181" s="343"/>
      <c r="AS181" s="343"/>
      <c r="AT181" s="343"/>
      <c r="AU181" s="343"/>
      <c r="AV181" s="343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43"/>
      <c r="BF181" s="350"/>
      <c r="BG181" s="343"/>
      <c r="BH181" s="347"/>
      <c r="BI181" s="351"/>
      <c r="BJ181" s="343"/>
      <c r="BK181" s="343"/>
      <c r="BL181" s="350"/>
      <c r="BM181" s="343"/>
      <c r="BN181" s="343"/>
      <c r="BO181" s="352">
        <v>46277</v>
      </c>
      <c r="BP181" s="343"/>
      <c r="BQ181" s="343"/>
      <c r="BR181" s="350"/>
      <c r="BS181" s="343"/>
      <c r="BT181" s="343"/>
      <c r="BU181" s="351"/>
      <c r="BV181" s="343"/>
      <c r="BW181" s="343"/>
      <c r="BX181" s="350"/>
      <c r="BY181" s="343"/>
      <c r="BZ181" s="343"/>
      <c r="CA181" s="343"/>
      <c r="CB181" s="343"/>
      <c r="CC181" s="343"/>
      <c r="CD181" s="351"/>
      <c r="CE181" s="343"/>
      <c r="CF181" s="343"/>
      <c r="CG181" s="343"/>
      <c r="CH181" s="343"/>
      <c r="CI181" s="343"/>
      <c r="CJ181" s="351"/>
      <c r="CK181" s="343"/>
      <c r="CL181" s="343"/>
      <c r="CM181" s="343"/>
      <c r="CN181" s="343"/>
      <c r="CO181" s="343"/>
      <c r="CP181" s="351"/>
      <c r="CQ181" s="343"/>
      <c r="CR181" s="343"/>
      <c r="CS181" s="343"/>
      <c r="CT181" s="343"/>
    </row>
    <row r="182" spans="1:98" ht="17.25" customHeight="1">
      <c r="A182" s="343">
        <v>173</v>
      </c>
      <c r="B182" s="344" t="s">
        <v>4306</v>
      </c>
      <c r="C182" s="344" t="s">
        <v>4307</v>
      </c>
      <c r="D182" s="344" t="s">
        <v>781</v>
      </c>
      <c r="E182" s="344" t="s">
        <v>4288</v>
      </c>
      <c r="F182" s="344" t="s">
        <v>4514</v>
      </c>
      <c r="G182" s="344" t="s">
        <v>4290</v>
      </c>
      <c r="H182" s="345">
        <v>180</v>
      </c>
      <c r="I182" s="346" t="s">
        <v>702</v>
      </c>
      <c r="J182" s="347">
        <v>1</v>
      </c>
      <c r="K182" s="347"/>
      <c r="L182" s="347">
        <v>2</v>
      </c>
      <c r="M182" s="345">
        <v>2</v>
      </c>
      <c r="N182" s="345">
        <v>4.0999999999999996</v>
      </c>
      <c r="O182" s="345" t="s">
        <v>674</v>
      </c>
      <c r="P182" s="345" t="s">
        <v>13</v>
      </c>
      <c r="Q182" s="345" t="s">
        <v>703</v>
      </c>
      <c r="R182" s="345"/>
      <c r="S182" s="345"/>
      <c r="T182" s="345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345">
        <f t="shared" ref="U182:U183" ca="1" si="10">+L182-T182</f>
        <v>2</v>
      </c>
      <c r="V182" s="345">
        <f t="shared" ref="V182:V183" ca="1" si="11">ROUNDDOWN(T182/J182,0)</f>
        <v>0</v>
      </c>
      <c r="W182" s="345"/>
      <c r="X182" s="345"/>
      <c r="Y182" s="345"/>
      <c r="Z182" s="345"/>
      <c r="AA182" s="345"/>
      <c r="AB182" s="345"/>
      <c r="AC182" s="345">
        <v>7.0000000000000007E-2</v>
      </c>
      <c r="AD182" s="349"/>
      <c r="AE182" s="337"/>
      <c r="AF182" s="337"/>
      <c r="AG182" s="348" t="s">
        <v>677</v>
      </c>
      <c r="AH182" s="348" t="s">
        <v>677</v>
      </c>
      <c r="AI182" s="345">
        <v>0</v>
      </c>
      <c r="AJ182" s="345">
        <v>0</v>
      </c>
      <c r="AK182" s="345"/>
      <c r="AL182" s="345"/>
      <c r="AM182" s="343"/>
      <c r="AN182" s="343"/>
      <c r="AO182" s="343"/>
      <c r="AP182" s="343"/>
      <c r="AQ182" s="343"/>
      <c r="AR182" s="343"/>
      <c r="AS182" s="343"/>
      <c r="AT182" s="343"/>
      <c r="AU182" s="343"/>
      <c r="AV182" s="343"/>
      <c r="AW182" s="343">
        <v>1</v>
      </c>
      <c r="AX182" s="343">
        <v>0</v>
      </c>
      <c r="AY182" s="343">
        <v>0</v>
      </c>
      <c r="AZ182" s="343">
        <v>1</v>
      </c>
      <c r="BA182" s="343">
        <v>0</v>
      </c>
      <c r="BB182" s="343">
        <v>0</v>
      </c>
      <c r="BC182" s="343">
        <v>0</v>
      </c>
      <c r="BD182" s="343" t="s">
        <v>692</v>
      </c>
      <c r="BE182" s="343"/>
      <c r="BF182" s="350"/>
      <c r="BG182" s="343" t="s">
        <v>4291</v>
      </c>
      <c r="BH182" s="343">
        <v>2</v>
      </c>
      <c r="BI182" s="351">
        <v>46277</v>
      </c>
      <c r="BJ182" s="343">
        <v>0</v>
      </c>
      <c r="BK182" s="343"/>
      <c r="BL182" s="350"/>
      <c r="BM182" s="343" t="s">
        <v>4291</v>
      </c>
      <c r="BN182" s="347">
        <v>2</v>
      </c>
      <c r="BO182" s="352">
        <v>46277</v>
      </c>
      <c r="BP182" s="343">
        <v>0</v>
      </c>
      <c r="BQ182" s="343"/>
      <c r="BR182" s="350"/>
      <c r="BS182" s="343"/>
      <c r="BT182" s="347"/>
      <c r="BU182" s="351"/>
      <c r="BV182" s="343"/>
      <c r="BW182" s="349"/>
      <c r="BX182" s="350"/>
      <c r="BY182" s="343"/>
      <c r="BZ182" s="347"/>
      <c r="CA182" s="352"/>
      <c r="CB182" s="343"/>
      <c r="CC182" s="343"/>
      <c r="CD182" s="351"/>
      <c r="CE182" s="343"/>
      <c r="CF182" s="343"/>
      <c r="CG182" s="343"/>
      <c r="CH182" s="343"/>
      <c r="CI182" s="343"/>
      <c r="CJ182" s="351"/>
      <c r="CK182" s="343"/>
      <c r="CL182" s="343"/>
      <c r="CM182" s="343"/>
      <c r="CN182" s="343"/>
      <c r="CO182" s="343"/>
      <c r="CP182" s="351"/>
      <c r="CQ182" s="343"/>
      <c r="CR182" s="343"/>
      <c r="CS182" s="343"/>
      <c r="CT182" s="343"/>
    </row>
    <row r="183" spans="1:98" ht="17.25" customHeight="1">
      <c r="A183" s="343">
        <v>174</v>
      </c>
      <c r="B183" s="344" t="s">
        <v>4306</v>
      </c>
      <c r="C183" s="344" t="s">
        <v>4307</v>
      </c>
      <c r="D183" s="344" t="s">
        <v>781</v>
      </c>
      <c r="E183" s="344" t="s">
        <v>4292</v>
      </c>
      <c r="F183" s="344" t="s">
        <v>4515</v>
      </c>
      <c r="G183" s="344" t="s">
        <v>4294</v>
      </c>
      <c r="H183" s="345">
        <v>200</v>
      </c>
      <c r="I183" s="346" t="s">
        <v>702</v>
      </c>
      <c r="J183" s="347">
        <v>1</v>
      </c>
      <c r="K183" s="347"/>
      <c r="L183" s="347">
        <v>2</v>
      </c>
      <c r="M183" s="345">
        <v>2.8</v>
      </c>
      <c r="N183" s="345">
        <v>5.7</v>
      </c>
      <c r="O183" s="345" t="s">
        <v>674</v>
      </c>
      <c r="P183" s="345" t="s">
        <v>13</v>
      </c>
      <c r="Q183" s="345" t="s">
        <v>703</v>
      </c>
      <c r="R183" s="345"/>
      <c r="S183" s="345"/>
      <c r="T183" s="345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45">
        <f t="shared" ca="1" si="10"/>
        <v>2</v>
      </c>
      <c r="V183" s="345">
        <f t="shared" ca="1" si="11"/>
        <v>0</v>
      </c>
      <c r="W183" s="345"/>
      <c r="X183" s="345"/>
      <c r="Y183" s="345"/>
      <c r="Z183" s="345"/>
      <c r="AA183" s="345"/>
      <c r="AB183" s="345"/>
      <c r="AC183" s="345">
        <v>0.159</v>
      </c>
      <c r="AD183" s="349"/>
      <c r="AE183" s="337"/>
      <c r="AF183" s="337"/>
      <c r="AG183" s="348" t="s">
        <v>677</v>
      </c>
      <c r="AH183" s="348" t="s">
        <v>677</v>
      </c>
      <c r="AI183" s="345">
        <v>0</v>
      </c>
      <c r="AJ183" s="345">
        <v>0</v>
      </c>
      <c r="AK183" s="345"/>
      <c r="AL183" s="345"/>
      <c r="AM183" s="343"/>
      <c r="AN183" s="343"/>
      <c r="AO183" s="343"/>
      <c r="AP183" s="343"/>
      <c r="AQ183" s="343"/>
      <c r="AR183" s="343"/>
      <c r="AS183" s="343"/>
      <c r="AT183" s="343"/>
      <c r="AU183" s="343"/>
      <c r="AV183" s="343"/>
      <c r="AW183" s="343">
        <v>0</v>
      </c>
      <c r="AX183" s="343">
        <v>0</v>
      </c>
      <c r="AY183" s="343">
        <v>0</v>
      </c>
      <c r="AZ183" s="343">
        <v>0</v>
      </c>
      <c r="BA183" s="343">
        <v>0</v>
      </c>
      <c r="BB183" s="343">
        <v>0</v>
      </c>
      <c r="BC183" s="343">
        <v>0</v>
      </c>
      <c r="BD183" s="343" t="s">
        <v>692</v>
      </c>
      <c r="BE183" s="353"/>
      <c r="BF183" s="354"/>
      <c r="BG183" s="343" t="s">
        <v>4004</v>
      </c>
      <c r="BH183" s="343">
        <v>2</v>
      </c>
      <c r="BI183" s="351">
        <v>46277</v>
      </c>
      <c r="BJ183" s="343">
        <v>0</v>
      </c>
      <c r="BK183" s="353"/>
      <c r="BL183" s="354"/>
      <c r="BM183" s="343" t="s">
        <v>4004</v>
      </c>
      <c r="BN183" s="347">
        <v>2</v>
      </c>
      <c r="BO183" s="352">
        <v>46277</v>
      </c>
      <c r="BP183" s="343">
        <v>0</v>
      </c>
      <c r="BQ183" s="353"/>
      <c r="BR183" s="354"/>
      <c r="BS183" s="353"/>
      <c r="BT183" s="355"/>
      <c r="BU183" s="356"/>
      <c r="BV183" s="353"/>
      <c r="BW183" s="357"/>
      <c r="BX183" s="354"/>
      <c r="BY183" s="353"/>
      <c r="BZ183" s="355"/>
      <c r="CA183" s="358"/>
      <c r="CB183" s="353"/>
      <c r="CC183" s="353"/>
      <c r="CD183" s="356"/>
      <c r="CE183" s="353"/>
      <c r="CF183" s="353"/>
      <c r="CG183" s="353"/>
      <c r="CH183" s="353"/>
      <c r="CI183" s="353"/>
      <c r="CJ183" s="356"/>
      <c r="CK183" s="353"/>
      <c r="CL183" s="353"/>
      <c r="CM183" s="353"/>
      <c r="CN183" s="353"/>
      <c r="CO183" s="353"/>
      <c r="CP183" s="356"/>
      <c r="CQ183" s="353"/>
      <c r="CR183" s="353"/>
      <c r="CS183" s="353"/>
      <c r="CT183" s="353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33" t="s">
        <v>674</v>
      </c>
      <c r="P184" s="182"/>
      <c r="Q184" s="182"/>
      <c r="R184" s="333" t="s">
        <v>3962</v>
      </c>
      <c r="S184" s="182"/>
      <c r="T184" s="182"/>
      <c r="U184" s="182"/>
      <c r="V184" s="182"/>
      <c r="W184" s="333">
        <f ca="1">_xlfn.MINIFS(V:V,C:C,C184,AE:AE,"",AB:AB,"")</f>
        <v>0</v>
      </c>
      <c r="X184" s="333">
        <f ca="1">SUMIFS(T:T,C:C,C184,AE:AE,"")/SUMIFS(L:L,C:C,C184,AE:AE,"",AB:AB,"")</f>
        <v>0</v>
      </c>
      <c r="Y184" s="182"/>
      <c r="Z184" s="182"/>
      <c r="AA184" s="182"/>
      <c r="AB184" s="182"/>
      <c r="AC184" s="182">
        <v>0.22900000000000001</v>
      </c>
      <c r="AD184" s="377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45">
        <v>0</v>
      </c>
      <c r="AJ184" s="345">
        <v>0</v>
      </c>
      <c r="AK184" s="345"/>
      <c r="AL184" s="345"/>
      <c r="AM184" s="343"/>
      <c r="AN184" s="343"/>
      <c r="AO184" s="343"/>
      <c r="AP184" s="343"/>
      <c r="AQ184" s="343"/>
      <c r="AR184" s="343"/>
      <c r="AS184" s="343"/>
      <c r="AT184" s="343"/>
      <c r="AU184" s="343"/>
      <c r="AV184" s="343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59"/>
      <c r="BF184" s="360"/>
      <c r="BG184" s="359"/>
      <c r="BH184" s="364"/>
      <c r="BI184" s="386"/>
      <c r="BJ184" s="363"/>
      <c r="BK184" s="361"/>
      <c r="BL184" s="362"/>
      <c r="BM184" s="363"/>
      <c r="BN184" s="364"/>
      <c r="BO184" s="352">
        <v>46277</v>
      </c>
      <c r="BP184" s="363"/>
      <c r="BQ184" s="361"/>
      <c r="BR184" s="362"/>
      <c r="BS184" s="361"/>
      <c r="BT184" s="365"/>
      <c r="BU184" s="366"/>
      <c r="BV184" s="361"/>
      <c r="BW184" s="367"/>
      <c r="BX184" s="362"/>
      <c r="BY184" s="361"/>
      <c r="BZ184" s="365"/>
      <c r="CA184" s="368"/>
      <c r="CB184" s="361"/>
      <c r="CC184" s="361"/>
      <c r="CD184" s="366"/>
      <c r="CE184" s="361"/>
      <c r="CF184" s="361"/>
      <c r="CG184" s="361"/>
      <c r="CH184" s="361"/>
      <c r="CI184" s="361"/>
      <c r="CJ184" s="366"/>
      <c r="CK184" s="361"/>
      <c r="CL184" s="361"/>
      <c r="CM184" s="361"/>
      <c r="CN184" s="361"/>
      <c r="CO184" s="361"/>
      <c r="CP184" s="366"/>
      <c r="CQ184" s="361"/>
      <c r="CR184" s="361"/>
      <c r="CS184" s="361"/>
      <c r="CT184" s="361"/>
    </row>
    <row r="185" spans="1:98" ht="17.25" customHeight="1">
      <c r="A185" s="343">
        <v>176</v>
      </c>
      <c r="B185" s="344" t="s">
        <v>4310</v>
      </c>
      <c r="C185" s="344" t="s">
        <v>4311</v>
      </c>
      <c r="D185" s="344" t="s">
        <v>781</v>
      </c>
      <c r="E185" s="344" t="s">
        <v>4288</v>
      </c>
      <c r="F185" s="344" t="s">
        <v>4516</v>
      </c>
      <c r="G185" s="344" t="s">
        <v>4290</v>
      </c>
      <c r="H185" s="345">
        <v>180</v>
      </c>
      <c r="I185" s="346" t="s">
        <v>702</v>
      </c>
      <c r="J185" s="347">
        <v>1</v>
      </c>
      <c r="K185" s="347"/>
      <c r="L185" s="347">
        <v>2</v>
      </c>
      <c r="M185" s="345">
        <v>2</v>
      </c>
      <c r="N185" s="345">
        <v>4.0999999999999996</v>
      </c>
      <c r="O185" s="345" t="s">
        <v>674</v>
      </c>
      <c r="P185" s="345" t="s">
        <v>13</v>
      </c>
      <c r="Q185" s="345" t="s">
        <v>703</v>
      </c>
      <c r="R185" s="345"/>
      <c r="S185" s="345"/>
      <c r="T185" s="345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345">
        <f t="shared" ref="U185:U186" ca="1" si="12">+L185-T185</f>
        <v>2</v>
      </c>
      <c r="V185" s="345">
        <f t="shared" ref="V185:V186" ca="1" si="13">ROUNDDOWN(T185/J185,0)</f>
        <v>0</v>
      </c>
      <c r="W185" s="345"/>
      <c r="X185" s="345"/>
      <c r="Y185" s="345"/>
      <c r="Z185" s="345"/>
      <c r="AA185" s="345"/>
      <c r="AB185" s="345"/>
      <c r="AC185" s="345">
        <v>7.0000000000000007E-2</v>
      </c>
      <c r="AD185" s="349"/>
      <c r="AE185" s="337"/>
      <c r="AF185" s="337"/>
      <c r="AG185" s="348" t="s">
        <v>677</v>
      </c>
      <c r="AH185" s="348" t="s">
        <v>677</v>
      </c>
      <c r="AI185" s="345">
        <v>0</v>
      </c>
      <c r="AJ185" s="345">
        <v>0</v>
      </c>
      <c r="AK185" s="345"/>
      <c r="AL185" s="345"/>
      <c r="AM185" s="343"/>
      <c r="AN185" s="343"/>
      <c r="AO185" s="343"/>
      <c r="AP185" s="343"/>
      <c r="AQ185" s="343"/>
      <c r="AR185" s="343"/>
      <c r="AS185" s="343"/>
      <c r="AT185" s="343"/>
      <c r="AU185" s="343"/>
      <c r="AV185" s="343"/>
      <c r="AW185" s="343">
        <v>1</v>
      </c>
      <c r="AX185" s="343">
        <v>0</v>
      </c>
      <c r="AY185" s="343">
        <v>0</v>
      </c>
      <c r="AZ185" s="343">
        <v>1</v>
      </c>
      <c r="BA185" s="343">
        <v>0</v>
      </c>
      <c r="BB185" s="343">
        <v>0</v>
      </c>
      <c r="BC185" s="343">
        <v>0</v>
      </c>
      <c r="BD185" s="343" t="s">
        <v>692</v>
      </c>
      <c r="BE185" s="359"/>
      <c r="BF185" s="360"/>
      <c r="BG185" s="343" t="s">
        <v>4291</v>
      </c>
      <c r="BH185" s="343">
        <v>2</v>
      </c>
      <c r="BI185" s="351">
        <v>46277</v>
      </c>
      <c r="BJ185" s="343">
        <v>0</v>
      </c>
      <c r="BK185" s="361"/>
      <c r="BL185" s="362"/>
      <c r="BM185" s="363" t="s">
        <v>4291</v>
      </c>
      <c r="BN185" s="364">
        <v>2</v>
      </c>
      <c r="BO185" s="352">
        <v>46277</v>
      </c>
      <c r="BP185" s="363">
        <v>0</v>
      </c>
      <c r="BQ185" s="361"/>
      <c r="BR185" s="362"/>
      <c r="BS185" s="361"/>
      <c r="BT185" s="365"/>
      <c r="BU185" s="366"/>
      <c r="BV185" s="361"/>
      <c r="BW185" s="367"/>
      <c r="BX185" s="362"/>
      <c r="BY185" s="361"/>
      <c r="BZ185" s="365"/>
      <c r="CA185" s="368"/>
      <c r="CB185" s="361"/>
      <c r="CC185" s="361"/>
      <c r="CD185" s="366"/>
      <c r="CE185" s="361"/>
      <c r="CF185" s="361"/>
      <c r="CG185" s="361"/>
      <c r="CH185" s="361"/>
      <c r="CI185" s="361"/>
      <c r="CJ185" s="366"/>
      <c r="CK185" s="361"/>
      <c r="CL185" s="361"/>
      <c r="CM185" s="361"/>
      <c r="CN185" s="361"/>
      <c r="CO185" s="361"/>
      <c r="CP185" s="366"/>
      <c r="CQ185" s="361"/>
      <c r="CR185" s="361"/>
      <c r="CS185" s="361"/>
      <c r="CT185" s="361"/>
    </row>
    <row r="186" spans="1:98" ht="17.25" customHeight="1">
      <c r="A186" s="343">
        <v>177</v>
      </c>
      <c r="B186" s="344" t="s">
        <v>4310</v>
      </c>
      <c r="C186" s="344" t="s">
        <v>4311</v>
      </c>
      <c r="D186" s="344" t="s">
        <v>781</v>
      </c>
      <c r="E186" s="344" t="s">
        <v>4292</v>
      </c>
      <c r="F186" s="344" t="s">
        <v>4517</v>
      </c>
      <c r="G186" s="344" t="s">
        <v>4294</v>
      </c>
      <c r="H186" s="345">
        <v>200</v>
      </c>
      <c r="I186" s="346" t="s">
        <v>702</v>
      </c>
      <c r="J186" s="347">
        <v>1</v>
      </c>
      <c r="K186" s="347"/>
      <c r="L186" s="347">
        <v>2</v>
      </c>
      <c r="M186" s="345">
        <v>2.8</v>
      </c>
      <c r="N186" s="345">
        <v>5.7</v>
      </c>
      <c r="O186" s="345" t="s">
        <v>674</v>
      </c>
      <c r="P186" s="345" t="s">
        <v>13</v>
      </c>
      <c r="Q186" s="345" t="s">
        <v>703</v>
      </c>
      <c r="R186" s="345"/>
      <c r="S186" s="345"/>
      <c r="T186" s="345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45">
        <f t="shared" ca="1" si="12"/>
        <v>2</v>
      </c>
      <c r="V186" s="345">
        <f t="shared" ca="1" si="13"/>
        <v>0</v>
      </c>
      <c r="W186" s="345"/>
      <c r="X186" s="345"/>
      <c r="Y186" s="345"/>
      <c r="Z186" s="345"/>
      <c r="AA186" s="345"/>
      <c r="AB186" s="345"/>
      <c r="AC186" s="345">
        <v>0.159</v>
      </c>
      <c r="AD186" s="349"/>
      <c r="AE186" s="337"/>
      <c r="AF186" s="337"/>
      <c r="AG186" s="348" t="s">
        <v>677</v>
      </c>
      <c r="AH186" s="348" t="s">
        <v>677</v>
      </c>
      <c r="AI186" s="345">
        <v>0</v>
      </c>
      <c r="AJ186" s="345">
        <v>0</v>
      </c>
      <c r="AK186" s="345"/>
      <c r="AL186" s="345"/>
      <c r="AM186" s="343"/>
      <c r="AN186" s="343"/>
      <c r="AO186" s="343"/>
      <c r="AP186" s="343"/>
      <c r="AQ186" s="343"/>
      <c r="AR186" s="343"/>
      <c r="AS186" s="343"/>
      <c r="AT186" s="343"/>
      <c r="AU186" s="343"/>
      <c r="AV186" s="343"/>
      <c r="AW186" s="343">
        <v>0</v>
      </c>
      <c r="AX186" s="343">
        <v>0</v>
      </c>
      <c r="AY186" s="343">
        <v>0</v>
      </c>
      <c r="AZ186" s="343">
        <v>0</v>
      </c>
      <c r="BA186" s="343">
        <v>0</v>
      </c>
      <c r="BB186" s="343">
        <v>0</v>
      </c>
      <c r="BC186" s="343">
        <v>0</v>
      </c>
      <c r="BD186" s="343" t="s">
        <v>692</v>
      </c>
      <c r="BE186" s="343"/>
      <c r="BF186" s="350"/>
      <c r="BG186" s="343" t="s">
        <v>4004</v>
      </c>
      <c r="BH186" s="343">
        <v>2</v>
      </c>
      <c r="BI186" s="351">
        <v>46277</v>
      </c>
      <c r="BJ186" s="343">
        <v>0</v>
      </c>
      <c r="BK186" s="343"/>
      <c r="BL186" s="350"/>
      <c r="BM186" s="343" t="s">
        <v>4004</v>
      </c>
      <c r="BN186" s="343">
        <v>2</v>
      </c>
      <c r="BO186" s="352">
        <v>46277</v>
      </c>
      <c r="BP186" s="343">
        <v>0</v>
      </c>
      <c r="BQ186" s="343"/>
      <c r="BR186" s="350"/>
      <c r="BS186" s="343"/>
      <c r="BT186" s="343"/>
      <c r="BU186" s="351"/>
      <c r="BV186" s="343"/>
      <c r="BW186" s="343"/>
      <c r="BX186" s="350"/>
      <c r="BY186" s="343"/>
      <c r="BZ186" s="343"/>
      <c r="CA186" s="343"/>
      <c r="CB186" s="343"/>
      <c r="CC186" s="343"/>
      <c r="CD186" s="351"/>
      <c r="CE186" s="343"/>
      <c r="CF186" s="343"/>
      <c r="CG186" s="343"/>
      <c r="CH186" s="343"/>
      <c r="CI186" s="343"/>
      <c r="CJ186" s="351"/>
      <c r="CK186" s="343"/>
      <c r="CL186" s="343"/>
      <c r="CM186" s="343"/>
      <c r="CN186" s="343"/>
      <c r="CO186" s="343"/>
      <c r="CP186" s="351"/>
      <c r="CQ186" s="343"/>
      <c r="CR186" s="343"/>
      <c r="CS186" s="343"/>
      <c r="CT186" s="343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33" t="s">
        <v>674</v>
      </c>
      <c r="P187" s="182"/>
      <c r="Q187" s="182"/>
      <c r="R187" s="333" t="s">
        <v>3962</v>
      </c>
      <c r="S187" s="182"/>
      <c r="T187" s="182"/>
      <c r="U187" s="182"/>
      <c r="V187" s="182"/>
      <c r="W187" s="333">
        <f ca="1">_xlfn.MINIFS(V:V,C:C,C187,AE:AE,"",AB:AB,"")</f>
        <v>0</v>
      </c>
      <c r="X187" s="333">
        <f ca="1">SUMIFS(T:T,C:C,C187,AE:AE,"")/SUMIFS(L:L,C:C,C187,AE:AE,"",AB:AB,"")</f>
        <v>0</v>
      </c>
      <c r="Y187" s="182"/>
      <c r="Z187" s="182"/>
      <c r="AA187" s="182"/>
      <c r="AB187" s="182"/>
      <c r="AC187" s="182">
        <v>0.22900000000000001</v>
      </c>
      <c r="AD187" s="377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45">
        <v>0</v>
      </c>
      <c r="AJ187" s="345">
        <v>0</v>
      </c>
      <c r="AK187" s="345"/>
      <c r="AL187" s="345"/>
      <c r="AM187" s="343"/>
      <c r="AN187" s="343"/>
      <c r="AO187" s="343"/>
      <c r="AP187" s="343"/>
      <c r="AQ187" s="343"/>
      <c r="AR187" s="343"/>
      <c r="AS187" s="343"/>
      <c r="AT187" s="343"/>
      <c r="AU187" s="343"/>
      <c r="AV187" s="343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43"/>
      <c r="BF187" s="350"/>
      <c r="BG187" s="343"/>
      <c r="BH187" s="347"/>
      <c r="BI187" s="351"/>
      <c r="BJ187" s="343"/>
      <c r="BK187" s="343"/>
      <c r="BL187" s="350"/>
      <c r="BM187" s="343"/>
      <c r="BN187" s="347"/>
      <c r="BO187" s="352">
        <v>46277</v>
      </c>
      <c r="BP187" s="343"/>
      <c r="BQ187" s="343"/>
      <c r="BR187" s="350"/>
      <c r="BS187" s="343"/>
      <c r="BT187" s="347"/>
      <c r="BU187" s="351"/>
      <c r="BV187" s="343"/>
      <c r="BW187" s="349"/>
      <c r="BX187" s="350"/>
      <c r="BY187" s="343"/>
      <c r="BZ187" s="347"/>
      <c r="CA187" s="352"/>
      <c r="CB187" s="343"/>
      <c r="CC187" s="343"/>
      <c r="CD187" s="351"/>
      <c r="CE187" s="343"/>
      <c r="CF187" s="343"/>
      <c r="CG187" s="343"/>
      <c r="CH187" s="343"/>
      <c r="CI187" s="343"/>
      <c r="CJ187" s="351"/>
      <c r="CK187" s="343"/>
      <c r="CL187" s="343"/>
      <c r="CM187" s="343"/>
      <c r="CN187" s="343"/>
      <c r="CO187" s="343"/>
      <c r="CP187" s="351"/>
      <c r="CQ187" s="343"/>
      <c r="CR187" s="343"/>
      <c r="CS187" s="343"/>
      <c r="CT187" s="343"/>
    </row>
    <row r="188" spans="1:98" ht="17.25" customHeight="1">
      <c r="A188" s="343">
        <v>179</v>
      </c>
      <c r="B188" s="344" t="s">
        <v>4314</v>
      </c>
      <c r="C188" s="344" t="s">
        <v>4315</v>
      </c>
      <c r="D188" s="344" t="s">
        <v>781</v>
      </c>
      <c r="E188" s="344" t="s">
        <v>4288</v>
      </c>
      <c r="F188" s="344" t="s">
        <v>4518</v>
      </c>
      <c r="G188" s="344" t="s">
        <v>4290</v>
      </c>
      <c r="H188" s="345">
        <v>180</v>
      </c>
      <c r="I188" s="346" t="s">
        <v>702</v>
      </c>
      <c r="J188" s="347">
        <v>1</v>
      </c>
      <c r="K188" s="347"/>
      <c r="L188" s="347">
        <v>2</v>
      </c>
      <c r="M188" s="345">
        <v>2</v>
      </c>
      <c r="N188" s="345">
        <v>4.0999999999999996</v>
      </c>
      <c r="O188" s="345" t="s">
        <v>674</v>
      </c>
      <c r="P188" s="345" t="s">
        <v>13</v>
      </c>
      <c r="Q188" s="345" t="s">
        <v>703</v>
      </c>
      <c r="R188" s="345"/>
      <c r="S188" s="345"/>
      <c r="T188" s="345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345">
        <f t="shared" ref="U188:U189" ca="1" si="14">+L188-T188</f>
        <v>2</v>
      </c>
      <c r="V188" s="345">
        <f t="shared" ref="V188:V189" ca="1" si="15">ROUNDDOWN(T188/J188,0)</f>
        <v>0</v>
      </c>
      <c r="W188" s="345"/>
      <c r="X188" s="345"/>
      <c r="Y188" s="345"/>
      <c r="Z188" s="345"/>
      <c r="AA188" s="345"/>
      <c r="AB188" s="345"/>
      <c r="AC188" s="345">
        <v>7.0000000000000007E-2</v>
      </c>
      <c r="AD188" s="349"/>
      <c r="AE188" s="337"/>
      <c r="AF188" s="337"/>
      <c r="AG188" s="348" t="s">
        <v>677</v>
      </c>
      <c r="AH188" s="348" t="s">
        <v>677</v>
      </c>
      <c r="AI188" s="345">
        <v>0</v>
      </c>
      <c r="AJ188" s="345">
        <v>0</v>
      </c>
      <c r="AK188" s="345"/>
      <c r="AL188" s="345"/>
      <c r="AM188" s="343"/>
      <c r="AN188" s="343"/>
      <c r="AO188" s="343"/>
      <c r="AP188" s="343"/>
      <c r="AQ188" s="343"/>
      <c r="AR188" s="343"/>
      <c r="AS188" s="343"/>
      <c r="AT188" s="343"/>
      <c r="AU188" s="343"/>
      <c r="AV188" s="343"/>
      <c r="AW188" s="343">
        <v>1</v>
      </c>
      <c r="AX188" s="343">
        <v>0</v>
      </c>
      <c r="AY188" s="343">
        <v>0</v>
      </c>
      <c r="AZ188" s="343">
        <v>1</v>
      </c>
      <c r="BA188" s="343">
        <v>0</v>
      </c>
      <c r="BB188" s="343">
        <v>0</v>
      </c>
      <c r="BC188" s="343">
        <v>0</v>
      </c>
      <c r="BD188" s="343" t="s">
        <v>692</v>
      </c>
      <c r="BE188" s="369"/>
      <c r="BF188" s="370"/>
      <c r="BG188" s="343" t="s">
        <v>4291</v>
      </c>
      <c r="BH188" s="343">
        <v>2</v>
      </c>
      <c r="BI188" s="351">
        <v>46277</v>
      </c>
      <c r="BJ188" s="343">
        <v>0</v>
      </c>
      <c r="BK188" s="369"/>
      <c r="BL188" s="370"/>
      <c r="BM188" s="371" t="s">
        <v>4291</v>
      </c>
      <c r="BN188" s="372">
        <v>2</v>
      </c>
      <c r="BO188" s="352">
        <v>46277</v>
      </c>
      <c r="BP188" s="371">
        <v>0</v>
      </c>
      <c r="BQ188" s="369"/>
      <c r="BR188" s="370"/>
      <c r="BS188" s="369"/>
      <c r="BT188" s="373"/>
      <c r="BU188" s="374"/>
      <c r="BV188" s="369"/>
      <c r="BW188" s="375"/>
      <c r="BX188" s="370"/>
      <c r="BY188" s="369"/>
      <c r="BZ188" s="373"/>
      <c r="CA188" s="376"/>
      <c r="CB188" s="369"/>
      <c r="CC188" s="369"/>
      <c r="CD188" s="374"/>
      <c r="CE188" s="369"/>
      <c r="CF188" s="369"/>
      <c r="CG188" s="369"/>
      <c r="CH188" s="369"/>
      <c r="CI188" s="369"/>
      <c r="CJ188" s="374"/>
      <c r="CK188" s="369"/>
      <c r="CL188" s="369"/>
      <c r="CM188" s="369"/>
      <c r="CN188" s="369"/>
      <c r="CO188" s="369"/>
      <c r="CP188" s="374"/>
      <c r="CQ188" s="369"/>
      <c r="CR188" s="369"/>
      <c r="CS188" s="369"/>
      <c r="CT188" s="369"/>
    </row>
    <row r="189" spans="1:98" ht="17.25" customHeight="1">
      <c r="A189" s="343">
        <v>180</v>
      </c>
      <c r="B189" s="344" t="s">
        <v>4314</v>
      </c>
      <c r="C189" s="344" t="s">
        <v>4315</v>
      </c>
      <c r="D189" s="344" t="s">
        <v>781</v>
      </c>
      <c r="E189" s="344" t="s">
        <v>4292</v>
      </c>
      <c r="F189" s="344" t="s">
        <v>4519</v>
      </c>
      <c r="G189" s="344" t="s">
        <v>4294</v>
      </c>
      <c r="H189" s="345">
        <v>200</v>
      </c>
      <c r="I189" s="346" t="s">
        <v>702</v>
      </c>
      <c r="J189" s="347">
        <v>1</v>
      </c>
      <c r="K189" s="347"/>
      <c r="L189" s="347">
        <v>2</v>
      </c>
      <c r="M189" s="345">
        <v>2.8</v>
      </c>
      <c r="N189" s="345">
        <v>5.7</v>
      </c>
      <c r="O189" s="345" t="s">
        <v>674</v>
      </c>
      <c r="P189" s="345" t="s">
        <v>13</v>
      </c>
      <c r="Q189" s="345" t="s">
        <v>703</v>
      </c>
      <c r="R189" s="345"/>
      <c r="S189" s="345"/>
      <c r="T189" s="345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45">
        <f t="shared" ca="1" si="14"/>
        <v>2</v>
      </c>
      <c r="V189" s="345">
        <f t="shared" ca="1" si="15"/>
        <v>0</v>
      </c>
      <c r="W189" s="345"/>
      <c r="X189" s="345"/>
      <c r="Y189" s="345"/>
      <c r="Z189" s="345"/>
      <c r="AA189" s="345"/>
      <c r="AB189" s="345"/>
      <c r="AC189" s="345">
        <v>0.159</v>
      </c>
      <c r="AD189" s="349"/>
      <c r="AE189" s="337"/>
      <c r="AF189" s="337"/>
      <c r="AG189" s="348" t="s">
        <v>677</v>
      </c>
      <c r="AH189" s="348" t="s">
        <v>677</v>
      </c>
      <c r="AI189" s="345">
        <v>0</v>
      </c>
      <c r="AJ189" s="345">
        <v>0</v>
      </c>
      <c r="AK189" s="345"/>
      <c r="AL189" s="345"/>
      <c r="AM189" s="343"/>
      <c r="AN189" s="343"/>
      <c r="AO189" s="343"/>
      <c r="AP189" s="343"/>
      <c r="AQ189" s="343"/>
      <c r="AR189" s="343"/>
      <c r="AS189" s="343"/>
      <c r="AT189" s="343"/>
      <c r="AU189" s="343"/>
      <c r="AV189" s="343"/>
      <c r="AW189" s="343">
        <v>0</v>
      </c>
      <c r="AX189" s="343">
        <v>0</v>
      </c>
      <c r="AY189" s="343">
        <v>0</v>
      </c>
      <c r="AZ189" s="343">
        <v>0</v>
      </c>
      <c r="BA189" s="343">
        <v>0</v>
      </c>
      <c r="BB189" s="343">
        <v>0</v>
      </c>
      <c r="BC189" s="343">
        <v>0</v>
      </c>
      <c r="BD189" s="343" t="s">
        <v>692</v>
      </c>
      <c r="BE189" s="343"/>
      <c r="BF189" s="350"/>
      <c r="BG189" s="343" t="s">
        <v>4004</v>
      </c>
      <c r="BH189" s="343">
        <v>2</v>
      </c>
      <c r="BI189" s="351">
        <v>46277</v>
      </c>
      <c r="BJ189" s="343">
        <v>0</v>
      </c>
      <c r="BK189" s="343"/>
      <c r="BL189" s="350"/>
      <c r="BM189" s="343" t="s">
        <v>4004</v>
      </c>
      <c r="BN189" s="343">
        <v>2</v>
      </c>
      <c r="BO189" s="352">
        <v>46277</v>
      </c>
      <c r="BP189" s="343">
        <v>0</v>
      </c>
      <c r="BQ189" s="343"/>
      <c r="BR189" s="350"/>
      <c r="BS189" s="343"/>
      <c r="BT189" s="343"/>
      <c r="BU189" s="351"/>
      <c r="BV189" s="343"/>
      <c r="BW189" s="343"/>
      <c r="BX189" s="350"/>
      <c r="BY189" s="343"/>
      <c r="BZ189" s="343"/>
      <c r="CA189" s="343"/>
      <c r="CB189" s="343"/>
      <c r="CC189" s="343"/>
      <c r="CD189" s="351"/>
      <c r="CE189" s="343"/>
      <c r="CF189" s="343"/>
      <c r="CG189" s="343"/>
      <c r="CH189" s="343"/>
      <c r="CI189" s="343"/>
      <c r="CJ189" s="351"/>
      <c r="CK189" s="343"/>
      <c r="CL189" s="343"/>
      <c r="CM189" s="343"/>
      <c r="CN189" s="343"/>
      <c r="CO189" s="343"/>
      <c r="CP189" s="351"/>
      <c r="CQ189" s="343"/>
      <c r="CR189" s="343"/>
      <c r="CS189" s="343"/>
      <c r="CT189" s="343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33" t="s">
        <v>674</v>
      </c>
      <c r="P190" s="182"/>
      <c r="Q190" s="182"/>
      <c r="R190" s="333" t="s">
        <v>3962</v>
      </c>
      <c r="S190" s="182"/>
      <c r="T190" s="182"/>
      <c r="U190" s="182"/>
      <c r="V190" s="182"/>
      <c r="W190" s="333">
        <f ca="1">_xlfn.MINIFS(V:V,C:C,C190,AE:AE,"",AB:AB,"")</f>
        <v>0</v>
      </c>
      <c r="X190" s="333">
        <f ca="1">SUMIFS(T:T,C:C,C190,AE:AE,"")/SUMIFS(L:L,C:C,C190,AE:AE,"",AB:AB,"")</f>
        <v>0</v>
      </c>
      <c r="Y190" s="182"/>
      <c r="Z190" s="182"/>
      <c r="AA190" s="182"/>
      <c r="AB190" s="182"/>
      <c r="AC190" s="182">
        <v>0.22900000000000001</v>
      </c>
      <c r="AD190" s="377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45">
        <v>0</v>
      </c>
      <c r="AJ190" s="345">
        <v>0</v>
      </c>
      <c r="AK190" s="345"/>
      <c r="AL190" s="345"/>
      <c r="AM190" s="343"/>
      <c r="AN190" s="343"/>
      <c r="AO190" s="343"/>
      <c r="AP190" s="343"/>
      <c r="AQ190" s="343"/>
      <c r="AR190" s="343"/>
      <c r="AS190" s="343"/>
      <c r="AT190" s="343"/>
      <c r="AU190" s="343"/>
      <c r="AV190" s="343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43"/>
      <c r="BF190" s="350"/>
      <c r="BG190" s="343"/>
      <c r="BH190" s="347"/>
      <c r="BI190" s="351"/>
      <c r="BJ190" s="343"/>
      <c r="BK190" s="343"/>
      <c r="BL190" s="350"/>
      <c r="BM190" s="343"/>
      <c r="BN190" s="347"/>
      <c r="BO190" s="352">
        <v>46277</v>
      </c>
      <c r="BP190" s="343"/>
      <c r="BQ190" s="343"/>
      <c r="BR190" s="350"/>
      <c r="BS190" s="343"/>
      <c r="BT190" s="347"/>
      <c r="BU190" s="351"/>
      <c r="BV190" s="343"/>
      <c r="BW190" s="349"/>
      <c r="BX190" s="350"/>
      <c r="BY190" s="343"/>
      <c r="BZ190" s="347"/>
      <c r="CA190" s="352"/>
      <c r="CB190" s="343"/>
      <c r="CC190" s="343"/>
      <c r="CD190" s="351"/>
      <c r="CE190" s="343"/>
      <c r="CF190" s="343"/>
      <c r="CG190" s="343"/>
      <c r="CH190" s="343"/>
      <c r="CI190" s="343"/>
      <c r="CJ190" s="351"/>
      <c r="CK190" s="343"/>
      <c r="CL190" s="343"/>
      <c r="CM190" s="343"/>
      <c r="CN190" s="343"/>
      <c r="CO190" s="343"/>
      <c r="CP190" s="351"/>
      <c r="CQ190" s="343"/>
      <c r="CR190" s="343"/>
      <c r="CS190" s="343"/>
      <c r="CT190" s="343"/>
    </row>
    <row r="191" spans="1:98" ht="17.25" customHeight="1">
      <c r="A191" s="343">
        <v>182</v>
      </c>
      <c r="B191" s="344" t="s">
        <v>4318</v>
      </c>
      <c r="C191" s="344" t="s">
        <v>4319</v>
      </c>
      <c r="D191" s="344" t="s">
        <v>781</v>
      </c>
      <c r="E191" s="344" t="s">
        <v>4288</v>
      </c>
      <c r="F191" s="344" t="s">
        <v>4520</v>
      </c>
      <c r="G191" s="344" t="s">
        <v>4290</v>
      </c>
      <c r="H191" s="345">
        <v>180</v>
      </c>
      <c r="I191" s="346" t="s">
        <v>702</v>
      </c>
      <c r="J191" s="347">
        <v>1</v>
      </c>
      <c r="K191" s="347"/>
      <c r="L191" s="347">
        <v>2</v>
      </c>
      <c r="M191" s="345">
        <v>2</v>
      </c>
      <c r="N191" s="345">
        <v>4.0999999999999996</v>
      </c>
      <c r="O191" s="345" t="s">
        <v>674</v>
      </c>
      <c r="P191" s="345" t="s">
        <v>13</v>
      </c>
      <c r="Q191" s="345" t="s">
        <v>703</v>
      </c>
      <c r="R191" s="345"/>
      <c r="S191" s="345"/>
      <c r="T191" s="345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345">
        <f t="shared" ref="U191:U192" ca="1" si="16">+L191-T191</f>
        <v>2</v>
      </c>
      <c r="V191" s="345">
        <f t="shared" ref="V191:V192" ca="1" si="17">ROUNDDOWN(T191/J191,0)</f>
        <v>0</v>
      </c>
      <c r="W191" s="345"/>
      <c r="X191" s="345"/>
      <c r="Y191" s="345"/>
      <c r="Z191" s="345"/>
      <c r="AA191" s="345"/>
      <c r="AB191" s="345"/>
      <c r="AC191" s="345">
        <v>7.0000000000000007E-2</v>
      </c>
      <c r="AD191" s="349"/>
      <c r="AE191" s="337"/>
      <c r="AF191" s="337"/>
      <c r="AG191" s="348" t="s">
        <v>677</v>
      </c>
      <c r="AH191" s="348" t="s">
        <v>677</v>
      </c>
      <c r="AI191" s="345">
        <v>0</v>
      </c>
      <c r="AJ191" s="345">
        <v>0</v>
      </c>
      <c r="AK191" s="345"/>
      <c r="AL191" s="345"/>
      <c r="AM191" s="343"/>
      <c r="AN191" s="343"/>
      <c r="AO191" s="343"/>
      <c r="AP191" s="343"/>
      <c r="AQ191" s="343"/>
      <c r="AR191" s="343"/>
      <c r="AS191" s="343"/>
      <c r="AT191" s="343"/>
      <c r="AU191" s="343"/>
      <c r="AV191" s="343"/>
      <c r="AW191" s="343">
        <v>1</v>
      </c>
      <c r="AX191" s="343">
        <v>0</v>
      </c>
      <c r="AY191" s="343">
        <v>0</v>
      </c>
      <c r="AZ191" s="343">
        <v>1</v>
      </c>
      <c r="BA191" s="343">
        <v>0</v>
      </c>
      <c r="BB191" s="343">
        <v>0</v>
      </c>
      <c r="BC191" s="343">
        <v>0</v>
      </c>
      <c r="BD191" s="343" t="s">
        <v>692</v>
      </c>
      <c r="BE191" s="353"/>
      <c r="BF191" s="354"/>
      <c r="BG191" s="343" t="s">
        <v>4291</v>
      </c>
      <c r="BH191" s="343">
        <v>2</v>
      </c>
      <c r="BI191" s="351">
        <v>46277</v>
      </c>
      <c r="BJ191" s="343">
        <v>0</v>
      </c>
      <c r="BK191" s="353"/>
      <c r="BL191" s="354"/>
      <c r="BM191" s="343" t="s">
        <v>4291</v>
      </c>
      <c r="BN191" s="347">
        <v>2</v>
      </c>
      <c r="BO191" s="352">
        <v>46277</v>
      </c>
      <c r="BP191" s="343">
        <v>0</v>
      </c>
      <c r="BQ191" s="353"/>
      <c r="BR191" s="354"/>
      <c r="BS191" s="353"/>
      <c r="BT191" s="355"/>
      <c r="BU191" s="356"/>
      <c r="BV191" s="353"/>
      <c r="BW191" s="357"/>
      <c r="BX191" s="354"/>
      <c r="BY191" s="353"/>
      <c r="BZ191" s="355"/>
      <c r="CA191" s="358"/>
      <c r="CB191" s="353"/>
      <c r="CC191" s="353"/>
      <c r="CD191" s="356"/>
      <c r="CE191" s="353"/>
      <c r="CF191" s="353"/>
      <c r="CG191" s="353"/>
      <c r="CH191" s="353"/>
      <c r="CI191" s="353"/>
      <c r="CJ191" s="356"/>
      <c r="CK191" s="353"/>
      <c r="CL191" s="353"/>
      <c r="CM191" s="353"/>
      <c r="CN191" s="353"/>
      <c r="CO191" s="353"/>
      <c r="CP191" s="356"/>
      <c r="CQ191" s="353"/>
      <c r="CR191" s="353"/>
      <c r="CS191" s="353"/>
      <c r="CT191" s="353"/>
    </row>
    <row r="192" spans="1:98" ht="17.25" customHeight="1">
      <c r="A192" s="343">
        <v>183</v>
      </c>
      <c r="B192" s="344" t="s">
        <v>4318</v>
      </c>
      <c r="C192" s="344" t="s">
        <v>4319</v>
      </c>
      <c r="D192" s="344" t="s">
        <v>781</v>
      </c>
      <c r="E192" s="344" t="s">
        <v>4292</v>
      </c>
      <c r="F192" s="344" t="s">
        <v>4521</v>
      </c>
      <c r="G192" s="344" t="s">
        <v>4294</v>
      </c>
      <c r="H192" s="345">
        <v>200</v>
      </c>
      <c r="I192" s="346" t="s">
        <v>702</v>
      </c>
      <c r="J192" s="347">
        <v>1</v>
      </c>
      <c r="K192" s="347"/>
      <c r="L192" s="347">
        <v>2</v>
      </c>
      <c r="M192" s="345">
        <v>2.8</v>
      </c>
      <c r="N192" s="345">
        <v>5.7</v>
      </c>
      <c r="O192" s="345" t="s">
        <v>674</v>
      </c>
      <c r="P192" s="345" t="s">
        <v>13</v>
      </c>
      <c r="Q192" s="345" t="s">
        <v>703</v>
      </c>
      <c r="R192" s="345"/>
      <c r="S192" s="345"/>
      <c r="T192" s="345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45">
        <f t="shared" ca="1" si="16"/>
        <v>2</v>
      </c>
      <c r="V192" s="345">
        <f t="shared" ca="1" si="17"/>
        <v>0</v>
      </c>
      <c r="W192" s="345"/>
      <c r="X192" s="345"/>
      <c r="Y192" s="345"/>
      <c r="Z192" s="345"/>
      <c r="AA192" s="345"/>
      <c r="AB192" s="345"/>
      <c r="AC192" s="345">
        <v>0.159</v>
      </c>
      <c r="AD192" s="349"/>
      <c r="AE192" s="337"/>
      <c r="AF192" s="337"/>
      <c r="AG192" s="348" t="s">
        <v>677</v>
      </c>
      <c r="AH192" s="348" t="s">
        <v>677</v>
      </c>
      <c r="AI192" s="345">
        <v>0</v>
      </c>
      <c r="AJ192" s="345">
        <v>0</v>
      </c>
      <c r="AK192" s="345"/>
      <c r="AL192" s="345"/>
      <c r="AM192" s="343"/>
      <c r="AN192" s="343"/>
      <c r="AO192" s="343"/>
      <c r="AP192" s="343"/>
      <c r="AQ192" s="343"/>
      <c r="AR192" s="343"/>
      <c r="AS192" s="343"/>
      <c r="AT192" s="343"/>
      <c r="AU192" s="343"/>
      <c r="AV192" s="343"/>
      <c r="AW192" s="343">
        <v>0</v>
      </c>
      <c r="AX192" s="343">
        <v>0</v>
      </c>
      <c r="AY192" s="343">
        <v>0</v>
      </c>
      <c r="AZ192" s="343">
        <v>0</v>
      </c>
      <c r="BA192" s="343">
        <v>0</v>
      </c>
      <c r="BB192" s="343">
        <v>0</v>
      </c>
      <c r="BC192" s="343">
        <v>0</v>
      </c>
      <c r="BD192" s="343" t="s">
        <v>692</v>
      </c>
      <c r="BE192" s="359"/>
      <c r="BF192" s="360"/>
      <c r="BG192" s="343" t="s">
        <v>4004</v>
      </c>
      <c r="BH192" s="343">
        <v>2</v>
      </c>
      <c r="BI192" s="351">
        <v>46277</v>
      </c>
      <c r="BJ192" s="343">
        <v>0</v>
      </c>
      <c r="BK192" s="361"/>
      <c r="BL192" s="362"/>
      <c r="BM192" s="363" t="s">
        <v>4004</v>
      </c>
      <c r="BN192" s="364">
        <v>2</v>
      </c>
      <c r="BO192" s="352">
        <v>46277</v>
      </c>
      <c r="BP192" s="363">
        <v>0</v>
      </c>
      <c r="BQ192" s="361"/>
      <c r="BR192" s="362"/>
      <c r="BS192" s="361"/>
      <c r="BT192" s="365"/>
      <c r="BU192" s="366"/>
      <c r="BV192" s="361"/>
      <c r="BW192" s="367"/>
      <c r="BX192" s="362"/>
      <c r="BY192" s="361"/>
      <c r="BZ192" s="365"/>
      <c r="CA192" s="368"/>
      <c r="CB192" s="361"/>
      <c r="CC192" s="361"/>
      <c r="CD192" s="366"/>
      <c r="CE192" s="361"/>
      <c r="CF192" s="361"/>
      <c r="CG192" s="361"/>
      <c r="CH192" s="361"/>
      <c r="CI192" s="361"/>
      <c r="CJ192" s="366"/>
      <c r="CK192" s="361"/>
      <c r="CL192" s="361"/>
      <c r="CM192" s="361"/>
      <c r="CN192" s="361"/>
      <c r="CO192" s="361"/>
      <c r="CP192" s="366"/>
      <c r="CQ192" s="361"/>
      <c r="CR192" s="361"/>
      <c r="CS192" s="361"/>
      <c r="CT192" s="361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33" t="s">
        <v>674</v>
      </c>
      <c r="P193" s="182"/>
      <c r="Q193" s="182"/>
      <c r="R193" s="333" t="s">
        <v>3962</v>
      </c>
      <c r="S193" s="182"/>
      <c r="T193" s="182"/>
      <c r="U193" s="182"/>
      <c r="V193" s="182"/>
      <c r="W193" s="333">
        <f ca="1">_xlfn.MINIFS(V:V,C:C,C193,AE:AE,"",AB:AB,"")</f>
        <v>0</v>
      </c>
      <c r="X193" s="333">
        <f ca="1">SUMIFS(T:T,C:C,C193,AE:AE,"")/SUMIFS(L:L,C:C,C193,AE:AE,"",AB:AB,"")</f>
        <v>0</v>
      </c>
      <c r="Y193" s="182"/>
      <c r="Z193" s="182"/>
      <c r="AA193" s="182"/>
      <c r="AB193" s="182"/>
      <c r="AC193" s="182">
        <v>0.45900000000000002</v>
      </c>
      <c r="AD193" s="377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45">
        <v>0</v>
      </c>
      <c r="AJ193" s="345">
        <v>0</v>
      </c>
      <c r="AK193" s="345"/>
      <c r="AL193" s="345"/>
      <c r="AM193" s="343"/>
      <c r="AN193" s="343"/>
      <c r="AO193" s="343"/>
      <c r="AP193" s="343"/>
      <c r="AQ193" s="343"/>
      <c r="AR193" s="343"/>
      <c r="AS193" s="343"/>
      <c r="AT193" s="343"/>
      <c r="AU193" s="343"/>
      <c r="AV193" s="343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59"/>
      <c r="BF193" s="360"/>
      <c r="BG193" s="359"/>
      <c r="BH193" s="364"/>
      <c r="BI193" s="386"/>
      <c r="BJ193" s="363"/>
      <c r="BK193" s="361"/>
      <c r="BL193" s="362"/>
      <c r="BM193" s="363"/>
      <c r="BN193" s="364"/>
      <c r="BO193" s="352">
        <v>46277</v>
      </c>
      <c r="BP193" s="363"/>
      <c r="BQ193" s="361"/>
      <c r="BR193" s="362"/>
      <c r="BS193" s="361"/>
      <c r="BT193" s="365"/>
      <c r="BU193" s="366"/>
      <c r="BV193" s="361"/>
      <c r="BW193" s="367"/>
      <c r="BX193" s="362"/>
      <c r="BY193" s="361"/>
      <c r="BZ193" s="365"/>
      <c r="CA193" s="368"/>
      <c r="CB193" s="361"/>
      <c r="CC193" s="361"/>
      <c r="CD193" s="366"/>
      <c r="CE193" s="361"/>
      <c r="CF193" s="361"/>
      <c r="CG193" s="361"/>
      <c r="CH193" s="361"/>
      <c r="CI193" s="361"/>
      <c r="CJ193" s="366"/>
      <c r="CK193" s="361"/>
      <c r="CL193" s="361"/>
      <c r="CM193" s="361"/>
      <c r="CN193" s="361"/>
      <c r="CO193" s="361"/>
      <c r="CP193" s="366"/>
      <c r="CQ193" s="361"/>
      <c r="CR193" s="361"/>
      <c r="CS193" s="361"/>
      <c r="CT193" s="361"/>
    </row>
    <row r="194" spans="1:98" ht="17.25" customHeight="1">
      <c r="A194" s="343">
        <v>185</v>
      </c>
      <c r="B194" s="344" t="s">
        <v>4322</v>
      </c>
      <c r="C194" s="344" t="s">
        <v>4323</v>
      </c>
      <c r="D194" s="344" t="s">
        <v>781</v>
      </c>
      <c r="E194" s="344" t="s">
        <v>4288</v>
      </c>
      <c r="F194" s="344" t="s">
        <v>4522</v>
      </c>
      <c r="G194" s="344" t="s">
        <v>4290</v>
      </c>
      <c r="H194" s="345">
        <v>180</v>
      </c>
      <c r="I194" s="346" t="s">
        <v>702</v>
      </c>
      <c r="J194" s="347">
        <v>1</v>
      </c>
      <c r="K194" s="347"/>
      <c r="L194" s="347">
        <v>4</v>
      </c>
      <c r="M194" s="345">
        <v>2</v>
      </c>
      <c r="N194" s="345">
        <v>8.1999999999999993</v>
      </c>
      <c r="O194" s="345" t="s">
        <v>674</v>
      </c>
      <c r="P194" s="345" t="s">
        <v>13</v>
      </c>
      <c r="Q194" s="345" t="s">
        <v>703</v>
      </c>
      <c r="R194" s="345"/>
      <c r="S194" s="345"/>
      <c r="T194" s="345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345">
        <f t="shared" ref="U194:U195" ca="1" si="18">+L194-T194</f>
        <v>4</v>
      </c>
      <c r="V194" s="345">
        <f t="shared" ref="V194:V195" ca="1" si="19">ROUNDDOWN(T194/J194,0)</f>
        <v>0</v>
      </c>
      <c r="W194" s="345"/>
      <c r="X194" s="345"/>
      <c r="Y194" s="345"/>
      <c r="Z194" s="345"/>
      <c r="AA194" s="345"/>
      <c r="AB194" s="345"/>
      <c r="AC194" s="345">
        <v>0.14000000000000001</v>
      </c>
      <c r="AD194" s="349"/>
      <c r="AE194" s="337"/>
      <c r="AF194" s="337"/>
      <c r="AG194" s="348" t="s">
        <v>677</v>
      </c>
      <c r="AH194" s="348" t="s">
        <v>677</v>
      </c>
      <c r="AI194" s="345">
        <v>0</v>
      </c>
      <c r="AJ194" s="345">
        <v>0</v>
      </c>
      <c r="AK194" s="345"/>
      <c r="AL194" s="345"/>
      <c r="AM194" s="343"/>
      <c r="AN194" s="343"/>
      <c r="AO194" s="343"/>
      <c r="AP194" s="343"/>
      <c r="AQ194" s="343"/>
      <c r="AR194" s="343"/>
      <c r="AS194" s="343"/>
      <c r="AT194" s="343"/>
      <c r="AU194" s="343"/>
      <c r="AV194" s="343"/>
      <c r="AW194" s="343">
        <v>1</v>
      </c>
      <c r="AX194" s="343">
        <v>0</v>
      </c>
      <c r="AY194" s="343">
        <v>0</v>
      </c>
      <c r="AZ194" s="343">
        <v>1</v>
      </c>
      <c r="BA194" s="343">
        <v>0</v>
      </c>
      <c r="BB194" s="343">
        <v>0</v>
      </c>
      <c r="BC194" s="343">
        <v>0</v>
      </c>
      <c r="BD194" s="343" t="s">
        <v>692</v>
      </c>
      <c r="BE194" s="378"/>
      <c r="BF194" s="379"/>
      <c r="BG194" s="343" t="s">
        <v>4291</v>
      </c>
      <c r="BH194" s="343">
        <v>4</v>
      </c>
      <c r="BI194" s="351">
        <v>46277</v>
      </c>
      <c r="BJ194" s="343">
        <v>0</v>
      </c>
      <c r="BK194" s="378"/>
      <c r="BL194" s="379"/>
      <c r="BM194" s="378" t="s">
        <v>4291</v>
      </c>
      <c r="BN194" s="378">
        <v>4</v>
      </c>
      <c r="BO194" s="352">
        <v>46277</v>
      </c>
      <c r="BP194" s="378">
        <v>0</v>
      </c>
      <c r="BQ194" s="378"/>
      <c r="BR194" s="379"/>
      <c r="BS194" s="378"/>
      <c r="BT194" s="378"/>
      <c r="BU194" s="380"/>
      <c r="BV194" s="378"/>
      <c r="BW194" s="378"/>
      <c r="BX194" s="379"/>
      <c r="BY194" s="378"/>
      <c r="BZ194" s="378"/>
      <c r="CA194" s="378"/>
      <c r="CB194" s="378"/>
      <c r="CC194" s="378"/>
      <c r="CD194" s="380"/>
      <c r="CE194" s="378"/>
      <c r="CF194" s="378"/>
      <c r="CG194" s="378"/>
      <c r="CH194" s="378"/>
      <c r="CI194" s="378"/>
      <c r="CJ194" s="380"/>
      <c r="CK194" s="378"/>
      <c r="CL194" s="378"/>
      <c r="CM194" s="378"/>
      <c r="CN194" s="378"/>
      <c r="CO194" s="378"/>
      <c r="CP194" s="380"/>
      <c r="CQ194" s="378"/>
      <c r="CR194" s="378"/>
      <c r="CS194" s="378"/>
      <c r="CT194" s="378"/>
    </row>
    <row r="195" spans="1:98" ht="17.25" customHeight="1">
      <c r="A195" s="343">
        <v>186</v>
      </c>
      <c r="B195" s="344" t="s">
        <v>4322</v>
      </c>
      <c r="C195" s="344" t="s">
        <v>4323</v>
      </c>
      <c r="D195" s="344" t="s">
        <v>781</v>
      </c>
      <c r="E195" s="344" t="s">
        <v>4292</v>
      </c>
      <c r="F195" s="344" t="s">
        <v>4523</v>
      </c>
      <c r="G195" s="344" t="s">
        <v>4294</v>
      </c>
      <c r="H195" s="345">
        <v>200</v>
      </c>
      <c r="I195" s="346" t="s">
        <v>702</v>
      </c>
      <c r="J195" s="347">
        <v>1</v>
      </c>
      <c r="K195" s="347"/>
      <c r="L195" s="347">
        <v>4</v>
      </c>
      <c r="M195" s="345">
        <v>2.8</v>
      </c>
      <c r="N195" s="345">
        <v>11.3</v>
      </c>
      <c r="O195" s="345" t="s">
        <v>674</v>
      </c>
      <c r="P195" s="345" t="s">
        <v>13</v>
      </c>
      <c r="Q195" s="345" t="s">
        <v>703</v>
      </c>
      <c r="R195" s="345"/>
      <c r="S195" s="345"/>
      <c r="T195" s="345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45">
        <f t="shared" ca="1" si="18"/>
        <v>4</v>
      </c>
      <c r="V195" s="345">
        <f t="shared" ca="1" si="19"/>
        <v>0</v>
      </c>
      <c r="W195" s="345"/>
      <c r="X195" s="345"/>
      <c r="Y195" s="345"/>
      <c r="Z195" s="345"/>
      <c r="AA195" s="345"/>
      <c r="AB195" s="345"/>
      <c r="AC195" s="345">
        <v>0.318</v>
      </c>
      <c r="AD195" s="349"/>
      <c r="AE195" s="337"/>
      <c r="AF195" s="337"/>
      <c r="AG195" s="348" t="s">
        <v>677</v>
      </c>
      <c r="AH195" s="348" t="s">
        <v>677</v>
      </c>
      <c r="AI195" s="345">
        <v>0</v>
      </c>
      <c r="AJ195" s="345">
        <v>0</v>
      </c>
      <c r="AK195" s="345"/>
      <c r="AL195" s="345"/>
      <c r="AM195" s="343"/>
      <c r="AN195" s="343"/>
      <c r="AO195" s="343"/>
      <c r="AP195" s="343"/>
      <c r="AQ195" s="343"/>
      <c r="AR195" s="343"/>
      <c r="AS195" s="343"/>
      <c r="AT195" s="343"/>
      <c r="AU195" s="343"/>
      <c r="AV195" s="343"/>
      <c r="AW195" s="343">
        <v>0</v>
      </c>
      <c r="AX195" s="343">
        <v>0</v>
      </c>
      <c r="AY195" s="343">
        <v>0</v>
      </c>
      <c r="AZ195" s="343">
        <v>0</v>
      </c>
      <c r="BA195" s="343">
        <v>0</v>
      </c>
      <c r="BB195" s="343">
        <v>0</v>
      </c>
      <c r="BC195" s="343">
        <v>0</v>
      </c>
      <c r="BD195" s="343" t="s">
        <v>692</v>
      </c>
      <c r="BE195" s="381"/>
      <c r="BF195" s="382"/>
      <c r="BG195" s="343" t="s">
        <v>4004</v>
      </c>
      <c r="BH195" s="343">
        <v>4</v>
      </c>
      <c r="BI195" s="351">
        <v>46277</v>
      </c>
      <c r="BJ195" s="343">
        <v>0</v>
      </c>
      <c r="BK195" s="353"/>
      <c r="BL195" s="354"/>
      <c r="BM195" s="343" t="s">
        <v>4004</v>
      </c>
      <c r="BN195" s="347">
        <v>4</v>
      </c>
      <c r="BO195" s="352">
        <v>46277</v>
      </c>
      <c r="BP195" s="343">
        <v>0</v>
      </c>
      <c r="BQ195" s="353"/>
      <c r="BR195" s="354"/>
      <c r="BS195" s="353"/>
      <c r="BT195" s="355"/>
      <c r="BU195" s="356"/>
      <c r="BV195" s="353"/>
      <c r="BW195" s="357"/>
      <c r="BX195" s="354"/>
      <c r="BY195" s="353"/>
      <c r="BZ195" s="355"/>
      <c r="CA195" s="358"/>
      <c r="CB195" s="353"/>
      <c r="CC195" s="353"/>
      <c r="CD195" s="356"/>
      <c r="CE195" s="353"/>
      <c r="CF195" s="353"/>
      <c r="CG195" s="353"/>
      <c r="CH195" s="353"/>
      <c r="CI195" s="353"/>
      <c r="CJ195" s="356"/>
      <c r="CK195" s="353"/>
      <c r="CL195" s="353"/>
      <c r="CM195" s="353"/>
      <c r="CN195" s="353"/>
      <c r="CO195" s="353"/>
      <c r="CP195" s="356"/>
      <c r="CQ195" s="353"/>
      <c r="CR195" s="353"/>
      <c r="CS195" s="353"/>
      <c r="CT195" s="353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33" t="s">
        <v>674</v>
      </c>
      <c r="P196" s="182"/>
      <c r="Q196" s="182"/>
      <c r="R196" s="333" t="s">
        <v>3962</v>
      </c>
      <c r="S196" s="182"/>
      <c r="T196" s="182"/>
      <c r="U196" s="182"/>
      <c r="V196" s="182"/>
      <c r="W196" s="333">
        <f ca="1">_xlfn.MINIFS(V:V,C:C,C196,AE:AE,"",AB:AB,"")</f>
        <v>0</v>
      </c>
      <c r="X196" s="333">
        <f ca="1">SUMIFS(T:T,C:C,C196,AE:AE,"")/SUMIFS(L:L,C:C,C196,AE:AE,"",AB:AB,"")</f>
        <v>0</v>
      </c>
      <c r="Y196" s="182"/>
      <c r="Z196" s="182"/>
      <c r="AA196" s="182"/>
      <c r="AB196" s="182"/>
      <c r="AC196" s="182">
        <v>0.22900000000000001</v>
      </c>
      <c r="AD196" s="377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45">
        <v>0</v>
      </c>
      <c r="AJ196" s="345">
        <v>0</v>
      </c>
      <c r="AK196" s="345"/>
      <c r="AL196" s="345"/>
      <c r="AM196" s="343"/>
      <c r="AN196" s="343"/>
      <c r="AO196" s="343"/>
      <c r="AP196" s="343"/>
      <c r="AQ196" s="343"/>
      <c r="AR196" s="343"/>
      <c r="AS196" s="343"/>
      <c r="AT196" s="343"/>
      <c r="AU196" s="343"/>
      <c r="AV196" s="343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43"/>
      <c r="BF196" s="350"/>
      <c r="BG196" s="343"/>
      <c r="BH196" s="347"/>
      <c r="BI196" s="351"/>
      <c r="BJ196" s="343"/>
      <c r="BK196" s="343"/>
      <c r="BL196" s="350"/>
      <c r="BM196" s="343"/>
      <c r="BN196" s="347"/>
      <c r="BO196" s="352">
        <v>46277</v>
      </c>
      <c r="BP196" s="343"/>
      <c r="BQ196" s="343"/>
      <c r="BR196" s="350"/>
      <c r="BS196" s="343"/>
      <c r="BT196" s="347"/>
      <c r="BU196" s="351"/>
      <c r="BV196" s="343"/>
      <c r="BW196" s="349"/>
      <c r="BX196" s="350"/>
      <c r="BY196" s="343"/>
      <c r="BZ196" s="347"/>
      <c r="CA196" s="352"/>
      <c r="CB196" s="343"/>
      <c r="CC196" s="343"/>
      <c r="CD196" s="351"/>
      <c r="CE196" s="343"/>
      <c r="CF196" s="343"/>
      <c r="CG196" s="343"/>
      <c r="CH196" s="343"/>
      <c r="CI196" s="343"/>
      <c r="CJ196" s="351"/>
      <c r="CK196" s="343"/>
      <c r="CL196" s="343"/>
      <c r="CM196" s="343"/>
      <c r="CN196" s="343"/>
      <c r="CO196" s="343"/>
      <c r="CP196" s="351"/>
      <c r="CQ196" s="343"/>
      <c r="CR196" s="343"/>
      <c r="CS196" s="343"/>
      <c r="CT196" s="343"/>
    </row>
    <row r="197" spans="1:98" ht="17.25" customHeight="1">
      <c r="A197" s="343">
        <v>188</v>
      </c>
      <c r="B197" s="344" t="s">
        <v>4326</v>
      </c>
      <c r="C197" s="344" t="s">
        <v>4327</v>
      </c>
      <c r="D197" s="344" t="s">
        <v>781</v>
      </c>
      <c r="E197" s="344" t="s">
        <v>4288</v>
      </c>
      <c r="F197" s="344" t="s">
        <v>4524</v>
      </c>
      <c r="G197" s="344" t="s">
        <v>4290</v>
      </c>
      <c r="H197" s="345">
        <v>180</v>
      </c>
      <c r="I197" s="346" t="s">
        <v>702</v>
      </c>
      <c r="J197" s="347">
        <v>1</v>
      </c>
      <c r="K197" s="347"/>
      <c r="L197" s="347">
        <v>2</v>
      </c>
      <c r="M197" s="345">
        <v>2</v>
      </c>
      <c r="N197" s="345">
        <v>4.0999999999999996</v>
      </c>
      <c r="O197" s="345" t="s">
        <v>674</v>
      </c>
      <c r="P197" s="345" t="s">
        <v>13</v>
      </c>
      <c r="Q197" s="345" t="s">
        <v>703</v>
      </c>
      <c r="R197" s="345"/>
      <c r="S197" s="345"/>
      <c r="T197" s="345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345">
        <f t="shared" ref="U197:U198" ca="1" si="20">+L197-T197</f>
        <v>2</v>
      </c>
      <c r="V197" s="345">
        <f t="shared" ref="V197:V198" ca="1" si="21">ROUNDDOWN(T197/J197,0)</f>
        <v>0</v>
      </c>
      <c r="W197" s="345"/>
      <c r="X197" s="345"/>
      <c r="Y197" s="345"/>
      <c r="Z197" s="345"/>
      <c r="AA197" s="345"/>
      <c r="AB197" s="345"/>
      <c r="AC197" s="345">
        <v>7.0000000000000007E-2</v>
      </c>
      <c r="AD197" s="349"/>
      <c r="AE197" s="337"/>
      <c r="AF197" s="337"/>
      <c r="AG197" s="348" t="s">
        <v>677</v>
      </c>
      <c r="AH197" s="348" t="s">
        <v>677</v>
      </c>
      <c r="AI197" s="345">
        <v>0</v>
      </c>
      <c r="AJ197" s="345">
        <v>0</v>
      </c>
      <c r="AK197" s="345"/>
      <c r="AL197" s="345"/>
      <c r="AM197" s="343"/>
      <c r="AN197" s="343"/>
      <c r="AO197" s="343"/>
      <c r="AP197" s="343"/>
      <c r="AQ197" s="343"/>
      <c r="AR197" s="343"/>
      <c r="AS197" s="343"/>
      <c r="AT197" s="343"/>
      <c r="AU197" s="343"/>
      <c r="AV197" s="343"/>
      <c r="AW197" s="343">
        <v>1</v>
      </c>
      <c r="AX197" s="343">
        <v>0</v>
      </c>
      <c r="AY197" s="343">
        <v>0</v>
      </c>
      <c r="AZ197" s="343">
        <v>1</v>
      </c>
      <c r="BA197" s="343">
        <v>0</v>
      </c>
      <c r="BB197" s="343">
        <v>0</v>
      </c>
      <c r="BC197" s="343">
        <v>0</v>
      </c>
      <c r="BD197" s="343" t="s">
        <v>692</v>
      </c>
      <c r="BE197" s="343"/>
      <c r="BF197" s="343"/>
      <c r="BG197" s="343" t="s">
        <v>4291</v>
      </c>
      <c r="BH197" s="343">
        <v>2</v>
      </c>
      <c r="BI197" s="351">
        <v>46277</v>
      </c>
      <c r="BJ197" s="343">
        <v>0</v>
      </c>
      <c r="BK197" s="343"/>
      <c r="BL197" s="350"/>
      <c r="BM197" s="343" t="s">
        <v>4291</v>
      </c>
      <c r="BN197" s="347">
        <v>2</v>
      </c>
      <c r="BO197" s="352">
        <v>46277</v>
      </c>
      <c r="BP197" s="343">
        <v>0</v>
      </c>
      <c r="BQ197" s="343"/>
      <c r="BR197" s="350"/>
      <c r="BS197" s="343"/>
      <c r="BT197" s="347"/>
      <c r="BU197" s="351"/>
      <c r="BV197" s="343"/>
      <c r="BW197" s="349"/>
      <c r="BX197" s="350"/>
      <c r="BY197" s="343"/>
      <c r="BZ197" s="347"/>
      <c r="CA197" s="352"/>
      <c r="CB197" s="343"/>
      <c r="CC197" s="343"/>
      <c r="CD197" s="351"/>
      <c r="CE197" s="343"/>
      <c r="CF197" s="343"/>
      <c r="CG197" s="343"/>
      <c r="CH197" s="343"/>
      <c r="CI197" s="343"/>
      <c r="CJ197" s="351"/>
      <c r="CK197" s="343"/>
      <c r="CL197" s="343"/>
      <c r="CM197" s="343"/>
      <c r="CN197" s="343"/>
      <c r="CO197" s="343"/>
      <c r="CP197" s="351"/>
      <c r="CQ197" s="343"/>
      <c r="CR197" s="343"/>
      <c r="CS197" s="343"/>
      <c r="CT197" s="343"/>
    </row>
    <row r="198" spans="1:98" ht="17.25" customHeight="1">
      <c r="A198" s="343">
        <v>189</v>
      </c>
      <c r="B198" s="344" t="s">
        <v>4326</v>
      </c>
      <c r="C198" s="344" t="s">
        <v>4327</v>
      </c>
      <c r="D198" s="344" t="s">
        <v>781</v>
      </c>
      <c r="E198" s="344" t="s">
        <v>4292</v>
      </c>
      <c r="F198" s="344" t="s">
        <v>4525</v>
      </c>
      <c r="G198" s="344" t="s">
        <v>4294</v>
      </c>
      <c r="H198" s="345">
        <v>200</v>
      </c>
      <c r="I198" s="346" t="s">
        <v>702</v>
      </c>
      <c r="J198" s="347">
        <v>1</v>
      </c>
      <c r="K198" s="347"/>
      <c r="L198" s="347">
        <v>2</v>
      </c>
      <c r="M198" s="345">
        <v>2.8</v>
      </c>
      <c r="N198" s="345">
        <v>5.7</v>
      </c>
      <c r="O198" s="345" t="s">
        <v>674</v>
      </c>
      <c r="P198" s="345" t="s">
        <v>13</v>
      </c>
      <c r="Q198" s="345" t="s">
        <v>703</v>
      </c>
      <c r="R198" s="345"/>
      <c r="S198" s="345"/>
      <c r="T198" s="345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45">
        <f t="shared" ca="1" si="20"/>
        <v>2</v>
      </c>
      <c r="V198" s="345">
        <f t="shared" ca="1" si="21"/>
        <v>0</v>
      </c>
      <c r="W198" s="345"/>
      <c r="X198" s="345"/>
      <c r="Y198" s="345"/>
      <c r="Z198" s="345"/>
      <c r="AA198" s="345"/>
      <c r="AB198" s="345"/>
      <c r="AC198" s="345">
        <v>0.159</v>
      </c>
      <c r="AD198" s="349"/>
      <c r="AE198" s="337"/>
      <c r="AF198" s="337"/>
      <c r="AG198" s="348" t="s">
        <v>677</v>
      </c>
      <c r="AH198" s="348" t="s">
        <v>677</v>
      </c>
      <c r="AI198" s="345">
        <v>0</v>
      </c>
      <c r="AJ198" s="345">
        <v>0</v>
      </c>
      <c r="AK198" s="345"/>
      <c r="AL198" s="345"/>
      <c r="AM198" s="343"/>
      <c r="AN198" s="343"/>
      <c r="AO198" s="343"/>
      <c r="AP198" s="343"/>
      <c r="AQ198" s="343"/>
      <c r="AR198" s="343"/>
      <c r="AS198" s="343"/>
      <c r="AT198" s="343"/>
      <c r="AU198" s="343"/>
      <c r="AV198" s="343"/>
      <c r="AW198" s="343">
        <v>0</v>
      </c>
      <c r="AX198" s="343">
        <v>0</v>
      </c>
      <c r="AY198" s="343">
        <v>0</v>
      </c>
      <c r="AZ198" s="343">
        <v>0</v>
      </c>
      <c r="BA198" s="343">
        <v>0</v>
      </c>
      <c r="BB198" s="343">
        <v>0</v>
      </c>
      <c r="BC198" s="343">
        <v>0</v>
      </c>
      <c r="BD198" s="343" t="s">
        <v>692</v>
      </c>
      <c r="BE198" s="381"/>
      <c r="BF198" s="381"/>
      <c r="BG198" s="343" t="s">
        <v>4004</v>
      </c>
      <c r="BH198" s="343">
        <v>2</v>
      </c>
      <c r="BI198" s="351">
        <v>46277</v>
      </c>
      <c r="BJ198" s="343">
        <v>0</v>
      </c>
      <c r="BK198" s="353"/>
      <c r="BL198" s="354"/>
      <c r="BM198" s="343" t="s">
        <v>4004</v>
      </c>
      <c r="BN198" s="347">
        <v>2</v>
      </c>
      <c r="BO198" s="352">
        <v>46277</v>
      </c>
      <c r="BP198" s="343">
        <v>0</v>
      </c>
      <c r="BQ198" s="353"/>
      <c r="BR198" s="354"/>
      <c r="BS198" s="353"/>
      <c r="BT198" s="355"/>
      <c r="BU198" s="356"/>
      <c r="BV198" s="353"/>
      <c r="BW198" s="357"/>
      <c r="BX198" s="354"/>
      <c r="BY198" s="353"/>
      <c r="BZ198" s="355"/>
      <c r="CA198" s="358"/>
      <c r="CB198" s="353"/>
      <c r="CC198" s="353"/>
      <c r="CD198" s="356"/>
      <c r="CE198" s="353"/>
      <c r="CF198" s="353"/>
      <c r="CG198" s="353"/>
      <c r="CH198" s="353"/>
      <c r="CI198" s="353"/>
      <c r="CJ198" s="356"/>
      <c r="CK198" s="353"/>
      <c r="CL198" s="353"/>
      <c r="CM198" s="353"/>
      <c r="CN198" s="353"/>
      <c r="CO198" s="353"/>
      <c r="CP198" s="356"/>
      <c r="CQ198" s="353"/>
      <c r="CR198" s="353"/>
      <c r="CS198" s="353"/>
      <c r="CT198" s="353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33" t="s">
        <v>674</v>
      </c>
      <c r="P199" s="182"/>
      <c r="Q199" s="182"/>
      <c r="R199" s="333" t="s">
        <v>3962</v>
      </c>
      <c r="S199" s="182"/>
      <c r="T199" s="182"/>
      <c r="U199" s="182"/>
      <c r="V199" s="182"/>
      <c r="W199" s="333">
        <f ca="1">_xlfn.MINIFS(V:V,C:C,C199,AE:AE,"",AB:AB,"")</f>
        <v>0</v>
      </c>
      <c r="X199" s="333">
        <f ca="1">SUMIFS(T:T,C:C,C199,AE:AE,"")/SUMIFS(L:L,C:C,C199,AE:AE,"",AB:AB,"")</f>
        <v>0</v>
      </c>
      <c r="Y199" s="182"/>
      <c r="Z199" s="182"/>
      <c r="AA199" s="182"/>
      <c r="AB199" s="182"/>
      <c r="AC199" s="182">
        <v>0.22900000000000001</v>
      </c>
      <c r="AD199" s="377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45">
        <v>0</v>
      </c>
      <c r="AJ199" s="345">
        <v>0</v>
      </c>
      <c r="AK199" s="345"/>
      <c r="AL199" s="345"/>
      <c r="AM199" s="343"/>
      <c r="AN199" s="343"/>
      <c r="AO199" s="343"/>
      <c r="AP199" s="343"/>
      <c r="AQ199" s="343"/>
      <c r="AR199" s="343"/>
      <c r="AS199" s="343"/>
      <c r="AT199" s="343"/>
      <c r="AU199" s="343"/>
      <c r="AV199" s="343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83"/>
      <c r="BG199" s="187"/>
      <c r="BH199" s="184"/>
      <c r="BI199" s="384"/>
      <c r="BJ199" s="187"/>
      <c r="BK199" s="187"/>
      <c r="BL199" s="383"/>
      <c r="BM199" s="187"/>
      <c r="BN199" s="184"/>
      <c r="BO199" s="352">
        <v>46277</v>
      </c>
      <c r="BP199" s="187"/>
      <c r="BQ199" s="187"/>
      <c r="BR199" s="383"/>
      <c r="BS199" s="187"/>
      <c r="BT199" s="184"/>
      <c r="BU199" s="384"/>
      <c r="BV199" s="187"/>
      <c r="BW199" s="377"/>
      <c r="BX199" s="383"/>
      <c r="BY199" s="187"/>
      <c r="BZ199" s="184"/>
      <c r="CA199" s="385"/>
      <c r="CB199" s="187"/>
      <c r="CC199" s="187"/>
      <c r="CD199" s="384"/>
      <c r="CE199" s="187"/>
      <c r="CF199" s="187"/>
      <c r="CG199" s="187"/>
      <c r="CH199" s="187"/>
      <c r="CI199" s="187"/>
      <c r="CJ199" s="384"/>
      <c r="CK199" s="187"/>
      <c r="CL199" s="187"/>
      <c r="CM199" s="187"/>
      <c r="CN199" s="187"/>
      <c r="CO199" s="187"/>
      <c r="CP199" s="384"/>
      <c r="CQ199" s="187"/>
      <c r="CR199" s="187"/>
      <c r="CS199" s="187"/>
      <c r="CT199" s="187"/>
    </row>
    <row r="200" spans="1:98" ht="17.25" customHeight="1">
      <c r="A200" s="343">
        <v>191</v>
      </c>
      <c r="B200" s="344" t="s">
        <v>4330</v>
      </c>
      <c r="C200" s="344" t="s">
        <v>4331</v>
      </c>
      <c r="D200" s="344" t="s">
        <v>781</v>
      </c>
      <c r="E200" s="344" t="s">
        <v>4288</v>
      </c>
      <c r="F200" s="344" t="s">
        <v>4526</v>
      </c>
      <c r="G200" s="344" t="s">
        <v>4290</v>
      </c>
      <c r="H200" s="345">
        <v>180</v>
      </c>
      <c r="I200" s="346" t="s">
        <v>702</v>
      </c>
      <c r="J200" s="347">
        <v>1</v>
      </c>
      <c r="K200" s="347"/>
      <c r="L200" s="347">
        <v>2</v>
      </c>
      <c r="M200" s="345">
        <v>2</v>
      </c>
      <c r="N200" s="345">
        <v>4.0999999999999996</v>
      </c>
      <c r="O200" s="345" t="s">
        <v>674</v>
      </c>
      <c r="P200" s="345" t="s">
        <v>13</v>
      </c>
      <c r="Q200" s="345" t="s">
        <v>703</v>
      </c>
      <c r="R200" s="345"/>
      <c r="S200" s="345"/>
      <c r="T200" s="345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345">
        <f t="shared" ref="U200:U201" ca="1" si="22">+L200-T200</f>
        <v>2</v>
      </c>
      <c r="V200" s="345">
        <f t="shared" ref="V200:V201" ca="1" si="23">ROUNDDOWN(T200/J200,0)</f>
        <v>0</v>
      </c>
      <c r="W200" s="345"/>
      <c r="X200" s="345"/>
      <c r="Y200" s="345"/>
      <c r="Z200" s="345"/>
      <c r="AA200" s="345"/>
      <c r="AB200" s="345"/>
      <c r="AC200" s="345">
        <v>7.0000000000000007E-2</v>
      </c>
      <c r="AD200" s="349"/>
      <c r="AE200" s="337"/>
      <c r="AF200" s="337"/>
      <c r="AG200" s="348" t="s">
        <v>677</v>
      </c>
      <c r="AH200" s="348" t="s">
        <v>677</v>
      </c>
      <c r="AI200" s="345">
        <v>0</v>
      </c>
      <c r="AJ200" s="345">
        <v>0</v>
      </c>
      <c r="AK200" s="345"/>
      <c r="AL200" s="345"/>
      <c r="AM200" s="343"/>
      <c r="AN200" s="343"/>
      <c r="AO200" s="343"/>
      <c r="AP200" s="343"/>
      <c r="AQ200" s="343"/>
      <c r="AR200" s="343"/>
      <c r="AS200" s="343"/>
      <c r="AT200" s="343"/>
      <c r="AU200" s="343"/>
      <c r="AV200" s="343"/>
      <c r="AW200" s="343">
        <v>1</v>
      </c>
      <c r="AX200" s="343">
        <v>0</v>
      </c>
      <c r="AY200" s="343">
        <v>0</v>
      </c>
      <c r="AZ200" s="343">
        <v>1</v>
      </c>
      <c r="BA200" s="343">
        <v>0</v>
      </c>
      <c r="BB200" s="343">
        <v>0</v>
      </c>
      <c r="BC200" s="343">
        <v>0</v>
      </c>
      <c r="BD200" s="343" t="s">
        <v>692</v>
      </c>
      <c r="BE200" s="343"/>
      <c r="BF200" s="350"/>
      <c r="BG200" s="343" t="s">
        <v>4291</v>
      </c>
      <c r="BH200" s="343">
        <v>2</v>
      </c>
      <c r="BI200" s="351">
        <v>46277</v>
      </c>
      <c r="BJ200" s="343">
        <v>0</v>
      </c>
      <c r="BK200" s="343"/>
      <c r="BL200" s="350"/>
      <c r="BM200" s="343" t="s">
        <v>4291</v>
      </c>
      <c r="BN200" s="343">
        <v>2</v>
      </c>
      <c r="BO200" s="352">
        <v>46277</v>
      </c>
      <c r="BP200" s="343">
        <v>0</v>
      </c>
      <c r="BQ200" s="343"/>
      <c r="BR200" s="350"/>
      <c r="BS200" s="343"/>
      <c r="BT200" s="343"/>
      <c r="BU200" s="351"/>
      <c r="BV200" s="343"/>
      <c r="BW200" s="343"/>
      <c r="BX200" s="350"/>
      <c r="BY200" s="343"/>
      <c r="BZ200" s="343"/>
      <c r="CA200" s="343"/>
      <c r="CB200" s="343"/>
      <c r="CC200" s="343"/>
      <c r="CD200" s="351"/>
      <c r="CE200" s="343"/>
      <c r="CF200" s="343"/>
      <c r="CG200" s="343"/>
      <c r="CH200" s="343"/>
      <c r="CI200" s="343"/>
      <c r="CJ200" s="351"/>
      <c r="CK200" s="343"/>
      <c r="CL200" s="343"/>
      <c r="CM200" s="343"/>
      <c r="CN200" s="343"/>
      <c r="CO200" s="343"/>
      <c r="CP200" s="351"/>
      <c r="CQ200" s="343"/>
      <c r="CR200" s="343"/>
      <c r="CS200" s="343"/>
      <c r="CT200" s="343"/>
    </row>
    <row r="201" spans="1:98" ht="17.25" customHeight="1">
      <c r="A201" s="343">
        <v>192</v>
      </c>
      <c r="B201" s="344" t="s">
        <v>4330</v>
      </c>
      <c r="C201" s="344" t="s">
        <v>4331</v>
      </c>
      <c r="D201" s="344" t="s">
        <v>781</v>
      </c>
      <c r="E201" s="344" t="s">
        <v>4292</v>
      </c>
      <c r="F201" s="344" t="s">
        <v>4527</v>
      </c>
      <c r="G201" s="344" t="s">
        <v>4294</v>
      </c>
      <c r="H201" s="345">
        <v>200</v>
      </c>
      <c r="I201" s="346" t="s">
        <v>702</v>
      </c>
      <c r="J201" s="347">
        <v>1</v>
      </c>
      <c r="K201" s="347"/>
      <c r="L201" s="347">
        <v>2</v>
      </c>
      <c r="M201" s="345">
        <v>2.8</v>
      </c>
      <c r="N201" s="345">
        <v>5.7</v>
      </c>
      <c r="O201" s="345" t="s">
        <v>674</v>
      </c>
      <c r="P201" s="345" t="s">
        <v>13</v>
      </c>
      <c r="Q201" s="345" t="s">
        <v>703</v>
      </c>
      <c r="R201" s="345"/>
      <c r="S201" s="345"/>
      <c r="T201" s="345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45">
        <f t="shared" ca="1" si="22"/>
        <v>2</v>
      </c>
      <c r="V201" s="345">
        <f t="shared" ca="1" si="23"/>
        <v>0</v>
      </c>
      <c r="W201" s="345"/>
      <c r="X201" s="345"/>
      <c r="Y201" s="345"/>
      <c r="Z201" s="345"/>
      <c r="AA201" s="345"/>
      <c r="AB201" s="345"/>
      <c r="AC201" s="345">
        <v>0.159</v>
      </c>
      <c r="AD201" s="349"/>
      <c r="AE201" s="337"/>
      <c r="AF201" s="337"/>
      <c r="AG201" s="348" t="s">
        <v>677</v>
      </c>
      <c r="AH201" s="348" t="s">
        <v>677</v>
      </c>
      <c r="AI201" s="345">
        <v>0</v>
      </c>
      <c r="AJ201" s="345">
        <v>0</v>
      </c>
      <c r="AK201" s="345"/>
      <c r="AL201" s="345"/>
      <c r="AM201" s="343"/>
      <c r="AN201" s="343"/>
      <c r="AO201" s="343"/>
      <c r="AP201" s="343"/>
      <c r="AQ201" s="343"/>
      <c r="AR201" s="343"/>
      <c r="AS201" s="343"/>
      <c r="AT201" s="343"/>
      <c r="AU201" s="343"/>
      <c r="AV201" s="343"/>
      <c r="AW201" s="343">
        <v>0</v>
      </c>
      <c r="AX201" s="343">
        <v>0</v>
      </c>
      <c r="AY201" s="343">
        <v>0</v>
      </c>
      <c r="AZ201" s="343">
        <v>0</v>
      </c>
      <c r="BA201" s="343">
        <v>0</v>
      </c>
      <c r="BB201" s="343">
        <v>0</v>
      </c>
      <c r="BC201" s="343">
        <v>0</v>
      </c>
      <c r="BD201" s="343" t="s">
        <v>692</v>
      </c>
      <c r="BE201" s="369"/>
      <c r="BF201" s="370"/>
      <c r="BG201" s="343" t="s">
        <v>4004</v>
      </c>
      <c r="BH201" s="343">
        <v>2</v>
      </c>
      <c r="BI201" s="351">
        <v>46277</v>
      </c>
      <c r="BJ201" s="343">
        <v>0</v>
      </c>
      <c r="BK201" s="369"/>
      <c r="BL201" s="370"/>
      <c r="BM201" s="371" t="s">
        <v>4004</v>
      </c>
      <c r="BN201" s="371">
        <v>2</v>
      </c>
      <c r="BO201" s="352">
        <v>46277</v>
      </c>
      <c r="BP201" s="371">
        <v>0</v>
      </c>
      <c r="BQ201" s="369"/>
      <c r="BR201" s="370"/>
      <c r="BS201" s="369"/>
      <c r="BT201" s="369"/>
      <c r="BU201" s="374"/>
      <c r="BV201" s="369"/>
      <c r="BW201" s="369"/>
      <c r="BX201" s="370"/>
      <c r="BY201" s="369"/>
      <c r="BZ201" s="369"/>
      <c r="CA201" s="369"/>
      <c r="CB201" s="369"/>
      <c r="CC201" s="369"/>
      <c r="CD201" s="374"/>
      <c r="CE201" s="369"/>
      <c r="CF201" s="369"/>
      <c r="CG201" s="369"/>
      <c r="CH201" s="369"/>
      <c r="CI201" s="369"/>
      <c r="CJ201" s="374"/>
      <c r="CK201" s="369"/>
      <c r="CL201" s="369"/>
      <c r="CM201" s="369"/>
      <c r="CN201" s="369"/>
      <c r="CO201" s="369"/>
      <c r="CP201" s="374"/>
      <c r="CQ201" s="369"/>
      <c r="CR201" s="369"/>
      <c r="CS201" s="369"/>
      <c r="CT201" s="369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33" t="s">
        <v>674</v>
      </c>
      <c r="P202" s="182"/>
      <c r="Q202" s="182"/>
      <c r="R202" s="333" t="s">
        <v>3962</v>
      </c>
      <c r="S202" s="182"/>
      <c r="T202" s="182"/>
      <c r="U202" s="182"/>
      <c r="V202" s="182"/>
      <c r="W202" s="333">
        <f ca="1">_xlfn.MINIFS(V:V,C:C,C202,AE:AE,"",AB:AB,"")</f>
        <v>0</v>
      </c>
      <c r="X202" s="333">
        <f ca="1">SUMIFS(T:T,C:C,C202,AE:AE,"")/SUMIFS(L:L,C:C,C202,AE:AE,"",AB:AB,"")</f>
        <v>0</v>
      </c>
      <c r="Y202" s="182"/>
      <c r="Z202" s="182"/>
      <c r="AA202" s="182"/>
      <c r="AB202" s="182"/>
      <c r="AC202" s="182">
        <v>0.22900000000000001</v>
      </c>
      <c r="AD202" s="377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45">
        <v>0</v>
      </c>
      <c r="AJ202" s="345">
        <v>0</v>
      </c>
      <c r="AK202" s="345"/>
      <c r="AL202" s="345"/>
      <c r="AM202" s="343"/>
      <c r="AN202" s="343"/>
      <c r="AO202" s="343"/>
      <c r="AP202" s="343"/>
      <c r="AQ202" s="343"/>
      <c r="AR202" s="343"/>
      <c r="AS202" s="343"/>
      <c r="AT202" s="343"/>
      <c r="AU202" s="343"/>
      <c r="AV202" s="343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43"/>
      <c r="BF202" s="343"/>
      <c r="BG202" s="343"/>
      <c r="BH202" s="347"/>
      <c r="BI202" s="351"/>
      <c r="BJ202" s="343"/>
      <c r="BK202" s="343"/>
      <c r="BL202" s="350"/>
      <c r="BM202" s="343"/>
      <c r="BN202" s="343"/>
      <c r="BO202" s="352">
        <v>46277</v>
      </c>
      <c r="BP202" s="343"/>
      <c r="BQ202" s="343"/>
      <c r="BR202" s="350"/>
      <c r="BS202" s="343"/>
      <c r="BT202" s="343"/>
      <c r="BU202" s="351"/>
      <c r="BV202" s="343"/>
      <c r="BW202" s="343"/>
      <c r="BX202" s="350"/>
      <c r="BY202" s="343"/>
      <c r="BZ202" s="343"/>
      <c r="CA202" s="343"/>
      <c r="CB202" s="343"/>
      <c r="CC202" s="343"/>
      <c r="CD202" s="351"/>
      <c r="CE202" s="343"/>
      <c r="CF202" s="343"/>
      <c r="CG202" s="343"/>
      <c r="CH202" s="343"/>
      <c r="CI202" s="343"/>
      <c r="CJ202" s="351"/>
      <c r="CK202" s="343"/>
      <c r="CL202" s="343"/>
      <c r="CM202" s="343"/>
      <c r="CN202" s="343"/>
      <c r="CO202" s="343"/>
      <c r="CP202" s="351"/>
      <c r="CQ202" s="343"/>
      <c r="CR202" s="343"/>
      <c r="CS202" s="343"/>
      <c r="CT202" s="343"/>
    </row>
    <row r="203" spans="1:98" ht="17.25" customHeight="1">
      <c r="A203" s="343">
        <v>194</v>
      </c>
      <c r="B203" s="344" t="s">
        <v>4334</v>
      </c>
      <c r="C203" s="344" t="s">
        <v>4335</v>
      </c>
      <c r="D203" s="344" t="s">
        <v>781</v>
      </c>
      <c r="E203" s="344" t="s">
        <v>4288</v>
      </c>
      <c r="F203" s="344" t="s">
        <v>4528</v>
      </c>
      <c r="G203" s="344" t="s">
        <v>4290</v>
      </c>
      <c r="H203" s="345">
        <v>180</v>
      </c>
      <c r="I203" s="346" t="s">
        <v>702</v>
      </c>
      <c r="J203" s="347">
        <v>1</v>
      </c>
      <c r="K203" s="347"/>
      <c r="L203" s="347">
        <v>2</v>
      </c>
      <c r="M203" s="345">
        <v>2</v>
      </c>
      <c r="N203" s="345">
        <v>4.0999999999999996</v>
      </c>
      <c r="O203" s="345" t="s">
        <v>674</v>
      </c>
      <c r="P203" s="345" t="s">
        <v>13</v>
      </c>
      <c r="Q203" s="345" t="s">
        <v>703</v>
      </c>
      <c r="R203" s="345"/>
      <c r="S203" s="345"/>
      <c r="T203" s="345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345">
        <f t="shared" ref="U203:U204" ca="1" si="24">+L203-T203</f>
        <v>2</v>
      </c>
      <c r="V203" s="345">
        <f t="shared" ref="V203:V204" ca="1" si="25">ROUNDDOWN(T203/J203,0)</f>
        <v>0</v>
      </c>
      <c r="W203" s="345"/>
      <c r="X203" s="345"/>
      <c r="Y203" s="345"/>
      <c r="Z203" s="345"/>
      <c r="AA203" s="345"/>
      <c r="AB203" s="345"/>
      <c r="AC203" s="345">
        <v>7.0000000000000007E-2</v>
      </c>
      <c r="AD203" s="349"/>
      <c r="AE203" s="337"/>
      <c r="AF203" s="337"/>
      <c r="AG203" s="348" t="s">
        <v>677</v>
      </c>
      <c r="AH203" s="348" t="s">
        <v>677</v>
      </c>
      <c r="AI203" s="345">
        <v>0</v>
      </c>
      <c r="AJ203" s="345">
        <v>0</v>
      </c>
      <c r="AK203" s="345"/>
      <c r="AL203" s="345"/>
      <c r="AM203" s="343"/>
      <c r="AN203" s="343"/>
      <c r="AO203" s="343"/>
      <c r="AP203" s="343"/>
      <c r="AQ203" s="343"/>
      <c r="AR203" s="343"/>
      <c r="AS203" s="343"/>
      <c r="AT203" s="343"/>
      <c r="AU203" s="343"/>
      <c r="AV203" s="343"/>
      <c r="AW203" s="343">
        <v>1</v>
      </c>
      <c r="AX203" s="343">
        <v>0</v>
      </c>
      <c r="AY203" s="343">
        <v>0</v>
      </c>
      <c r="AZ203" s="343">
        <v>1</v>
      </c>
      <c r="BA203" s="343">
        <v>0</v>
      </c>
      <c r="BB203" s="343">
        <v>0</v>
      </c>
      <c r="BC203" s="343">
        <v>0</v>
      </c>
      <c r="BD203" s="343" t="s">
        <v>692</v>
      </c>
      <c r="BE203" s="381"/>
      <c r="BF203" s="381"/>
      <c r="BG203" s="343" t="s">
        <v>4291</v>
      </c>
      <c r="BH203" s="343">
        <v>2</v>
      </c>
      <c r="BI203" s="351">
        <v>46277</v>
      </c>
      <c r="BJ203" s="343">
        <v>0</v>
      </c>
      <c r="BK203" s="353"/>
      <c r="BL203" s="354"/>
      <c r="BM203" s="343" t="s">
        <v>4291</v>
      </c>
      <c r="BN203" s="347">
        <v>2</v>
      </c>
      <c r="BO203" s="352">
        <v>46277</v>
      </c>
      <c r="BP203" s="343">
        <v>0</v>
      </c>
      <c r="BQ203" s="353"/>
      <c r="BR203" s="354"/>
      <c r="BS203" s="353"/>
      <c r="BT203" s="355"/>
      <c r="BU203" s="356"/>
      <c r="BV203" s="353"/>
      <c r="BW203" s="357"/>
      <c r="BX203" s="354"/>
      <c r="BY203" s="353"/>
      <c r="BZ203" s="355"/>
      <c r="CA203" s="358"/>
      <c r="CB203" s="353"/>
      <c r="CC203" s="353"/>
      <c r="CD203" s="356"/>
      <c r="CE203" s="353"/>
      <c r="CF203" s="353"/>
      <c r="CG203" s="353"/>
      <c r="CH203" s="353"/>
      <c r="CI203" s="353"/>
      <c r="CJ203" s="356"/>
      <c r="CK203" s="353"/>
      <c r="CL203" s="353"/>
      <c r="CM203" s="353"/>
      <c r="CN203" s="353"/>
      <c r="CO203" s="353"/>
      <c r="CP203" s="356"/>
      <c r="CQ203" s="353"/>
      <c r="CR203" s="353"/>
      <c r="CS203" s="353"/>
      <c r="CT203" s="353"/>
    </row>
    <row r="204" spans="1:98" ht="17.25" customHeight="1">
      <c r="A204" s="343">
        <v>195</v>
      </c>
      <c r="B204" s="344" t="s">
        <v>4334</v>
      </c>
      <c r="C204" s="344" t="s">
        <v>4335</v>
      </c>
      <c r="D204" s="344" t="s">
        <v>781</v>
      </c>
      <c r="E204" s="344" t="s">
        <v>4292</v>
      </c>
      <c r="F204" s="344" t="s">
        <v>4529</v>
      </c>
      <c r="G204" s="344" t="s">
        <v>4294</v>
      </c>
      <c r="H204" s="345">
        <v>200</v>
      </c>
      <c r="I204" s="346" t="s">
        <v>702</v>
      </c>
      <c r="J204" s="347">
        <v>1</v>
      </c>
      <c r="K204" s="347"/>
      <c r="L204" s="347">
        <v>2</v>
      </c>
      <c r="M204" s="345">
        <v>2.8</v>
      </c>
      <c r="N204" s="345">
        <v>5.7</v>
      </c>
      <c r="O204" s="345" t="s">
        <v>674</v>
      </c>
      <c r="P204" s="345" t="s">
        <v>13</v>
      </c>
      <c r="Q204" s="345" t="s">
        <v>703</v>
      </c>
      <c r="R204" s="345"/>
      <c r="S204" s="345"/>
      <c r="T204" s="345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45">
        <f t="shared" ca="1" si="24"/>
        <v>2</v>
      </c>
      <c r="V204" s="345">
        <f t="shared" ca="1" si="25"/>
        <v>0</v>
      </c>
      <c r="W204" s="345"/>
      <c r="X204" s="345"/>
      <c r="Y204" s="345"/>
      <c r="Z204" s="345"/>
      <c r="AA204" s="345"/>
      <c r="AB204" s="345"/>
      <c r="AC204" s="345">
        <v>0.159</v>
      </c>
      <c r="AD204" s="349"/>
      <c r="AE204" s="337"/>
      <c r="AF204" s="337"/>
      <c r="AG204" s="348" t="s">
        <v>677</v>
      </c>
      <c r="AH204" s="348" t="s">
        <v>677</v>
      </c>
      <c r="AI204" s="345">
        <v>0</v>
      </c>
      <c r="AJ204" s="345">
        <v>0</v>
      </c>
      <c r="AK204" s="345"/>
      <c r="AL204" s="345"/>
      <c r="AM204" s="343"/>
      <c r="AN204" s="343"/>
      <c r="AO204" s="343"/>
      <c r="AP204" s="343"/>
      <c r="AQ204" s="343"/>
      <c r="AR204" s="343"/>
      <c r="AS204" s="343"/>
      <c r="AT204" s="343"/>
      <c r="AU204" s="343"/>
      <c r="AV204" s="343"/>
      <c r="AW204" s="343">
        <v>0</v>
      </c>
      <c r="AX204" s="343">
        <v>0</v>
      </c>
      <c r="AY204" s="343">
        <v>0</v>
      </c>
      <c r="AZ204" s="343">
        <v>0</v>
      </c>
      <c r="BA204" s="343">
        <v>0</v>
      </c>
      <c r="BB204" s="343">
        <v>0</v>
      </c>
      <c r="BC204" s="343">
        <v>0</v>
      </c>
      <c r="BD204" s="343" t="s">
        <v>692</v>
      </c>
      <c r="BE204" s="343"/>
      <c r="BF204" s="343"/>
      <c r="BG204" s="343" t="s">
        <v>4004</v>
      </c>
      <c r="BH204" s="343">
        <v>2</v>
      </c>
      <c r="BI204" s="351">
        <v>46277</v>
      </c>
      <c r="BJ204" s="343">
        <v>0</v>
      </c>
      <c r="BK204" s="343"/>
      <c r="BL204" s="350"/>
      <c r="BM204" s="343" t="s">
        <v>4004</v>
      </c>
      <c r="BN204" s="347">
        <v>2</v>
      </c>
      <c r="BO204" s="352">
        <v>46277</v>
      </c>
      <c r="BP204" s="343">
        <v>0</v>
      </c>
      <c r="BQ204" s="343"/>
      <c r="BR204" s="350"/>
      <c r="BS204" s="343"/>
      <c r="BT204" s="347"/>
      <c r="BU204" s="351"/>
      <c r="BV204" s="343"/>
      <c r="BW204" s="349"/>
      <c r="BX204" s="350"/>
      <c r="BY204" s="343"/>
      <c r="BZ204" s="347"/>
      <c r="CA204" s="352"/>
      <c r="CB204" s="343"/>
      <c r="CC204" s="343"/>
      <c r="CD204" s="351"/>
      <c r="CE204" s="343"/>
      <c r="CF204" s="343"/>
      <c r="CG204" s="343"/>
      <c r="CH204" s="343"/>
      <c r="CI204" s="343"/>
      <c r="CJ204" s="351"/>
      <c r="CK204" s="343"/>
      <c r="CL204" s="343"/>
      <c r="CM204" s="343"/>
      <c r="CN204" s="343"/>
      <c r="CO204" s="343"/>
      <c r="CP204" s="351"/>
      <c r="CQ204" s="343"/>
      <c r="CR204" s="343"/>
      <c r="CS204" s="343"/>
      <c r="CT204" s="343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33" t="s">
        <v>674</v>
      </c>
      <c r="P205" s="182"/>
      <c r="Q205" s="182"/>
      <c r="R205" s="333" t="s">
        <v>3962</v>
      </c>
      <c r="S205" s="182"/>
      <c r="T205" s="182"/>
      <c r="U205" s="182"/>
      <c r="V205" s="182"/>
      <c r="W205" s="333">
        <f ca="1">_xlfn.MINIFS(V:V,C:C,C205,AE:AE,"",AB:AB,"")</f>
        <v>0</v>
      </c>
      <c r="X205" s="333">
        <f ca="1">SUMIFS(T:T,C:C,C205,AE:AE,"")/SUMIFS(L:L,C:C,C205,AE:AE,"",AB:AB,"")</f>
        <v>0</v>
      </c>
      <c r="Y205" s="182"/>
      <c r="Z205" s="182"/>
      <c r="AA205" s="182"/>
      <c r="AB205" s="182"/>
      <c r="AC205" s="182">
        <v>0.22900000000000001</v>
      </c>
      <c r="AD205" s="377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45">
        <v>0</v>
      </c>
      <c r="AJ205" s="345">
        <v>0</v>
      </c>
      <c r="AK205" s="345"/>
      <c r="AL205" s="345"/>
      <c r="AM205" s="343"/>
      <c r="AN205" s="343"/>
      <c r="AO205" s="343"/>
      <c r="AP205" s="343"/>
      <c r="AQ205" s="343"/>
      <c r="AR205" s="343"/>
      <c r="AS205" s="343"/>
      <c r="AT205" s="343"/>
      <c r="AU205" s="343"/>
      <c r="AV205" s="343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43"/>
      <c r="BF205" s="350"/>
      <c r="BG205" s="381"/>
      <c r="BH205" s="395"/>
      <c r="BI205" s="351"/>
      <c r="BJ205" s="343"/>
      <c r="BK205" s="343"/>
      <c r="BL205" s="350"/>
      <c r="BM205" s="343"/>
      <c r="BN205" s="347"/>
      <c r="BO205" s="352">
        <v>46277</v>
      </c>
      <c r="BP205" s="343"/>
      <c r="BQ205" s="343"/>
      <c r="BR205" s="350"/>
      <c r="BS205" s="343"/>
      <c r="BT205" s="347"/>
      <c r="BU205" s="351"/>
      <c r="BV205" s="343"/>
      <c r="BW205" s="349"/>
      <c r="BX205" s="350"/>
      <c r="BY205" s="343"/>
      <c r="BZ205" s="347"/>
      <c r="CA205" s="352"/>
      <c r="CB205" s="343"/>
      <c r="CC205" s="343"/>
      <c r="CD205" s="351"/>
      <c r="CE205" s="343"/>
      <c r="CF205" s="343"/>
      <c r="CG205" s="343"/>
      <c r="CH205" s="343"/>
      <c r="CI205" s="343"/>
      <c r="CJ205" s="351"/>
      <c r="CK205" s="343"/>
      <c r="CL205" s="343"/>
      <c r="CM205" s="343"/>
      <c r="CN205" s="343"/>
      <c r="CO205" s="343"/>
      <c r="CP205" s="351"/>
      <c r="CQ205" s="343"/>
      <c r="CR205" s="343"/>
      <c r="CS205" s="343"/>
      <c r="CT205" s="343"/>
    </row>
    <row r="206" spans="1:98" ht="17.25" customHeight="1">
      <c r="A206" s="343">
        <v>197</v>
      </c>
      <c r="B206" s="344" t="s">
        <v>4338</v>
      </c>
      <c r="C206" s="344" t="s">
        <v>4339</v>
      </c>
      <c r="D206" s="344" t="s">
        <v>781</v>
      </c>
      <c r="E206" s="344" t="s">
        <v>4288</v>
      </c>
      <c r="F206" s="344" t="s">
        <v>4530</v>
      </c>
      <c r="G206" s="344" t="s">
        <v>4290</v>
      </c>
      <c r="H206" s="345">
        <v>180</v>
      </c>
      <c r="I206" s="346" t="s">
        <v>702</v>
      </c>
      <c r="J206" s="347">
        <v>1</v>
      </c>
      <c r="K206" s="347"/>
      <c r="L206" s="347">
        <v>2</v>
      </c>
      <c r="M206" s="345">
        <v>2</v>
      </c>
      <c r="N206" s="345">
        <v>4.0999999999999996</v>
      </c>
      <c r="O206" s="345" t="s">
        <v>674</v>
      </c>
      <c r="P206" s="345" t="s">
        <v>13</v>
      </c>
      <c r="Q206" s="345" t="s">
        <v>703</v>
      </c>
      <c r="R206" s="345"/>
      <c r="S206" s="345"/>
      <c r="T206" s="345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345">
        <f t="shared" ref="U206:U207" ca="1" si="26">+L206-T206</f>
        <v>2</v>
      </c>
      <c r="V206" s="345">
        <f t="shared" ref="V206:V207" ca="1" si="27">ROUNDDOWN(T206/J206,0)</f>
        <v>0</v>
      </c>
      <c r="W206" s="345"/>
      <c r="X206" s="345"/>
      <c r="Y206" s="345"/>
      <c r="Z206" s="345"/>
      <c r="AA206" s="345"/>
      <c r="AB206" s="345"/>
      <c r="AC206" s="345">
        <v>7.0000000000000007E-2</v>
      </c>
      <c r="AD206" s="349"/>
      <c r="AE206" s="337"/>
      <c r="AF206" s="337"/>
      <c r="AG206" s="348" t="s">
        <v>677</v>
      </c>
      <c r="AH206" s="348" t="s">
        <v>677</v>
      </c>
      <c r="AI206" s="345">
        <v>0</v>
      </c>
      <c r="AJ206" s="345">
        <v>0</v>
      </c>
      <c r="AK206" s="345"/>
      <c r="AL206" s="345"/>
      <c r="AM206" s="343"/>
      <c r="AN206" s="343"/>
      <c r="AO206" s="343"/>
      <c r="AP206" s="343"/>
      <c r="AQ206" s="343"/>
      <c r="AR206" s="343"/>
      <c r="AS206" s="343"/>
      <c r="AT206" s="343"/>
      <c r="AU206" s="343"/>
      <c r="AV206" s="343"/>
      <c r="AW206" s="343">
        <v>1</v>
      </c>
      <c r="AX206" s="343">
        <v>0</v>
      </c>
      <c r="AY206" s="343">
        <v>0</v>
      </c>
      <c r="AZ206" s="343">
        <v>1</v>
      </c>
      <c r="BA206" s="343">
        <v>0</v>
      </c>
      <c r="BB206" s="343">
        <v>0</v>
      </c>
      <c r="BC206" s="343">
        <v>0</v>
      </c>
      <c r="BD206" s="343" t="s">
        <v>692</v>
      </c>
      <c r="BE206" s="359"/>
      <c r="BF206" s="360"/>
      <c r="BG206" s="343" t="s">
        <v>4291</v>
      </c>
      <c r="BH206" s="343">
        <v>2</v>
      </c>
      <c r="BI206" s="351">
        <v>46277</v>
      </c>
      <c r="BJ206" s="343">
        <v>0</v>
      </c>
      <c r="BK206" s="363"/>
      <c r="BL206" s="387"/>
      <c r="BM206" s="363" t="s">
        <v>4291</v>
      </c>
      <c r="BN206" s="364">
        <v>2</v>
      </c>
      <c r="BO206" s="352">
        <v>46277</v>
      </c>
      <c r="BP206" s="363">
        <v>0</v>
      </c>
      <c r="BQ206" s="363"/>
      <c r="BR206" s="387"/>
      <c r="BS206" s="363"/>
      <c r="BT206" s="364"/>
      <c r="BU206" s="388"/>
      <c r="BV206" s="363"/>
      <c r="BW206" s="389"/>
      <c r="BX206" s="387"/>
      <c r="BY206" s="363"/>
      <c r="BZ206" s="364"/>
      <c r="CA206" s="390"/>
      <c r="CB206" s="363"/>
      <c r="CC206" s="363"/>
      <c r="CD206" s="388"/>
      <c r="CE206" s="363"/>
      <c r="CF206" s="363"/>
      <c r="CG206" s="363"/>
      <c r="CH206" s="363"/>
      <c r="CI206" s="363"/>
      <c r="CJ206" s="388"/>
      <c r="CK206" s="363"/>
      <c r="CL206" s="363"/>
      <c r="CM206" s="363"/>
      <c r="CN206" s="363"/>
      <c r="CO206" s="363"/>
      <c r="CP206" s="388"/>
      <c r="CQ206" s="363"/>
      <c r="CR206" s="363"/>
      <c r="CS206" s="363"/>
      <c r="CT206" s="363"/>
    </row>
    <row r="207" spans="1:98" ht="17.25" customHeight="1">
      <c r="A207" s="343">
        <v>198</v>
      </c>
      <c r="B207" s="344" t="s">
        <v>4338</v>
      </c>
      <c r="C207" s="344" t="s">
        <v>4339</v>
      </c>
      <c r="D207" s="344" t="s">
        <v>781</v>
      </c>
      <c r="E207" s="344" t="s">
        <v>4292</v>
      </c>
      <c r="F207" s="344" t="s">
        <v>4531</v>
      </c>
      <c r="G207" s="344" t="s">
        <v>4294</v>
      </c>
      <c r="H207" s="345">
        <v>200</v>
      </c>
      <c r="I207" s="346" t="s">
        <v>702</v>
      </c>
      <c r="J207" s="347">
        <v>1</v>
      </c>
      <c r="K207" s="347"/>
      <c r="L207" s="347">
        <v>2</v>
      </c>
      <c r="M207" s="345">
        <v>2.8</v>
      </c>
      <c r="N207" s="345">
        <v>5.7</v>
      </c>
      <c r="O207" s="345" t="s">
        <v>674</v>
      </c>
      <c r="P207" s="345" t="s">
        <v>13</v>
      </c>
      <c r="Q207" s="345" t="s">
        <v>703</v>
      </c>
      <c r="R207" s="345"/>
      <c r="S207" s="345"/>
      <c r="T207" s="345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45">
        <f t="shared" ca="1" si="26"/>
        <v>2</v>
      </c>
      <c r="V207" s="345">
        <f t="shared" ca="1" si="27"/>
        <v>0</v>
      </c>
      <c r="W207" s="345"/>
      <c r="X207" s="345"/>
      <c r="Y207" s="345"/>
      <c r="Z207" s="345"/>
      <c r="AA207" s="345"/>
      <c r="AB207" s="345"/>
      <c r="AC207" s="345">
        <v>0.159</v>
      </c>
      <c r="AD207" s="349"/>
      <c r="AE207" s="337"/>
      <c r="AF207" s="337"/>
      <c r="AG207" s="348" t="s">
        <v>677</v>
      </c>
      <c r="AH207" s="348" t="s">
        <v>677</v>
      </c>
      <c r="AI207" s="345">
        <v>0</v>
      </c>
      <c r="AJ207" s="345">
        <v>0</v>
      </c>
      <c r="AK207" s="345"/>
      <c r="AL207" s="345"/>
      <c r="AM207" s="343"/>
      <c r="AN207" s="343"/>
      <c r="AO207" s="343"/>
      <c r="AP207" s="343"/>
      <c r="AQ207" s="343"/>
      <c r="AR207" s="343"/>
      <c r="AS207" s="343"/>
      <c r="AT207" s="343"/>
      <c r="AU207" s="343"/>
      <c r="AV207" s="343"/>
      <c r="AW207" s="343">
        <v>0</v>
      </c>
      <c r="AX207" s="343">
        <v>0</v>
      </c>
      <c r="AY207" s="343">
        <v>0</v>
      </c>
      <c r="AZ207" s="343">
        <v>0</v>
      </c>
      <c r="BA207" s="343">
        <v>0</v>
      </c>
      <c r="BB207" s="343">
        <v>0</v>
      </c>
      <c r="BC207" s="343">
        <v>0</v>
      </c>
      <c r="BD207" s="343" t="s">
        <v>692</v>
      </c>
      <c r="BE207" s="359"/>
      <c r="BF207" s="360"/>
      <c r="BG207" s="343" t="s">
        <v>4004</v>
      </c>
      <c r="BH207" s="343">
        <v>2</v>
      </c>
      <c r="BI207" s="351">
        <v>46277</v>
      </c>
      <c r="BJ207" s="343">
        <v>0</v>
      </c>
      <c r="BK207" s="363"/>
      <c r="BL207" s="387"/>
      <c r="BM207" s="363" t="s">
        <v>4004</v>
      </c>
      <c r="BN207" s="364">
        <v>2</v>
      </c>
      <c r="BO207" s="352">
        <v>46277</v>
      </c>
      <c r="BP207" s="363">
        <v>0</v>
      </c>
      <c r="BQ207" s="363"/>
      <c r="BR207" s="387"/>
      <c r="BS207" s="363"/>
      <c r="BT207" s="364"/>
      <c r="BU207" s="388"/>
      <c r="BV207" s="363"/>
      <c r="BW207" s="389"/>
      <c r="BX207" s="387"/>
      <c r="BY207" s="363"/>
      <c r="BZ207" s="364"/>
      <c r="CA207" s="390"/>
      <c r="CB207" s="363"/>
      <c r="CC207" s="363"/>
      <c r="CD207" s="388"/>
      <c r="CE207" s="363"/>
      <c r="CF207" s="363"/>
      <c r="CG207" s="363"/>
      <c r="CH207" s="363"/>
      <c r="CI207" s="363"/>
      <c r="CJ207" s="388"/>
      <c r="CK207" s="363"/>
      <c r="CL207" s="363"/>
      <c r="CM207" s="363"/>
      <c r="CN207" s="363"/>
      <c r="CO207" s="363"/>
      <c r="CP207" s="388"/>
      <c r="CQ207" s="363"/>
      <c r="CR207" s="363"/>
      <c r="CS207" s="363"/>
      <c r="CT207" s="363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33" t="s">
        <v>674</v>
      </c>
      <c r="P208" s="182"/>
      <c r="Q208" s="182"/>
      <c r="R208" s="333" t="s">
        <v>3962</v>
      </c>
      <c r="S208" s="182"/>
      <c r="T208" s="182"/>
      <c r="U208" s="182"/>
      <c r="V208" s="182"/>
      <c r="W208" s="333">
        <f ca="1">_xlfn.MINIFS(V:V,C:C,C208,AE:AE,"",AB:AB,"")</f>
        <v>0</v>
      </c>
      <c r="X208" s="333">
        <f ca="1">SUMIFS(T:T,C:C,C208,AE:AE,"")/SUMIFS(L:L,C:C,C208,AE:AE,"",AB:AB,"")</f>
        <v>0</v>
      </c>
      <c r="Y208" s="182"/>
      <c r="Z208" s="182"/>
      <c r="AA208" s="182"/>
      <c r="AB208" s="182"/>
      <c r="AC208" s="182">
        <v>0.22900000000000001</v>
      </c>
      <c r="AD208" s="377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45">
        <v>0</v>
      </c>
      <c r="AJ208" s="345">
        <v>0</v>
      </c>
      <c r="AK208" s="345"/>
      <c r="AL208" s="345"/>
      <c r="AM208" s="343"/>
      <c r="AN208" s="343"/>
      <c r="AO208" s="343"/>
      <c r="AP208" s="343"/>
      <c r="AQ208" s="343"/>
      <c r="AR208" s="343"/>
      <c r="AS208" s="343"/>
      <c r="AT208" s="343"/>
      <c r="AU208" s="343"/>
      <c r="AV208" s="343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69"/>
      <c r="BF208" s="370"/>
      <c r="BG208" s="369"/>
      <c r="BH208" s="369"/>
      <c r="BI208" s="374"/>
      <c r="BJ208" s="369"/>
      <c r="BK208" s="369"/>
      <c r="BL208" s="370"/>
      <c r="BM208" s="371"/>
      <c r="BN208" s="371"/>
      <c r="BO208" s="352">
        <v>46277</v>
      </c>
      <c r="BP208" s="371"/>
      <c r="BQ208" s="369"/>
      <c r="BR208" s="370"/>
      <c r="BS208" s="369"/>
      <c r="BT208" s="369"/>
      <c r="BU208" s="374"/>
      <c r="BV208" s="369"/>
      <c r="BW208" s="369"/>
      <c r="BX208" s="370"/>
      <c r="BY208" s="369"/>
      <c r="BZ208" s="369"/>
      <c r="CA208" s="369"/>
      <c r="CB208" s="369"/>
      <c r="CC208" s="369"/>
      <c r="CD208" s="374"/>
      <c r="CE208" s="369"/>
      <c r="CF208" s="369"/>
      <c r="CG208" s="369"/>
      <c r="CH208" s="369"/>
      <c r="CI208" s="369"/>
      <c r="CJ208" s="374"/>
      <c r="CK208" s="369"/>
      <c r="CL208" s="369"/>
      <c r="CM208" s="369"/>
      <c r="CN208" s="369"/>
      <c r="CO208" s="369"/>
      <c r="CP208" s="374"/>
      <c r="CQ208" s="369"/>
      <c r="CR208" s="369"/>
      <c r="CS208" s="369"/>
      <c r="CT208" s="369"/>
    </row>
    <row r="209" spans="1:98" ht="17.25" customHeight="1">
      <c r="A209" s="343">
        <v>200</v>
      </c>
      <c r="B209" s="344" t="s">
        <v>4342</v>
      </c>
      <c r="C209" s="344" t="s">
        <v>4343</v>
      </c>
      <c r="D209" s="344" t="s">
        <v>781</v>
      </c>
      <c r="E209" s="344" t="s">
        <v>4288</v>
      </c>
      <c r="F209" s="344" t="s">
        <v>4532</v>
      </c>
      <c r="G209" s="344" t="s">
        <v>4290</v>
      </c>
      <c r="H209" s="345">
        <v>180</v>
      </c>
      <c r="I209" s="346" t="s">
        <v>702</v>
      </c>
      <c r="J209" s="347">
        <v>1</v>
      </c>
      <c r="K209" s="347"/>
      <c r="L209" s="347">
        <v>2</v>
      </c>
      <c r="M209" s="345">
        <v>2</v>
      </c>
      <c r="N209" s="345">
        <v>4.0999999999999996</v>
      </c>
      <c r="O209" s="345" t="s">
        <v>674</v>
      </c>
      <c r="P209" s="345" t="s">
        <v>13</v>
      </c>
      <c r="Q209" s="345" t="s">
        <v>703</v>
      </c>
      <c r="R209" s="345"/>
      <c r="S209" s="345"/>
      <c r="T209" s="345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345">
        <f t="shared" ref="U209:U210" ca="1" si="28">+L209-T209</f>
        <v>2</v>
      </c>
      <c r="V209" s="345">
        <f t="shared" ref="V209:V210" ca="1" si="29">ROUNDDOWN(T209/J209,0)</f>
        <v>0</v>
      </c>
      <c r="W209" s="345"/>
      <c r="X209" s="345"/>
      <c r="Y209" s="345"/>
      <c r="Z209" s="345"/>
      <c r="AA209" s="345"/>
      <c r="AB209" s="345"/>
      <c r="AC209" s="345">
        <v>7.0000000000000007E-2</v>
      </c>
      <c r="AD209" s="349"/>
      <c r="AE209" s="337"/>
      <c r="AF209" s="337"/>
      <c r="AG209" s="348" t="s">
        <v>677</v>
      </c>
      <c r="AH209" s="348" t="s">
        <v>677</v>
      </c>
      <c r="AI209" s="345">
        <v>0</v>
      </c>
      <c r="AJ209" s="345">
        <v>0</v>
      </c>
      <c r="AK209" s="345"/>
      <c r="AL209" s="345"/>
      <c r="AM209" s="343"/>
      <c r="AN209" s="343"/>
      <c r="AO209" s="343"/>
      <c r="AP209" s="343"/>
      <c r="AQ209" s="343"/>
      <c r="AR209" s="343"/>
      <c r="AS209" s="343"/>
      <c r="AT209" s="343"/>
      <c r="AU209" s="343"/>
      <c r="AV209" s="343"/>
      <c r="AW209" s="343">
        <v>1</v>
      </c>
      <c r="AX209" s="343">
        <v>0</v>
      </c>
      <c r="AY209" s="343">
        <v>0</v>
      </c>
      <c r="AZ209" s="343">
        <v>1</v>
      </c>
      <c r="BA209" s="343">
        <v>0</v>
      </c>
      <c r="BB209" s="343">
        <v>0</v>
      </c>
      <c r="BC209" s="343">
        <v>0</v>
      </c>
      <c r="BD209" s="343" t="s">
        <v>692</v>
      </c>
      <c r="BE209" s="343"/>
      <c r="BF209" s="350"/>
      <c r="BG209" s="343" t="s">
        <v>4291</v>
      </c>
      <c r="BH209" s="343">
        <v>2</v>
      </c>
      <c r="BI209" s="351">
        <v>46277</v>
      </c>
      <c r="BJ209" s="343">
        <v>0</v>
      </c>
      <c r="BK209" s="343"/>
      <c r="BL209" s="350"/>
      <c r="BM209" s="343" t="s">
        <v>4291</v>
      </c>
      <c r="BN209" s="347">
        <v>2</v>
      </c>
      <c r="BO209" s="352">
        <v>46277</v>
      </c>
      <c r="BP209" s="343">
        <v>0</v>
      </c>
      <c r="BQ209" s="343"/>
      <c r="BR209" s="350"/>
      <c r="BS209" s="343"/>
      <c r="BT209" s="347"/>
      <c r="BU209" s="351"/>
      <c r="BV209" s="343"/>
      <c r="BW209" s="349"/>
      <c r="BX209" s="350"/>
      <c r="BY209" s="343"/>
      <c r="BZ209" s="347"/>
      <c r="CA209" s="352"/>
      <c r="CB209" s="343"/>
      <c r="CC209" s="343"/>
      <c r="CD209" s="351"/>
      <c r="CE209" s="343"/>
      <c r="CF209" s="343"/>
      <c r="CG209" s="343"/>
      <c r="CH209" s="343"/>
      <c r="CI209" s="343"/>
      <c r="CJ209" s="351"/>
      <c r="CK209" s="343"/>
      <c r="CL209" s="343"/>
      <c r="CM209" s="343"/>
      <c r="CN209" s="343"/>
      <c r="CO209" s="343"/>
      <c r="CP209" s="351"/>
      <c r="CQ209" s="343"/>
      <c r="CR209" s="343"/>
      <c r="CS209" s="343"/>
      <c r="CT209" s="343"/>
    </row>
    <row r="210" spans="1:98" ht="17.25" customHeight="1">
      <c r="A210" s="343">
        <v>201</v>
      </c>
      <c r="B210" s="344" t="s">
        <v>4342</v>
      </c>
      <c r="C210" s="344" t="s">
        <v>4343</v>
      </c>
      <c r="D210" s="344" t="s">
        <v>781</v>
      </c>
      <c r="E210" s="344" t="s">
        <v>4292</v>
      </c>
      <c r="F210" s="344" t="s">
        <v>4533</v>
      </c>
      <c r="G210" s="344" t="s">
        <v>4294</v>
      </c>
      <c r="H210" s="345">
        <v>200</v>
      </c>
      <c r="I210" s="346" t="s">
        <v>702</v>
      </c>
      <c r="J210" s="347">
        <v>1</v>
      </c>
      <c r="K210" s="347"/>
      <c r="L210" s="347">
        <v>2</v>
      </c>
      <c r="M210" s="345">
        <v>2.8</v>
      </c>
      <c r="N210" s="345">
        <v>5.7</v>
      </c>
      <c r="O210" s="345" t="s">
        <v>674</v>
      </c>
      <c r="P210" s="345" t="s">
        <v>13</v>
      </c>
      <c r="Q210" s="345" t="s">
        <v>703</v>
      </c>
      <c r="R210" s="345"/>
      <c r="S210" s="345"/>
      <c r="T210" s="345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45">
        <f t="shared" ca="1" si="28"/>
        <v>2</v>
      </c>
      <c r="V210" s="345">
        <f t="shared" ca="1" si="29"/>
        <v>0</v>
      </c>
      <c r="W210" s="345"/>
      <c r="X210" s="345"/>
      <c r="Y210" s="345"/>
      <c r="Z210" s="345"/>
      <c r="AA210" s="345"/>
      <c r="AB210" s="345"/>
      <c r="AC210" s="345">
        <v>0.159</v>
      </c>
      <c r="AD210" s="349"/>
      <c r="AE210" s="337"/>
      <c r="AF210" s="337"/>
      <c r="AG210" s="348" t="s">
        <v>677</v>
      </c>
      <c r="AH210" s="348" t="s">
        <v>677</v>
      </c>
      <c r="AI210" s="345">
        <v>0</v>
      </c>
      <c r="AJ210" s="345">
        <v>0</v>
      </c>
      <c r="AK210" s="345"/>
      <c r="AL210" s="345"/>
      <c r="AM210" s="343"/>
      <c r="AN210" s="343"/>
      <c r="AO210" s="343"/>
      <c r="AP210" s="343"/>
      <c r="AQ210" s="343"/>
      <c r="AR210" s="343"/>
      <c r="AS210" s="343"/>
      <c r="AT210" s="343"/>
      <c r="AU210" s="343"/>
      <c r="AV210" s="343"/>
      <c r="AW210" s="343">
        <v>0</v>
      </c>
      <c r="AX210" s="343">
        <v>0</v>
      </c>
      <c r="AY210" s="343">
        <v>0</v>
      </c>
      <c r="AZ210" s="343">
        <v>0</v>
      </c>
      <c r="BA210" s="343">
        <v>0</v>
      </c>
      <c r="BB210" s="343">
        <v>0</v>
      </c>
      <c r="BC210" s="343">
        <v>0</v>
      </c>
      <c r="BD210" s="343" t="s">
        <v>692</v>
      </c>
      <c r="BE210" s="369"/>
      <c r="BF210" s="370"/>
      <c r="BG210" s="343" t="s">
        <v>4004</v>
      </c>
      <c r="BH210" s="343">
        <v>2</v>
      </c>
      <c r="BI210" s="351">
        <v>46277</v>
      </c>
      <c r="BJ210" s="343">
        <v>0</v>
      </c>
      <c r="BK210" s="369"/>
      <c r="BL210" s="370"/>
      <c r="BM210" s="371" t="s">
        <v>4004</v>
      </c>
      <c r="BN210" s="372">
        <v>2</v>
      </c>
      <c r="BO210" s="352">
        <v>46277</v>
      </c>
      <c r="BP210" s="371">
        <v>0</v>
      </c>
      <c r="BQ210" s="369"/>
      <c r="BR210" s="370"/>
      <c r="BS210" s="369"/>
      <c r="BT210" s="373"/>
      <c r="BU210" s="374"/>
      <c r="BV210" s="369"/>
      <c r="BW210" s="375"/>
      <c r="BX210" s="370"/>
      <c r="BY210" s="369"/>
      <c r="BZ210" s="373"/>
      <c r="CA210" s="376"/>
      <c r="CB210" s="369"/>
      <c r="CC210" s="369"/>
      <c r="CD210" s="374"/>
      <c r="CE210" s="369"/>
      <c r="CF210" s="369"/>
      <c r="CG210" s="369"/>
      <c r="CH210" s="369"/>
      <c r="CI210" s="369"/>
      <c r="CJ210" s="374"/>
      <c r="CK210" s="369"/>
      <c r="CL210" s="369"/>
      <c r="CM210" s="369"/>
      <c r="CN210" s="369"/>
      <c r="CO210" s="369"/>
      <c r="CP210" s="374"/>
      <c r="CQ210" s="369"/>
      <c r="CR210" s="369"/>
      <c r="CS210" s="369"/>
      <c r="CT210" s="369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33" t="s">
        <v>674</v>
      </c>
      <c r="P211" s="182"/>
      <c r="Q211" s="182"/>
      <c r="R211" s="333" t="s">
        <v>3962</v>
      </c>
      <c r="S211" s="182"/>
      <c r="T211" s="182"/>
      <c r="U211" s="182"/>
      <c r="V211" s="182"/>
      <c r="W211" s="333">
        <f ca="1">_xlfn.MINIFS(V:V,C:C,C211,AE:AE,"",AB:AB,"")</f>
        <v>0</v>
      </c>
      <c r="X211" s="333">
        <f ca="1">SUMIFS(T:T,C:C,C211,AE:AE,"")/SUMIFS(L:L,C:C,C211,AE:AE,"",AB:AB,"")</f>
        <v>0</v>
      </c>
      <c r="Y211" s="182"/>
      <c r="Z211" s="182"/>
      <c r="AA211" s="182"/>
      <c r="AB211" s="182"/>
      <c r="AC211" s="182">
        <v>0.22900000000000001</v>
      </c>
      <c r="AD211" s="377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45">
        <v>0</v>
      </c>
      <c r="AJ211" s="345">
        <v>0</v>
      </c>
      <c r="AK211" s="345"/>
      <c r="AL211" s="345"/>
      <c r="AM211" s="343"/>
      <c r="AN211" s="343"/>
      <c r="AO211" s="343"/>
      <c r="AP211" s="343"/>
      <c r="AQ211" s="343"/>
      <c r="AR211" s="343"/>
      <c r="AS211" s="343"/>
      <c r="AT211" s="343"/>
      <c r="AU211" s="343"/>
      <c r="AV211" s="343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81"/>
      <c r="BF211" s="382"/>
      <c r="BG211" s="381"/>
      <c r="BH211" s="347"/>
      <c r="BI211" s="391"/>
      <c r="BJ211" s="343"/>
      <c r="BK211" s="343"/>
      <c r="BL211" s="350"/>
      <c r="BM211" s="343"/>
      <c r="BN211" s="343"/>
      <c r="BO211" s="352">
        <v>46277</v>
      </c>
      <c r="BP211" s="343"/>
      <c r="BQ211" s="343"/>
      <c r="BR211" s="350"/>
      <c r="BS211" s="343"/>
      <c r="BT211" s="343"/>
      <c r="BU211" s="351"/>
      <c r="BV211" s="343"/>
      <c r="BW211" s="343"/>
      <c r="BX211" s="350"/>
      <c r="BY211" s="343"/>
      <c r="BZ211" s="343"/>
      <c r="CA211" s="343"/>
      <c r="CB211" s="343"/>
      <c r="CC211" s="343"/>
      <c r="CD211" s="351"/>
      <c r="CE211" s="343"/>
      <c r="CF211" s="343"/>
      <c r="CG211" s="343"/>
      <c r="CH211" s="343"/>
      <c r="CI211" s="343"/>
      <c r="CJ211" s="351"/>
      <c r="CK211" s="343"/>
      <c r="CL211" s="343"/>
      <c r="CM211" s="343"/>
      <c r="CN211" s="343"/>
      <c r="CO211" s="343"/>
      <c r="CP211" s="351"/>
      <c r="CQ211" s="343"/>
      <c r="CR211" s="343"/>
      <c r="CS211" s="343"/>
      <c r="CT211" s="343"/>
    </row>
    <row r="212" spans="1:98" ht="17.25" customHeight="1">
      <c r="A212" s="343">
        <v>203</v>
      </c>
      <c r="B212" s="344" t="s">
        <v>4346</v>
      </c>
      <c r="C212" s="344" t="s">
        <v>4347</v>
      </c>
      <c r="D212" s="344" t="s">
        <v>781</v>
      </c>
      <c r="E212" s="344" t="s">
        <v>4288</v>
      </c>
      <c r="F212" s="344" t="s">
        <v>4534</v>
      </c>
      <c r="G212" s="344" t="s">
        <v>4290</v>
      </c>
      <c r="H212" s="345">
        <v>180</v>
      </c>
      <c r="I212" s="346" t="s">
        <v>702</v>
      </c>
      <c r="J212" s="347">
        <v>1</v>
      </c>
      <c r="K212" s="347"/>
      <c r="L212" s="347">
        <v>2</v>
      </c>
      <c r="M212" s="345">
        <v>2</v>
      </c>
      <c r="N212" s="345">
        <v>4.0999999999999996</v>
      </c>
      <c r="O212" s="345" t="s">
        <v>674</v>
      </c>
      <c r="P212" s="345" t="s">
        <v>13</v>
      </c>
      <c r="Q212" s="345" t="s">
        <v>703</v>
      </c>
      <c r="R212" s="345"/>
      <c r="S212" s="345"/>
      <c r="T212" s="345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345">
        <f t="shared" ref="U212:U213" ca="1" si="30">+L212-T212</f>
        <v>2</v>
      </c>
      <c r="V212" s="345">
        <f t="shared" ref="V212:V213" ca="1" si="31">ROUNDDOWN(T212/J212,0)</f>
        <v>0</v>
      </c>
      <c r="W212" s="345"/>
      <c r="X212" s="345"/>
      <c r="Y212" s="345"/>
      <c r="Z212" s="345"/>
      <c r="AA212" s="345"/>
      <c r="AB212" s="345"/>
      <c r="AC212" s="345">
        <v>7.0000000000000007E-2</v>
      </c>
      <c r="AD212" s="349"/>
      <c r="AE212" s="337"/>
      <c r="AF212" s="337"/>
      <c r="AG212" s="348" t="s">
        <v>677</v>
      </c>
      <c r="AH212" s="348" t="s">
        <v>677</v>
      </c>
      <c r="AI212" s="345">
        <v>0</v>
      </c>
      <c r="AJ212" s="345">
        <v>0</v>
      </c>
      <c r="AK212" s="345"/>
      <c r="AL212" s="345"/>
      <c r="AM212" s="343"/>
      <c r="AN212" s="343"/>
      <c r="AO212" s="343"/>
      <c r="AP212" s="343"/>
      <c r="AQ212" s="343"/>
      <c r="AR212" s="343"/>
      <c r="AS212" s="343"/>
      <c r="AT212" s="343"/>
      <c r="AU212" s="343"/>
      <c r="AV212" s="343"/>
      <c r="AW212" s="343">
        <v>1</v>
      </c>
      <c r="AX212" s="343">
        <v>0</v>
      </c>
      <c r="AY212" s="343">
        <v>0</v>
      </c>
      <c r="AZ212" s="343">
        <v>1</v>
      </c>
      <c r="BA212" s="343">
        <v>0</v>
      </c>
      <c r="BB212" s="343">
        <v>0</v>
      </c>
      <c r="BC212" s="343">
        <v>0</v>
      </c>
      <c r="BD212" s="343" t="s">
        <v>692</v>
      </c>
      <c r="BE212" s="369"/>
      <c r="BF212" s="370"/>
      <c r="BG212" s="343" t="s">
        <v>4291</v>
      </c>
      <c r="BH212" s="343">
        <v>2</v>
      </c>
      <c r="BI212" s="351">
        <v>46277</v>
      </c>
      <c r="BJ212" s="343">
        <v>0</v>
      </c>
      <c r="BK212" s="369"/>
      <c r="BL212" s="370"/>
      <c r="BM212" s="371" t="s">
        <v>4291</v>
      </c>
      <c r="BN212" s="372">
        <v>2</v>
      </c>
      <c r="BO212" s="352">
        <v>46277</v>
      </c>
      <c r="BP212" s="371">
        <v>0</v>
      </c>
      <c r="BQ212" s="369"/>
      <c r="BR212" s="370"/>
      <c r="BS212" s="369"/>
      <c r="BT212" s="373"/>
      <c r="BU212" s="374"/>
      <c r="BV212" s="369"/>
      <c r="BW212" s="375"/>
      <c r="BX212" s="370"/>
      <c r="BY212" s="369"/>
      <c r="BZ212" s="373"/>
      <c r="CA212" s="376"/>
      <c r="CB212" s="369"/>
      <c r="CC212" s="369"/>
      <c r="CD212" s="374"/>
      <c r="CE212" s="369"/>
      <c r="CF212" s="369"/>
      <c r="CG212" s="369"/>
      <c r="CH212" s="369"/>
      <c r="CI212" s="369"/>
      <c r="CJ212" s="374"/>
      <c r="CK212" s="369"/>
      <c r="CL212" s="369"/>
      <c r="CM212" s="369"/>
      <c r="CN212" s="369"/>
      <c r="CO212" s="369"/>
      <c r="CP212" s="374"/>
      <c r="CQ212" s="369"/>
      <c r="CR212" s="369"/>
      <c r="CS212" s="369"/>
      <c r="CT212" s="369"/>
    </row>
    <row r="213" spans="1:98" ht="17.25" customHeight="1">
      <c r="A213" s="343">
        <v>204</v>
      </c>
      <c r="B213" s="344" t="s">
        <v>4346</v>
      </c>
      <c r="C213" s="344" t="s">
        <v>4347</v>
      </c>
      <c r="D213" s="344" t="s">
        <v>781</v>
      </c>
      <c r="E213" s="344" t="s">
        <v>4292</v>
      </c>
      <c r="F213" s="344" t="s">
        <v>4535</v>
      </c>
      <c r="G213" s="344" t="s">
        <v>4294</v>
      </c>
      <c r="H213" s="345">
        <v>200</v>
      </c>
      <c r="I213" s="346" t="s">
        <v>702</v>
      </c>
      <c r="J213" s="347">
        <v>1</v>
      </c>
      <c r="K213" s="347"/>
      <c r="L213" s="347">
        <v>2</v>
      </c>
      <c r="M213" s="345">
        <v>2.8</v>
      </c>
      <c r="N213" s="345">
        <v>5.7</v>
      </c>
      <c r="O213" s="345" t="s">
        <v>674</v>
      </c>
      <c r="P213" s="345" t="s">
        <v>13</v>
      </c>
      <c r="Q213" s="345" t="s">
        <v>703</v>
      </c>
      <c r="R213" s="345"/>
      <c r="S213" s="345"/>
      <c r="T213" s="345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45">
        <f t="shared" ca="1" si="30"/>
        <v>2</v>
      </c>
      <c r="V213" s="345">
        <f t="shared" ca="1" si="31"/>
        <v>0</v>
      </c>
      <c r="W213" s="345"/>
      <c r="X213" s="345"/>
      <c r="Y213" s="345"/>
      <c r="Z213" s="345"/>
      <c r="AA213" s="345"/>
      <c r="AB213" s="345"/>
      <c r="AC213" s="345">
        <v>0.159</v>
      </c>
      <c r="AD213" s="349"/>
      <c r="AE213" s="337"/>
      <c r="AF213" s="337"/>
      <c r="AG213" s="348" t="s">
        <v>677</v>
      </c>
      <c r="AH213" s="348" t="s">
        <v>677</v>
      </c>
      <c r="AI213" s="345">
        <v>0</v>
      </c>
      <c r="AJ213" s="345">
        <v>0</v>
      </c>
      <c r="AK213" s="345"/>
      <c r="AL213" s="345"/>
      <c r="AM213" s="343"/>
      <c r="AN213" s="343"/>
      <c r="AO213" s="343"/>
      <c r="AP213" s="343"/>
      <c r="AQ213" s="343"/>
      <c r="AR213" s="343"/>
      <c r="AS213" s="343"/>
      <c r="AT213" s="343"/>
      <c r="AU213" s="343"/>
      <c r="AV213" s="343"/>
      <c r="AW213" s="343">
        <v>0</v>
      </c>
      <c r="AX213" s="343">
        <v>0</v>
      </c>
      <c r="AY213" s="343">
        <v>0</v>
      </c>
      <c r="AZ213" s="343">
        <v>0</v>
      </c>
      <c r="BA213" s="343">
        <v>0</v>
      </c>
      <c r="BB213" s="343">
        <v>0</v>
      </c>
      <c r="BC213" s="343">
        <v>0</v>
      </c>
      <c r="BD213" s="343" t="s">
        <v>692</v>
      </c>
      <c r="BE213" s="381"/>
      <c r="BF213" s="382"/>
      <c r="BG213" s="343" t="s">
        <v>4004</v>
      </c>
      <c r="BH213" s="343">
        <v>2</v>
      </c>
      <c r="BI213" s="351">
        <v>46277</v>
      </c>
      <c r="BJ213" s="343">
        <v>0</v>
      </c>
      <c r="BK213" s="343"/>
      <c r="BL213" s="350"/>
      <c r="BM213" s="343" t="s">
        <v>4004</v>
      </c>
      <c r="BN213" s="347">
        <v>2</v>
      </c>
      <c r="BO213" s="352">
        <v>46277</v>
      </c>
      <c r="BP213" s="343">
        <v>0</v>
      </c>
      <c r="BQ213" s="343"/>
      <c r="BR213" s="350"/>
      <c r="BS213" s="343"/>
      <c r="BT213" s="347"/>
      <c r="BU213" s="351"/>
      <c r="BV213" s="343"/>
      <c r="BW213" s="349"/>
      <c r="BX213" s="350"/>
      <c r="BY213" s="343"/>
      <c r="BZ213" s="347"/>
      <c r="CA213" s="352"/>
      <c r="CB213" s="343"/>
      <c r="CC213" s="343"/>
      <c r="CD213" s="351"/>
      <c r="CE213" s="343"/>
      <c r="CF213" s="343"/>
      <c r="CG213" s="343"/>
      <c r="CH213" s="343"/>
      <c r="CI213" s="343"/>
      <c r="CJ213" s="351"/>
      <c r="CK213" s="343"/>
      <c r="CL213" s="343"/>
      <c r="CM213" s="343"/>
      <c r="CN213" s="343"/>
      <c r="CO213" s="343"/>
      <c r="CP213" s="351"/>
      <c r="CQ213" s="343"/>
      <c r="CR213" s="343"/>
      <c r="CS213" s="343"/>
      <c r="CT213" s="343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33" t="s">
        <v>674</v>
      </c>
      <c r="P214" s="182"/>
      <c r="Q214" s="182"/>
      <c r="R214" s="333" t="s">
        <v>3962</v>
      </c>
      <c r="S214" s="182"/>
      <c r="T214" s="182"/>
      <c r="U214" s="182"/>
      <c r="V214" s="182"/>
      <c r="W214" s="333">
        <f ca="1">_xlfn.MINIFS(V:V,C:C,C214,AE:AE,"",AB:AB,"")</f>
        <v>0</v>
      </c>
      <c r="X214" s="333">
        <f ca="1">SUMIFS(T:T,C:C,C214,AE:AE,"")/SUMIFS(L:L,C:C,C214,AE:AE,"",AB:AB,"")</f>
        <v>0</v>
      </c>
      <c r="Y214" s="182"/>
      <c r="Z214" s="182"/>
      <c r="AA214" s="182"/>
      <c r="AB214" s="182"/>
      <c r="AC214" s="182">
        <v>0.22900000000000001</v>
      </c>
      <c r="AD214" s="377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45">
        <v>0</v>
      </c>
      <c r="AJ214" s="345">
        <v>0</v>
      </c>
      <c r="AK214" s="345"/>
      <c r="AL214" s="345"/>
      <c r="AM214" s="343"/>
      <c r="AN214" s="343"/>
      <c r="AO214" s="343"/>
      <c r="AP214" s="343"/>
      <c r="AQ214" s="343"/>
      <c r="AR214" s="343"/>
      <c r="AS214" s="343"/>
      <c r="AT214" s="343"/>
      <c r="AU214" s="343"/>
      <c r="AV214" s="343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69"/>
      <c r="BF214" s="370"/>
      <c r="BG214" s="369"/>
      <c r="BH214" s="369"/>
      <c r="BI214" s="374"/>
      <c r="BJ214" s="369"/>
      <c r="BK214" s="369"/>
      <c r="BL214" s="370"/>
      <c r="BM214" s="371"/>
      <c r="BN214" s="371"/>
      <c r="BO214" s="352">
        <v>46277</v>
      </c>
      <c r="BP214" s="371"/>
      <c r="BQ214" s="369"/>
      <c r="BR214" s="370"/>
      <c r="BS214" s="369"/>
      <c r="BT214" s="369"/>
      <c r="BU214" s="374"/>
      <c r="BV214" s="369"/>
      <c r="BW214" s="369"/>
      <c r="BX214" s="370"/>
      <c r="BY214" s="369"/>
      <c r="BZ214" s="369"/>
      <c r="CA214" s="369"/>
      <c r="CB214" s="369"/>
      <c r="CC214" s="369"/>
      <c r="CD214" s="374"/>
      <c r="CE214" s="369"/>
      <c r="CF214" s="369"/>
      <c r="CG214" s="369"/>
      <c r="CH214" s="369"/>
      <c r="CI214" s="369"/>
      <c r="CJ214" s="374"/>
      <c r="CK214" s="369"/>
      <c r="CL214" s="369"/>
      <c r="CM214" s="369"/>
      <c r="CN214" s="369"/>
      <c r="CO214" s="369"/>
      <c r="CP214" s="374"/>
      <c r="CQ214" s="369"/>
      <c r="CR214" s="369"/>
      <c r="CS214" s="369"/>
      <c r="CT214" s="369"/>
    </row>
    <row r="215" spans="1:98" ht="17.25" customHeight="1">
      <c r="A215" s="343">
        <v>206</v>
      </c>
      <c r="B215" s="344" t="s">
        <v>4350</v>
      </c>
      <c r="C215" s="344" t="s">
        <v>4351</v>
      </c>
      <c r="D215" s="344" t="s">
        <v>781</v>
      </c>
      <c r="E215" s="344" t="s">
        <v>4288</v>
      </c>
      <c r="F215" s="344" t="s">
        <v>4536</v>
      </c>
      <c r="G215" s="344" t="s">
        <v>4290</v>
      </c>
      <c r="H215" s="345">
        <v>180</v>
      </c>
      <c r="I215" s="346" t="s">
        <v>702</v>
      </c>
      <c r="J215" s="347">
        <v>1</v>
      </c>
      <c r="K215" s="347"/>
      <c r="L215" s="347">
        <v>2</v>
      </c>
      <c r="M215" s="345">
        <v>2</v>
      </c>
      <c r="N215" s="345">
        <v>4.0999999999999996</v>
      </c>
      <c r="O215" s="345" t="s">
        <v>674</v>
      </c>
      <c r="P215" s="345" t="s">
        <v>13</v>
      </c>
      <c r="Q215" s="345" t="s">
        <v>703</v>
      </c>
      <c r="R215" s="345"/>
      <c r="S215" s="345"/>
      <c r="T215" s="345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345">
        <f t="shared" ref="U215:U216" ca="1" si="32">+L215-T215</f>
        <v>2</v>
      </c>
      <c r="V215" s="345">
        <f t="shared" ref="V215:V216" ca="1" si="33">ROUNDDOWN(T215/J215,0)</f>
        <v>0</v>
      </c>
      <c r="W215" s="345"/>
      <c r="X215" s="345"/>
      <c r="Y215" s="345"/>
      <c r="Z215" s="345"/>
      <c r="AA215" s="345"/>
      <c r="AB215" s="345"/>
      <c r="AC215" s="345">
        <v>7.0000000000000007E-2</v>
      </c>
      <c r="AD215" s="349"/>
      <c r="AE215" s="337"/>
      <c r="AF215" s="337"/>
      <c r="AG215" s="348" t="s">
        <v>677</v>
      </c>
      <c r="AH215" s="348" t="s">
        <v>677</v>
      </c>
      <c r="AI215" s="345">
        <v>0</v>
      </c>
      <c r="AJ215" s="345">
        <v>0</v>
      </c>
      <c r="AK215" s="345"/>
      <c r="AL215" s="345"/>
      <c r="AM215" s="343"/>
      <c r="AN215" s="343"/>
      <c r="AO215" s="343"/>
      <c r="AP215" s="343"/>
      <c r="AQ215" s="343"/>
      <c r="AR215" s="343"/>
      <c r="AS215" s="343"/>
      <c r="AT215" s="343"/>
      <c r="AU215" s="343"/>
      <c r="AV215" s="343"/>
      <c r="AW215" s="343">
        <v>1</v>
      </c>
      <c r="AX215" s="343">
        <v>0</v>
      </c>
      <c r="AY215" s="343">
        <v>0</v>
      </c>
      <c r="AZ215" s="343">
        <v>1</v>
      </c>
      <c r="BA215" s="343">
        <v>0</v>
      </c>
      <c r="BB215" s="343">
        <v>0</v>
      </c>
      <c r="BC215" s="343">
        <v>0</v>
      </c>
      <c r="BD215" s="343" t="s">
        <v>692</v>
      </c>
      <c r="BE215" s="343"/>
      <c r="BF215" s="350"/>
      <c r="BG215" s="343" t="s">
        <v>4291</v>
      </c>
      <c r="BH215" s="343">
        <v>2</v>
      </c>
      <c r="BI215" s="351">
        <v>46277</v>
      </c>
      <c r="BJ215" s="343">
        <v>0</v>
      </c>
      <c r="BK215" s="343"/>
      <c r="BL215" s="350"/>
      <c r="BM215" s="343" t="s">
        <v>4291</v>
      </c>
      <c r="BN215" s="347">
        <v>2</v>
      </c>
      <c r="BO215" s="352">
        <v>46277</v>
      </c>
      <c r="BP215" s="343">
        <v>0</v>
      </c>
      <c r="BQ215" s="343"/>
      <c r="BR215" s="350"/>
      <c r="BS215" s="343"/>
      <c r="BT215" s="347"/>
      <c r="BU215" s="351"/>
      <c r="BV215" s="343"/>
      <c r="BW215" s="349"/>
      <c r="BX215" s="350"/>
      <c r="BY215" s="343"/>
      <c r="BZ215" s="347"/>
      <c r="CA215" s="352"/>
      <c r="CB215" s="343"/>
      <c r="CC215" s="343"/>
      <c r="CD215" s="351"/>
      <c r="CE215" s="343"/>
      <c r="CF215" s="343"/>
      <c r="CG215" s="343"/>
      <c r="CH215" s="343"/>
      <c r="CI215" s="343"/>
      <c r="CJ215" s="351"/>
      <c r="CK215" s="343"/>
      <c r="CL215" s="343"/>
      <c r="CM215" s="343"/>
      <c r="CN215" s="343"/>
      <c r="CO215" s="343"/>
      <c r="CP215" s="351"/>
      <c r="CQ215" s="343"/>
      <c r="CR215" s="343"/>
      <c r="CS215" s="343"/>
      <c r="CT215" s="343"/>
    </row>
    <row r="216" spans="1:98" ht="17.25" customHeight="1">
      <c r="A216" s="343">
        <v>207</v>
      </c>
      <c r="B216" s="344" t="s">
        <v>4350</v>
      </c>
      <c r="C216" s="344" t="s">
        <v>4351</v>
      </c>
      <c r="D216" s="344" t="s">
        <v>781</v>
      </c>
      <c r="E216" s="344" t="s">
        <v>4292</v>
      </c>
      <c r="F216" s="344" t="s">
        <v>4537</v>
      </c>
      <c r="G216" s="344" t="s">
        <v>4294</v>
      </c>
      <c r="H216" s="345">
        <v>200</v>
      </c>
      <c r="I216" s="346" t="s">
        <v>702</v>
      </c>
      <c r="J216" s="347">
        <v>1</v>
      </c>
      <c r="K216" s="347"/>
      <c r="L216" s="347">
        <v>2</v>
      </c>
      <c r="M216" s="345">
        <v>2.8</v>
      </c>
      <c r="N216" s="345">
        <v>5.7</v>
      </c>
      <c r="O216" s="345" t="s">
        <v>674</v>
      </c>
      <c r="P216" s="345" t="s">
        <v>13</v>
      </c>
      <c r="Q216" s="345" t="s">
        <v>703</v>
      </c>
      <c r="R216" s="345"/>
      <c r="S216" s="345"/>
      <c r="T216" s="345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45">
        <f t="shared" ca="1" si="32"/>
        <v>2</v>
      </c>
      <c r="V216" s="345">
        <f t="shared" ca="1" si="33"/>
        <v>0</v>
      </c>
      <c r="W216" s="345"/>
      <c r="X216" s="345"/>
      <c r="Y216" s="345"/>
      <c r="Z216" s="345"/>
      <c r="AA216" s="345"/>
      <c r="AB216" s="345"/>
      <c r="AC216" s="345">
        <v>0.159</v>
      </c>
      <c r="AD216" s="349"/>
      <c r="AE216" s="337"/>
      <c r="AF216" s="337"/>
      <c r="AG216" s="348" t="s">
        <v>677</v>
      </c>
      <c r="AH216" s="348" t="s">
        <v>677</v>
      </c>
      <c r="AI216" s="345">
        <v>0</v>
      </c>
      <c r="AJ216" s="345">
        <v>0</v>
      </c>
      <c r="AK216" s="345"/>
      <c r="AL216" s="345"/>
      <c r="AM216" s="343"/>
      <c r="AN216" s="343"/>
      <c r="AO216" s="343"/>
      <c r="AP216" s="343"/>
      <c r="AQ216" s="343"/>
      <c r="AR216" s="343"/>
      <c r="AS216" s="343"/>
      <c r="AT216" s="343"/>
      <c r="AU216" s="343"/>
      <c r="AV216" s="343"/>
      <c r="AW216" s="343">
        <v>0</v>
      </c>
      <c r="AX216" s="343">
        <v>0</v>
      </c>
      <c r="AY216" s="343">
        <v>0</v>
      </c>
      <c r="AZ216" s="343">
        <v>0</v>
      </c>
      <c r="BA216" s="343">
        <v>0</v>
      </c>
      <c r="BB216" s="343">
        <v>0</v>
      </c>
      <c r="BC216" s="343">
        <v>0</v>
      </c>
      <c r="BD216" s="343" t="s">
        <v>692</v>
      </c>
      <c r="BE216" s="369"/>
      <c r="BF216" s="370"/>
      <c r="BG216" s="343" t="s">
        <v>4004</v>
      </c>
      <c r="BH216" s="343">
        <v>2</v>
      </c>
      <c r="BI216" s="351">
        <v>46277</v>
      </c>
      <c r="BJ216" s="343">
        <v>0</v>
      </c>
      <c r="BK216" s="369"/>
      <c r="BL216" s="370"/>
      <c r="BM216" s="371" t="s">
        <v>4004</v>
      </c>
      <c r="BN216" s="372">
        <v>2</v>
      </c>
      <c r="BO216" s="352">
        <v>46277</v>
      </c>
      <c r="BP216" s="371">
        <v>0</v>
      </c>
      <c r="BQ216" s="369"/>
      <c r="BR216" s="370"/>
      <c r="BS216" s="369"/>
      <c r="BT216" s="373"/>
      <c r="BU216" s="374"/>
      <c r="BV216" s="369"/>
      <c r="BW216" s="375"/>
      <c r="BX216" s="370"/>
      <c r="BY216" s="369"/>
      <c r="BZ216" s="373"/>
      <c r="CA216" s="376"/>
      <c r="CB216" s="369"/>
      <c r="CC216" s="369"/>
      <c r="CD216" s="374"/>
      <c r="CE216" s="369"/>
      <c r="CF216" s="369"/>
      <c r="CG216" s="369"/>
      <c r="CH216" s="369"/>
      <c r="CI216" s="369"/>
      <c r="CJ216" s="374"/>
      <c r="CK216" s="369"/>
      <c r="CL216" s="369"/>
      <c r="CM216" s="369"/>
      <c r="CN216" s="369"/>
      <c r="CO216" s="369"/>
      <c r="CP216" s="374"/>
      <c r="CQ216" s="369"/>
      <c r="CR216" s="369"/>
      <c r="CS216" s="369"/>
      <c r="CT216" s="369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33" t="s">
        <v>674</v>
      </c>
      <c r="P217" s="182"/>
      <c r="Q217" s="182"/>
      <c r="R217" s="333" t="s">
        <v>3962</v>
      </c>
      <c r="S217" s="182"/>
      <c r="T217" s="182"/>
      <c r="U217" s="182"/>
      <c r="V217" s="182"/>
      <c r="W217" s="333">
        <f ca="1">_xlfn.MINIFS(V:V,C:C,C217,AE:AE,"",AB:AB,"")</f>
        <v>0</v>
      </c>
      <c r="X217" s="333">
        <f ca="1">SUMIFS(T:T,C:C,C217,AE:AE,"")/SUMIFS(L:L,C:C,C217,AE:AE,"",AB:AB,"")</f>
        <v>0</v>
      </c>
      <c r="Y217" s="182"/>
      <c r="Z217" s="182"/>
      <c r="AA217" s="182"/>
      <c r="AB217" s="182"/>
      <c r="AC217" s="182">
        <v>0.22900000000000001</v>
      </c>
      <c r="AD217" s="377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45">
        <v>0</v>
      </c>
      <c r="AJ217" s="345">
        <v>0</v>
      </c>
      <c r="AK217" s="345"/>
      <c r="AL217" s="345"/>
      <c r="AM217" s="343"/>
      <c r="AN217" s="343"/>
      <c r="AO217" s="343"/>
      <c r="AP217" s="343"/>
      <c r="AQ217" s="343"/>
      <c r="AR217" s="343"/>
      <c r="AS217" s="343"/>
      <c r="AT217" s="343"/>
      <c r="AU217" s="343"/>
      <c r="AV217" s="343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43"/>
      <c r="BF217" s="343"/>
      <c r="BG217" s="343"/>
      <c r="BH217" s="347"/>
      <c r="BI217" s="351"/>
      <c r="BJ217" s="343"/>
      <c r="BK217" s="343"/>
      <c r="BL217" s="350"/>
      <c r="BM217" s="343"/>
      <c r="BN217" s="343"/>
      <c r="BO217" s="352">
        <v>46277</v>
      </c>
      <c r="BP217" s="343"/>
      <c r="BQ217" s="343"/>
      <c r="BR217" s="350"/>
      <c r="BS217" s="343"/>
      <c r="BT217" s="343"/>
      <c r="BU217" s="351"/>
      <c r="BV217" s="343"/>
      <c r="BW217" s="343"/>
      <c r="BX217" s="350"/>
      <c r="BY217" s="343"/>
      <c r="BZ217" s="343"/>
      <c r="CA217" s="343"/>
      <c r="CB217" s="343"/>
      <c r="CC217" s="343"/>
      <c r="CD217" s="351"/>
      <c r="CE217" s="343"/>
      <c r="CF217" s="343"/>
      <c r="CG217" s="343"/>
      <c r="CH217" s="343"/>
      <c r="CI217" s="343"/>
      <c r="CJ217" s="351"/>
      <c r="CK217" s="343"/>
      <c r="CL217" s="343"/>
      <c r="CM217" s="343"/>
      <c r="CN217" s="343"/>
      <c r="CO217" s="343"/>
      <c r="CP217" s="351"/>
      <c r="CQ217" s="343"/>
      <c r="CR217" s="343"/>
      <c r="CS217" s="343"/>
      <c r="CT217" s="343"/>
    </row>
    <row r="218" spans="1:98" ht="17.25" customHeight="1">
      <c r="A218" s="343">
        <v>209</v>
      </c>
      <c r="B218" s="344" t="s">
        <v>4354</v>
      </c>
      <c r="C218" s="344" t="s">
        <v>4355</v>
      </c>
      <c r="D218" s="344" t="s">
        <v>781</v>
      </c>
      <c r="E218" s="344" t="s">
        <v>4288</v>
      </c>
      <c r="F218" s="344" t="s">
        <v>4538</v>
      </c>
      <c r="G218" s="344" t="s">
        <v>4290</v>
      </c>
      <c r="H218" s="345">
        <v>180</v>
      </c>
      <c r="I218" s="346" t="s">
        <v>702</v>
      </c>
      <c r="J218" s="347">
        <v>1</v>
      </c>
      <c r="K218" s="347"/>
      <c r="L218" s="347">
        <v>2</v>
      </c>
      <c r="M218" s="345">
        <v>2</v>
      </c>
      <c r="N218" s="345">
        <v>4.0999999999999996</v>
      </c>
      <c r="O218" s="345" t="s">
        <v>674</v>
      </c>
      <c r="P218" s="345" t="s">
        <v>13</v>
      </c>
      <c r="Q218" s="345" t="s">
        <v>703</v>
      </c>
      <c r="R218" s="345"/>
      <c r="S218" s="345"/>
      <c r="T218" s="345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345">
        <f t="shared" ref="U218:U219" ca="1" si="34">+L218-T218</f>
        <v>2</v>
      </c>
      <c r="V218" s="345">
        <f t="shared" ref="V218:V219" ca="1" si="35">ROUNDDOWN(T218/J218,0)</f>
        <v>0</v>
      </c>
      <c r="W218" s="345"/>
      <c r="X218" s="345"/>
      <c r="Y218" s="345"/>
      <c r="Z218" s="345"/>
      <c r="AA218" s="345"/>
      <c r="AB218" s="345"/>
      <c r="AC218" s="345">
        <v>7.0000000000000007E-2</v>
      </c>
      <c r="AD218" s="349"/>
      <c r="AE218" s="337"/>
      <c r="AF218" s="337"/>
      <c r="AG218" s="348" t="s">
        <v>677</v>
      </c>
      <c r="AH218" s="348" t="s">
        <v>677</v>
      </c>
      <c r="AI218" s="345">
        <v>0</v>
      </c>
      <c r="AJ218" s="345">
        <v>0</v>
      </c>
      <c r="AK218" s="345"/>
      <c r="AL218" s="345"/>
      <c r="AM218" s="343"/>
      <c r="AN218" s="343"/>
      <c r="AO218" s="343"/>
      <c r="AP218" s="343"/>
      <c r="AQ218" s="343"/>
      <c r="AR218" s="343"/>
      <c r="AS218" s="343"/>
      <c r="AT218" s="343"/>
      <c r="AU218" s="343"/>
      <c r="AV218" s="343"/>
      <c r="AW218" s="343">
        <v>1</v>
      </c>
      <c r="AX218" s="343">
        <v>0</v>
      </c>
      <c r="AY218" s="343">
        <v>0</v>
      </c>
      <c r="AZ218" s="343">
        <v>1</v>
      </c>
      <c r="BA218" s="343">
        <v>0</v>
      </c>
      <c r="BB218" s="343">
        <v>0</v>
      </c>
      <c r="BC218" s="343">
        <v>0</v>
      </c>
      <c r="BD218" s="343" t="s">
        <v>692</v>
      </c>
      <c r="BE218" s="381"/>
      <c r="BF218" s="381"/>
      <c r="BG218" s="343" t="s">
        <v>4291</v>
      </c>
      <c r="BH218" s="343">
        <v>2</v>
      </c>
      <c r="BI218" s="351">
        <v>46277</v>
      </c>
      <c r="BJ218" s="343">
        <v>0</v>
      </c>
      <c r="BK218" s="353"/>
      <c r="BL218" s="354"/>
      <c r="BM218" s="343" t="s">
        <v>4291</v>
      </c>
      <c r="BN218" s="347">
        <v>2</v>
      </c>
      <c r="BO218" s="352">
        <v>46277</v>
      </c>
      <c r="BP218" s="343">
        <v>0</v>
      </c>
      <c r="BQ218" s="353"/>
      <c r="BR218" s="354"/>
      <c r="BS218" s="353"/>
      <c r="BT218" s="355"/>
      <c r="BU218" s="356"/>
      <c r="BV218" s="353"/>
      <c r="BW218" s="357"/>
      <c r="BX218" s="354"/>
      <c r="BY218" s="353"/>
      <c r="BZ218" s="355"/>
      <c r="CA218" s="358"/>
      <c r="CB218" s="353"/>
      <c r="CC218" s="353"/>
      <c r="CD218" s="356"/>
      <c r="CE218" s="353"/>
      <c r="CF218" s="353"/>
      <c r="CG218" s="353"/>
      <c r="CH218" s="353"/>
      <c r="CI218" s="353"/>
      <c r="CJ218" s="356"/>
      <c r="CK218" s="353"/>
      <c r="CL218" s="353"/>
      <c r="CM218" s="353"/>
      <c r="CN218" s="353"/>
      <c r="CO218" s="353"/>
      <c r="CP218" s="356"/>
      <c r="CQ218" s="353"/>
      <c r="CR218" s="353"/>
      <c r="CS218" s="353"/>
      <c r="CT218" s="353"/>
    </row>
    <row r="219" spans="1:98" ht="17.25" customHeight="1">
      <c r="A219" s="343">
        <v>210</v>
      </c>
      <c r="B219" s="344" t="s">
        <v>4354</v>
      </c>
      <c r="C219" s="344" t="s">
        <v>4355</v>
      </c>
      <c r="D219" s="344" t="s">
        <v>781</v>
      </c>
      <c r="E219" s="344" t="s">
        <v>4292</v>
      </c>
      <c r="F219" s="344" t="s">
        <v>4539</v>
      </c>
      <c r="G219" s="344" t="s">
        <v>4294</v>
      </c>
      <c r="H219" s="345">
        <v>200</v>
      </c>
      <c r="I219" s="346" t="s">
        <v>702</v>
      </c>
      <c r="J219" s="347">
        <v>1</v>
      </c>
      <c r="K219" s="347"/>
      <c r="L219" s="347">
        <v>2</v>
      </c>
      <c r="M219" s="345">
        <v>2.8</v>
      </c>
      <c r="N219" s="345">
        <v>5.7</v>
      </c>
      <c r="O219" s="345" t="s">
        <v>674</v>
      </c>
      <c r="P219" s="345" t="s">
        <v>13</v>
      </c>
      <c r="Q219" s="345" t="s">
        <v>703</v>
      </c>
      <c r="R219" s="345"/>
      <c r="S219" s="345"/>
      <c r="T219" s="345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45">
        <f t="shared" ca="1" si="34"/>
        <v>2</v>
      </c>
      <c r="V219" s="345">
        <f t="shared" ca="1" si="35"/>
        <v>0</v>
      </c>
      <c r="W219" s="345"/>
      <c r="X219" s="345"/>
      <c r="Y219" s="345"/>
      <c r="Z219" s="345"/>
      <c r="AA219" s="345"/>
      <c r="AB219" s="345"/>
      <c r="AC219" s="345">
        <v>0.159</v>
      </c>
      <c r="AD219" s="349"/>
      <c r="AE219" s="337"/>
      <c r="AF219" s="337"/>
      <c r="AG219" s="348" t="s">
        <v>677</v>
      </c>
      <c r="AH219" s="348" t="s">
        <v>677</v>
      </c>
      <c r="AI219" s="345">
        <v>0</v>
      </c>
      <c r="AJ219" s="345">
        <v>0</v>
      </c>
      <c r="AK219" s="345"/>
      <c r="AL219" s="345"/>
      <c r="AM219" s="343"/>
      <c r="AN219" s="343"/>
      <c r="AO219" s="343"/>
      <c r="AP219" s="343"/>
      <c r="AQ219" s="343"/>
      <c r="AR219" s="343"/>
      <c r="AS219" s="343"/>
      <c r="AT219" s="343"/>
      <c r="AU219" s="343"/>
      <c r="AV219" s="343"/>
      <c r="AW219" s="343">
        <v>0</v>
      </c>
      <c r="AX219" s="343">
        <v>0</v>
      </c>
      <c r="AY219" s="343">
        <v>0</v>
      </c>
      <c r="AZ219" s="343">
        <v>0</v>
      </c>
      <c r="BA219" s="343">
        <v>0</v>
      </c>
      <c r="BB219" s="343">
        <v>0</v>
      </c>
      <c r="BC219" s="343">
        <v>0</v>
      </c>
      <c r="BD219" s="343" t="s">
        <v>692</v>
      </c>
      <c r="BE219" s="378"/>
      <c r="BF219" s="379"/>
      <c r="BG219" s="343" t="s">
        <v>4004</v>
      </c>
      <c r="BH219" s="343">
        <v>2</v>
      </c>
      <c r="BI219" s="351">
        <v>46277</v>
      </c>
      <c r="BJ219" s="343">
        <v>0</v>
      </c>
      <c r="BK219" s="378"/>
      <c r="BL219" s="379"/>
      <c r="BM219" s="378" t="s">
        <v>4004</v>
      </c>
      <c r="BN219" s="392">
        <v>2</v>
      </c>
      <c r="BO219" s="352">
        <v>46277</v>
      </c>
      <c r="BP219" s="378">
        <v>0</v>
      </c>
      <c r="BQ219" s="378"/>
      <c r="BR219" s="379"/>
      <c r="BS219" s="378"/>
      <c r="BT219" s="392"/>
      <c r="BU219" s="380"/>
      <c r="BV219" s="378"/>
      <c r="BW219" s="393"/>
      <c r="BX219" s="379"/>
      <c r="BY219" s="378"/>
      <c r="BZ219" s="392"/>
      <c r="CA219" s="394"/>
      <c r="CB219" s="378"/>
      <c r="CC219" s="378"/>
      <c r="CD219" s="380"/>
      <c r="CE219" s="378"/>
      <c r="CF219" s="378"/>
      <c r="CG219" s="378"/>
      <c r="CH219" s="378"/>
      <c r="CI219" s="378"/>
      <c r="CJ219" s="380"/>
      <c r="CK219" s="378"/>
      <c r="CL219" s="378"/>
      <c r="CM219" s="378"/>
      <c r="CN219" s="378"/>
      <c r="CO219" s="378"/>
      <c r="CP219" s="380"/>
      <c r="CQ219" s="378"/>
      <c r="CR219" s="378"/>
      <c r="CS219" s="378"/>
      <c r="CT219" s="378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33" t="s">
        <v>674</v>
      </c>
      <c r="P220" s="182"/>
      <c r="Q220" s="182"/>
      <c r="R220" s="333" t="s">
        <v>3962</v>
      </c>
      <c r="S220" s="182"/>
      <c r="T220" s="182"/>
      <c r="U220" s="182"/>
      <c r="V220" s="182"/>
      <c r="W220" s="333">
        <f ca="1">_xlfn.MINIFS(V:V,C:C,C220,AE:AE,"",AB:AB,"")</f>
        <v>0</v>
      </c>
      <c r="X220" s="333">
        <f ca="1">SUMIFS(T:T,C:C,C220,AE:AE,"")/SUMIFS(L:L,C:C,C220,AE:AE,"",AB:AB,"")</f>
        <v>0</v>
      </c>
      <c r="Y220" s="182"/>
      <c r="Z220" s="182"/>
      <c r="AA220" s="182"/>
      <c r="AB220" s="182"/>
      <c r="AC220" s="182">
        <v>0.22900000000000001</v>
      </c>
      <c r="AD220" s="377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45">
        <v>0</v>
      </c>
      <c r="AJ220" s="345">
        <v>0</v>
      </c>
      <c r="AK220" s="345"/>
      <c r="AL220" s="345"/>
      <c r="AM220" s="343"/>
      <c r="AN220" s="343"/>
      <c r="AO220" s="343"/>
      <c r="AP220" s="343"/>
      <c r="AQ220" s="343"/>
      <c r="AR220" s="343"/>
      <c r="AS220" s="343"/>
      <c r="AT220" s="343"/>
      <c r="AU220" s="343"/>
      <c r="AV220" s="343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53"/>
      <c r="BF220" s="354"/>
      <c r="BG220" s="381"/>
      <c r="BH220" s="381"/>
      <c r="BI220" s="356"/>
      <c r="BJ220" s="343"/>
      <c r="BK220" s="353"/>
      <c r="BL220" s="354"/>
      <c r="BM220" s="343"/>
      <c r="BN220" s="343"/>
      <c r="BO220" s="352">
        <v>46277</v>
      </c>
      <c r="BP220" s="343"/>
      <c r="BQ220" s="353"/>
      <c r="BR220" s="354"/>
      <c r="BS220" s="353"/>
      <c r="BT220" s="353"/>
      <c r="BU220" s="356"/>
      <c r="BV220" s="353"/>
      <c r="BW220" s="353"/>
      <c r="BX220" s="354"/>
      <c r="BY220" s="353"/>
      <c r="BZ220" s="353"/>
      <c r="CA220" s="353"/>
      <c r="CB220" s="353"/>
      <c r="CC220" s="353"/>
      <c r="CD220" s="356"/>
      <c r="CE220" s="353"/>
      <c r="CF220" s="353"/>
      <c r="CG220" s="353"/>
      <c r="CH220" s="353"/>
      <c r="CI220" s="353"/>
      <c r="CJ220" s="356"/>
      <c r="CK220" s="353"/>
      <c r="CL220" s="353"/>
      <c r="CM220" s="353"/>
      <c r="CN220" s="353"/>
      <c r="CO220" s="353"/>
      <c r="CP220" s="356"/>
      <c r="CQ220" s="353"/>
      <c r="CR220" s="353"/>
      <c r="CS220" s="353"/>
      <c r="CT220" s="353"/>
    </row>
    <row r="221" spans="1:98" ht="17.25" customHeight="1">
      <c r="A221" s="343">
        <v>212</v>
      </c>
      <c r="B221" s="344" t="s">
        <v>4358</v>
      </c>
      <c r="C221" s="344" t="s">
        <v>4359</v>
      </c>
      <c r="D221" s="344" t="s">
        <v>781</v>
      </c>
      <c r="E221" s="344" t="s">
        <v>4288</v>
      </c>
      <c r="F221" s="344" t="s">
        <v>4542</v>
      </c>
      <c r="G221" s="344" t="s">
        <v>4290</v>
      </c>
      <c r="H221" s="345">
        <v>180</v>
      </c>
      <c r="I221" s="346" t="s">
        <v>702</v>
      </c>
      <c r="J221" s="347">
        <v>1</v>
      </c>
      <c r="K221" s="347"/>
      <c r="L221" s="347">
        <v>2</v>
      </c>
      <c r="M221" s="345">
        <v>2</v>
      </c>
      <c r="N221" s="345">
        <v>4.0999999999999996</v>
      </c>
      <c r="O221" s="345" t="s">
        <v>674</v>
      </c>
      <c r="P221" s="345" t="s">
        <v>13</v>
      </c>
      <c r="Q221" s="345" t="s">
        <v>703</v>
      </c>
      <c r="R221" s="345"/>
      <c r="S221" s="345"/>
      <c r="T221" s="345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345">
        <f t="shared" ref="U221:U222" ca="1" si="36">+L221-T221</f>
        <v>2</v>
      </c>
      <c r="V221" s="345">
        <f t="shared" ref="V221:V222" ca="1" si="37">ROUNDDOWN(T221/J221,0)</f>
        <v>0</v>
      </c>
      <c r="W221" s="345"/>
      <c r="X221" s="345"/>
      <c r="Y221" s="345"/>
      <c r="Z221" s="345"/>
      <c r="AA221" s="345"/>
      <c r="AB221" s="345"/>
      <c r="AC221" s="345">
        <v>7.0000000000000007E-2</v>
      </c>
      <c r="AD221" s="349"/>
      <c r="AE221" s="337"/>
      <c r="AF221" s="337"/>
      <c r="AG221" s="348" t="s">
        <v>677</v>
      </c>
      <c r="AH221" s="348" t="s">
        <v>677</v>
      </c>
      <c r="AI221" s="345">
        <v>0</v>
      </c>
      <c r="AJ221" s="345">
        <v>0</v>
      </c>
      <c r="AK221" s="345"/>
      <c r="AL221" s="345"/>
      <c r="AM221" s="343"/>
      <c r="AN221" s="343"/>
      <c r="AO221" s="343"/>
      <c r="AP221" s="343"/>
      <c r="AQ221" s="343"/>
      <c r="AR221" s="343"/>
      <c r="AS221" s="343"/>
      <c r="AT221" s="343"/>
      <c r="AU221" s="343"/>
      <c r="AV221" s="343"/>
      <c r="AW221" s="343">
        <v>1</v>
      </c>
      <c r="AX221" s="343">
        <v>0</v>
      </c>
      <c r="AY221" s="343">
        <v>0</v>
      </c>
      <c r="AZ221" s="343">
        <v>1</v>
      </c>
      <c r="BA221" s="343">
        <v>0</v>
      </c>
      <c r="BB221" s="343">
        <v>0</v>
      </c>
      <c r="BC221" s="343">
        <v>0</v>
      </c>
      <c r="BD221" s="343" t="s">
        <v>692</v>
      </c>
      <c r="BE221" s="359"/>
      <c r="BF221" s="360"/>
      <c r="BG221" s="343" t="s">
        <v>4291</v>
      </c>
      <c r="BH221" s="343">
        <v>2</v>
      </c>
      <c r="BI221" s="351">
        <v>46277</v>
      </c>
      <c r="BJ221" s="343">
        <v>0</v>
      </c>
      <c r="BK221" s="361"/>
      <c r="BL221" s="362"/>
      <c r="BM221" s="363" t="s">
        <v>4291</v>
      </c>
      <c r="BN221" s="363">
        <v>2</v>
      </c>
      <c r="BO221" s="352">
        <v>46277</v>
      </c>
      <c r="BP221" s="363">
        <v>0</v>
      </c>
      <c r="BQ221" s="361"/>
      <c r="BR221" s="362"/>
      <c r="BS221" s="361"/>
      <c r="BT221" s="361"/>
      <c r="BU221" s="366"/>
      <c r="BV221" s="361"/>
      <c r="BW221" s="361"/>
      <c r="BX221" s="362"/>
      <c r="BY221" s="361"/>
      <c r="BZ221" s="361"/>
      <c r="CA221" s="361"/>
      <c r="CB221" s="361"/>
      <c r="CC221" s="361"/>
      <c r="CD221" s="366"/>
      <c r="CE221" s="361"/>
      <c r="CF221" s="361"/>
      <c r="CG221" s="361"/>
      <c r="CH221" s="361"/>
      <c r="CI221" s="361"/>
      <c r="CJ221" s="366"/>
      <c r="CK221" s="361"/>
      <c r="CL221" s="361"/>
      <c r="CM221" s="361"/>
      <c r="CN221" s="361"/>
      <c r="CO221" s="361"/>
      <c r="CP221" s="366"/>
      <c r="CQ221" s="361"/>
      <c r="CR221" s="361"/>
      <c r="CS221" s="361"/>
      <c r="CT221" s="361"/>
    </row>
    <row r="222" spans="1:98" ht="17.25" customHeight="1">
      <c r="A222" s="343">
        <v>213</v>
      </c>
      <c r="B222" s="344" t="s">
        <v>4358</v>
      </c>
      <c r="C222" s="344" t="s">
        <v>4359</v>
      </c>
      <c r="D222" s="344" t="s">
        <v>781</v>
      </c>
      <c r="E222" s="344" t="s">
        <v>4292</v>
      </c>
      <c r="F222" s="344" t="s">
        <v>4543</v>
      </c>
      <c r="G222" s="344" t="s">
        <v>4294</v>
      </c>
      <c r="H222" s="345">
        <v>200</v>
      </c>
      <c r="I222" s="346" t="s">
        <v>702</v>
      </c>
      <c r="J222" s="347">
        <v>1</v>
      </c>
      <c r="K222" s="347"/>
      <c r="L222" s="347">
        <v>2</v>
      </c>
      <c r="M222" s="345">
        <v>2.8</v>
      </c>
      <c r="N222" s="345">
        <v>5.7</v>
      </c>
      <c r="O222" s="345" t="s">
        <v>674</v>
      </c>
      <c r="P222" s="345" t="s">
        <v>13</v>
      </c>
      <c r="Q222" s="345" t="s">
        <v>703</v>
      </c>
      <c r="R222" s="345"/>
      <c r="S222" s="345"/>
      <c r="T222" s="345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45">
        <f t="shared" ca="1" si="36"/>
        <v>2</v>
      </c>
      <c r="V222" s="345">
        <f t="shared" ca="1" si="37"/>
        <v>0</v>
      </c>
      <c r="W222" s="345"/>
      <c r="X222" s="345"/>
      <c r="Y222" s="345"/>
      <c r="Z222" s="345"/>
      <c r="AA222" s="345"/>
      <c r="AB222" s="345"/>
      <c r="AC222" s="345">
        <v>0.159</v>
      </c>
      <c r="AD222" s="349"/>
      <c r="AE222" s="337"/>
      <c r="AF222" s="337"/>
      <c r="AG222" s="348" t="s">
        <v>677</v>
      </c>
      <c r="AH222" s="348" t="s">
        <v>677</v>
      </c>
      <c r="AI222" s="345">
        <v>0</v>
      </c>
      <c r="AJ222" s="345">
        <v>0</v>
      </c>
      <c r="AK222" s="345"/>
      <c r="AL222" s="345"/>
      <c r="AM222" s="343"/>
      <c r="AN222" s="343"/>
      <c r="AO222" s="343"/>
      <c r="AP222" s="343"/>
      <c r="AQ222" s="343"/>
      <c r="AR222" s="343"/>
      <c r="AS222" s="343"/>
      <c r="AT222" s="343"/>
      <c r="AU222" s="343"/>
      <c r="AV222" s="343"/>
      <c r="AW222" s="343">
        <v>0</v>
      </c>
      <c r="AX222" s="343">
        <v>0</v>
      </c>
      <c r="AY222" s="343">
        <v>0</v>
      </c>
      <c r="AZ222" s="343">
        <v>0</v>
      </c>
      <c r="BA222" s="343">
        <v>0</v>
      </c>
      <c r="BB222" s="343">
        <v>0</v>
      </c>
      <c r="BC222" s="343">
        <v>0</v>
      </c>
      <c r="BD222" s="343" t="s">
        <v>692</v>
      </c>
      <c r="BE222" s="359"/>
      <c r="BF222" s="360"/>
      <c r="BG222" s="343" t="s">
        <v>4004</v>
      </c>
      <c r="BH222" s="343">
        <v>2</v>
      </c>
      <c r="BI222" s="351">
        <v>46277</v>
      </c>
      <c r="BJ222" s="343">
        <v>0</v>
      </c>
      <c r="BK222" s="361"/>
      <c r="BL222" s="362"/>
      <c r="BM222" s="363" t="s">
        <v>4004</v>
      </c>
      <c r="BN222" s="363">
        <v>2</v>
      </c>
      <c r="BO222" s="352">
        <v>46277</v>
      </c>
      <c r="BP222" s="363">
        <v>0</v>
      </c>
      <c r="BQ222" s="361"/>
      <c r="BR222" s="362"/>
      <c r="BS222" s="361"/>
      <c r="BT222" s="361"/>
      <c r="BU222" s="366"/>
      <c r="BV222" s="361"/>
      <c r="BW222" s="361"/>
      <c r="BX222" s="362"/>
      <c r="BY222" s="361"/>
      <c r="BZ222" s="361"/>
      <c r="CA222" s="361"/>
      <c r="CB222" s="361"/>
      <c r="CC222" s="361"/>
      <c r="CD222" s="366"/>
      <c r="CE222" s="361"/>
      <c r="CF222" s="361"/>
      <c r="CG222" s="361"/>
      <c r="CH222" s="361"/>
      <c r="CI222" s="361"/>
      <c r="CJ222" s="366"/>
      <c r="CK222" s="361"/>
      <c r="CL222" s="361"/>
      <c r="CM222" s="361"/>
      <c r="CN222" s="361"/>
      <c r="CO222" s="361"/>
      <c r="CP222" s="366"/>
      <c r="CQ222" s="361"/>
      <c r="CR222" s="361"/>
      <c r="CS222" s="361"/>
      <c r="CT222" s="361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33" t="s">
        <v>674</v>
      </c>
      <c r="P223" s="182"/>
      <c r="Q223" s="182"/>
      <c r="R223" s="333" t="s">
        <v>3962</v>
      </c>
      <c r="S223" s="182"/>
      <c r="T223" s="182"/>
      <c r="U223" s="182"/>
      <c r="V223" s="182"/>
      <c r="W223" s="333">
        <f ca="1">_xlfn.MINIFS(V:V,C:C,C223,AE:AE,"",AB:AB,"")</f>
        <v>0</v>
      </c>
      <c r="X223" s="333">
        <f ca="1">SUMIFS(T:T,C:C,C223,AE:AE,"")/SUMIFS(L:L,C:C,C223,AE:AE,"",AB:AB,"")</f>
        <v>0</v>
      </c>
      <c r="Y223" s="182"/>
      <c r="Z223" s="182"/>
      <c r="AA223" s="182"/>
      <c r="AB223" s="182"/>
      <c r="AC223" s="182">
        <v>0.22900000000000001</v>
      </c>
      <c r="AD223" s="377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45">
        <v>0</v>
      </c>
      <c r="AJ223" s="345">
        <v>0</v>
      </c>
      <c r="AK223" s="345"/>
      <c r="AL223" s="345"/>
      <c r="AM223" s="343"/>
      <c r="AN223" s="343"/>
      <c r="AO223" s="343"/>
      <c r="AP223" s="343"/>
      <c r="AQ223" s="343"/>
      <c r="AR223" s="343"/>
      <c r="AS223" s="343"/>
      <c r="AT223" s="343"/>
      <c r="AU223" s="343"/>
      <c r="AV223" s="343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43"/>
      <c r="BF223" s="350"/>
      <c r="BG223" s="343"/>
      <c r="BH223" s="343"/>
      <c r="BI223" s="351"/>
      <c r="BJ223" s="343"/>
      <c r="BK223" s="343"/>
      <c r="BL223" s="350"/>
      <c r="BM223" s="343"/>
      <c r="BN223" s="343"/>
      <c r="BO223" s="352">
        <v>46277</v>
      </c>
      <c r="BP223" s="343"/>
      <c r="BQ223" s="343"/>
      <c r="BR223" s="350"/>
      <c r="BS223" s="343"/>
      <c r="BT223" s="343"/>
      <c r="BU223" s="351"/>
      <c r="BV223" s="343"/>
      <c r="BW223" s="343"/>
      <c r="BX223" s="350"/>
      <c r="BY223" s="343"/>
      <c r="BZ223" s="343"/>
      <c r="CA223" s="343"/>
      <c r="CB223" s="343"/>
      <c r="CC223" s="343"/>
      <c r="CD223" s="351"/>
      <c r="CE223" s="343"/>
      <c r="CF223" s="343"/>
      <c r="CG223" s="343"/>
      <c r="CH223" s="343"/>
      <c r="CI223" s="343"/>
      <c r="CJ223" s="351"/>
      <c r="CK223" s="343"/>
      <c r="CL223" s="343"/>
      <c r="CM223" s="343"/>
      <c r="CN223" s="343"/>
      <c r="CO223" s="343"/>
      <c r="CP223" s="351"/>
      <c r="CQ223" s="343"/>
      <c r="CR223" s="343"/>
      <c r="CS223" s="343"/>
      <c r="CT223" s="343"/>
    </row>
    <row r="224" spans="1:98" ht="17.25" customHeight="1">
      <c r="A224" s="343">
        <v>215</v>
      </c>
      <c r="B224" s="344" t="s">
        <v>4362</v>
      </c>
      <c r="C224" s="344" t="s">
        <v>4363</v>
      </c>
      <c r="D224" s="344" t="s">
        <v>781</v>
      </c>
      <c r="E224" s="344" t="s">
        <v>4288</v>
      </c>
      <c r="F224" s="344" t="s">
        <v>4544</v>
      </c>
      <c r="G224" s="344" t="s">
        <v>4290</v>
      </c>
      <c r="H224" s="345">
        <v>180</v>
      </c>
      <c r="I224" s="346" t="s">
        <v>702</v>
      </c>
      <c r="J224" s="347">
        <v>1</v>
      </c>
      <c r="K224" s="347"/>
      <c r="L224" s="347">
        <v>2</v>
      </c>
      <c r="M224" s="345">
        <v>2</v>
      </c>
      <c r="N224" s="345">
        <v>4.0999999999999996</v>
      </c>
      <c r="O224" s="345" t="s">
        <v>674</v>
      </c>
      <c r="P224" s="345" t="s">
        <v>13</v>
      </c>
      <c r="Q224" s="345" t="s">
        <v>703</v>
      </c>
      <c r="R224" s="345"/>
      <c r="S224" s="345"/>
      <c r="T224" s="345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345">
        <f t="shared" ref="U224:U225" ca="1" si="38">+L224-T224</f>
        <v>2</v>
      </c>
      <c r="V224" s="345">
        <f t="shared" ref="V224:V225" ca="1" si="39">ROUNDDOWN(T224/J224,0)</f>
        <v>0</v>
      </c>
      <c r="W224" s="345"/>
      <c r="X224" s="345"/>
      <c r="Y224" s="345"/>
      <c r="Z224" s="345"/>
      <c r="AA224" s="345"/>
      <c r="AB224" s="345"/>
      <c r="AC224" s="345">
        <v>7.0000000000000007E-2</v>
      </c>
      <c r="AD224" s="349"/>
      <c r="AE224" s="337"/>
      <c r="AF224" s="337"/>
      <c r="AG224" s="348" t="s">
        <v>677</v>
      </c>
      <c r="AH224" s="348" t="s">
        <v>677</v>
      </c>
      <c r="AI224" s="345">
        <v>0</v>
      </c>
      <c r="AJ224" s="345">
        <v>0</v>
      </c>
      <c r="AK224" s="345"/>
      <c r="AL224" s="345"/>
      <c r="AM224" s="343"/>
      <c r="AN224" s="343"/>
      <c r="AO224" s="343"/>
      <c r="AP224" s="343"/>
      <c r="AQ224" s="343"/>
      <c r="AR224" s="343"/>
      <c r="AS224" s="343"/>
      <c r="AT224" s="343"/>
      <c r="AU224" s="343"/>
      <c r="AV224" s="343"/>
      <c r="AW224" s="343">
        <v>1</v>
      </c>
      <c r="AX224" s="343">
        <v>0</v>
      </c>
      <c r="AY224" s="343">
        <v>0</v>
      </c>
      <c r="AZ224" s="343">
        <v>1</v>
      </c>
      <c r="BA224" s="343">
        <v>0</v>
      </c>
      <c r="BB224" s="343">
        <v>0</v>
      </c>
      <c r="BC224" s="343">
        <v>0</v>
      </c>
      <c r="BD224" s="343" t="s">
        <v>692</v>
      </c>
      <c r="BE224" s="343"/>
      <c r="BF224" s="350"/>
      <c r="BG224" s="343" t="s">
        <v>4291</v>
      </c>
      <c r="BH224" s="343">
        <v>2</v>
      </c>
      <c r="BI224" s="351">
        <v>46277</v>
      </c>
      <c r="BJ224" s="343">
        <v>0</v>
      </c>
      <c r="BK224" s="353"/>
      <c r="BL224" s="354"/>
      <c r="BM224" s="343" t="s">
        <v>4291</v>
      </c>
      <c r="BN224" s="343">
        <v>2</v>
      </c>
      <c r="BO224" s="352">
        <v>46277</v>
      </c>
      <c r="BP224" s="343">
        <v>0</v>
      </c>
      <c r="BQ224" s="353"/>
      <c r="BR224" s="354"/>
      <c r="BS224" s="353"/>
      <c r="BT224" s="353"/>
      <c r="BU224" s="356"/>
      <c r="BV224" s="353"/>
      <c r="BW224" s="353"/>
      <c r="BX224" s="354"/>
      <c r="BY224" s="353"/>
      <c r="BZ224" s="353"/>
      <c r="CA224" s="353"/>
      <c r="CB224" s="353"/>
      <c r="CC224" s="353"/>
      <c r="CD224" s="356"/>
      <c r="CE224" s="353"/>
      <c r="CF224" s="353"/>
      <c r="CG224" s="353"/>
      <c r="CH224" s="353"/>
      <c r="CI224" s="353"/>
      <c r="CJ224" s="356"/>
      <c r="CK224" s="353"/>
      <c r="CL224" s="353"/>
      <c r="CM224" s="353"/>
      <c r="CN224" s="353"/>
      <c r="CO224" s="353"/>
      <c r="CP224" s="356"/>
      <c r="CQ224" s="353"/>
      <c r="CR224" s="353"/>
      <c r="CS224" s="353"/>
      <c r="CT224" s="353"/>
    </row>
    <row r="225" spans="1:98" ht="17.25" customHeight="1">
      <c r="A225" s="343">
        <v>216</v>
      </c>
      <c r="B225" s="344" t="s">
        <v>4362</v>
      </c>
      <c r="C225" s="344" t="s">
        <v>4363</v>
      </c>
      <c r="D225" s="344" t="s">
        <v>781</v>
      </c>
      <c r="E225" s="344" t="s">
        <v>4292</v>
      </c>
      <c r="F225" s="344" t="s">
        <v>4545</v>
      </c>
      <c r="G225" s="344" t="s">
        <v>4294</v>
      </c>
      <c r="H225" s="345">
        <v>200</v>
      </c>
      <c r="I225" s="346" t="s">
        <v>702</v>
      </c>
      <c r="J225" s="347">
        <v>1</v>
      </c>
      <c r="K225" s="347"/>
      <c r="L225" s="347">
        <v>2</v>
      </c>
      <c r="M225" s="345">
        <v>2.8</v>
      </c>
      <c r="N225" s="345">
        <v>5.7</v>
      </c>
      <c r="O225" s="345" t="s">
        <v>674</v>
      </c>
      <c r="P225" s="345" t="s">
        <v>13</v>
      </c>
      <c r="Q225" s="345" t="s">
        <v>703</v>
      </c>
      <c r="R225" s="345"/>
      <c r="S225" s="345"/>
      <c r="T225" s="345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45">
        <f t="shared" ca="1" si="38"/>
        <v>2</v>
      </c>
      <c r="V225" s="345">
        <f t="shared" ca="1" si="39"/>
        <v>0</v>
      </c>
      <c r="W225" s="345"/>
      <c r="X225" s="345"/>
      <c r="Y225" s="345"/>
      <c r="Z225" s="345"/>
      <c r="AA225" s="345"/>
      <c r="AB225" s="345"/>
      <c r="AC225" s="345">
        <v>0.159</v>
      </c>
      <c r="AD225" s="349"/>
      <c r="AE225" s="337"/>
      <c r="AF225" s="337"/>
      <c r="AG225" s="348" t="s">
        <v>677</v>
      </c>
      <c r="AH225" s="348" t="s">
        <v>677</v>
      </c>
      <c r="AI225" s="345">
        <v>0</v>
      </c>
      <c r="AJ225" s="345">
        <v>0</v>
      </c>
      <c r="AK225" s="345"/>
      <c r="AL225" s="345"/>
      <c r="AM225" s="343"/>
      <c r="AN225" s="343"/>
      <c r="AO225" s="343"/>
      <c r="AP225" s="343"/>
      <c r="AQ225" s="343"/>
      <c r="AR225" s="343"/>
      <c r="AS225" s="343"/>
      <c r="AT225" s="343"/>
      <c r="AU225" s="343"/>
      <c r="AV225" s="343"/>
      <c r="AW225" s="343">
        <v>0</v>
      </c>
      <c r="AX225" s="343">
        <v>0</v>
      </c>
      <c r="AY225" s="343">
        <v>0</v>
      </c>
      <c r="AZ225" s="343">
        <v>0</v>
      </c>
      <c r="BA225" s="343">
        <v>0</v>
      </c>
      <c r="BB225" s="343">
        <v>0</v>
      </c>
      <c r="BC225" s="343">
        <v>0</v>
      </c>
      <c r="BD225" s="343" t="s">
        <v>692</v>
      </c>
      <c r="BE225" s="343"/>
      <c r="BF225" s="343"/>
      <c r="BG225" s="343" t="s">
        <v>4004</v>
      </c>
      <c r="BH225" s="343">
        <v>2</v>
      </c>
      <c r="BI225" s="351">
        <v>46277</v>
      </c>
      <c r="BJ225" s="343">
        <v>0</v>
      </c>
      <c r="BK225" s="343"/>
      <c r="BL225" s="350"/>
      <c r="BM225" s="343" t="s">
        <v>4004</v>
      </c>
      <c r="BN225" s="347">
        <v>2</v>
      </c>
      <c r="BO225" s="352">
        <v>46277</v>
      </c>
      <c r="BP225" s="343">
        <v>0</v>
      </c>
      <c r="BQ225" s="343"/>
      <c r="BR225" s="350"/>
      <c r="BS225" s="343"/>
      <c r="BT225" s="347"/>
      <c r="BU225" s="351"/>
      <c r="BV225" s="343"/>
      <c r="BW225" s="349"/>
      <c r="BX225" s="350"/>
      <c r="BY225" s="343"/>
      <c r="BZ225" s="347"/>
      <c r="CA225" s="352"/>
      <c r="CB225" s="343"/>
      <c r="CC225" s="343"/>
      <c r="CD225" s="351"/>
      <c r="CE225" s="343"/>
      <c r="CF225" s="343"/>
      <c r="CG225" s="343"/>
      <c r="CH225" s="343"/>
      <c r="CI225" s="343"/>
      <c r="CJ225" s="351"/>
      <c r="CK225" s="343"/>
      <c r="CL225" s="343"/>
      <c r="CM225" s="343"/>
      <c r="CN225" s="343"/>
      <c r="CO225" s="343"/>
      <c r="CP225" s="351"/>
      <c r="CQ225" s="343"/>
      <c r="CR225" s="343"/>
      <c r="CS225" s="343"/>
      <c r="CT225" s="343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33" t="s">
        <v>674</v>
      </c>
      <c r="P226" s="182"/>
      <c r="Q226" s="182"/>
      <c r="R226" s="333" t="s">
        <v>3962</v>
      </c>
      <c r="S226" s="182"/>
      <c r="T226" s="182"/>
      <c r="U226" s="182"/>
      <c r="V226" s="182"/>
      <c r="W226" s="333">
        <f ca="1">_xlfn.MINIFS(V:V,C:C,C226,AE:AE,"",AB:AB,"")</f>
        <v>0</v>
      </c>
      <c r="X226" s="333">
        <f ca="1">SUMIFS(T:T,C:C,C226,AE:AE,"")/SUMIFS(L:L,C:C,C226,AE:AE,"",AB:AB,"")</f>
        <v>0</v>
      </c>
      <c r="Y226" s="182"/>
      <c r="Z226" s="182"/>
      <c r="AA226" s="182"/>
      <c r="AB226" s="182"/>
      <c r="AC226" s="182">
        <v>0.22900000000000001</v>
      </c>
      <c r="AD226" s="377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45">
        <v>0</v>
      </c>
      <c r="AJ226" s="345">
        <v>0</v>
      </c>
      <c r="AK226" s="345"/>
      <c r="AL226" s="345"/>
      <c r="AM226" s="343"/>
      <c r="AN226" s="343"/>
      <c r="AO226" s="343"/>
      <c r="AP226" s="343"/>
      <c r="AQ226" s="343"/>
      <c r="AR226" s="343"/>
      <c r="AS226" s="343"/>
      <c r="AT226" s="343"/>
      <c r="AU226" s="343"/>
      <c r="AV226" s="343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53"/>
      <c r="BF226" s="354"/>
      <c r="BG226" s="381"/>
      <c r="BH226" s="395"/>
      <c r="BI226" s="356"/>
      <c r="BJ226" s="343"/>
      <c r="BK226" s="353"/>
      <c r="BL226" s="354"/>
      <c r="BM226" s="343"/>
      <c r="BN226" s="347"/>
      <c r="BO226" s="352">
        <v>46277</v>
      </c>
      <c r="BP226" s="343"/>
      <c r="BQ226" s="353"/>
      <c r="BR226" s="354"/>
      <c r="BS226" s="353"/>
      <c r="BT226" s="355"/>
      <c r="BU226" s="356"/>
      <c r="BV226" s="353"/>
      <c r="BW226" s="357"/>
      <c r="BX226" s="354"/>
      <c r="BY226" s="353"/>
      <c r="BZ226" s="355"/>
      <c r="CA226" s="358"/>
      <c r="CB226" s="353"/>
      <c r="CC226" s="353"/>
      <c r="CD226" s="356"/>
      <c r="CE226" s="353"/>
      <c r="CF226" s="353"/>
      <c r="CG226" s="353"/>
      <c r="CH226" s="353"/>
      <c r="CI226" s="353"/>
      <c r="CJ226" s="356"/>
      <c r="CK226" s="353"/>
      <c r="CL226" s="353"/>
      <c r="CM226" s="353"/>
      <c r="CN226" s="353"/>
      <c r="CO226" s="353"/>
      <c r="CP226" s="356"/>
      <c r="CQ226" s="353"/>
      <c r="CR226" s="353"/>
      <c r="CS226" s="353"/>
      <c r="CT226" s="353"/>
    </row>
    <row r="227" spans="1:98" ht="17.25" customHeight="1">
      <c r="A227" s="343">
        <v>218</v>
      </c>
      <c r="B227" s="344" t="s">
        <v>4366</v>
      </c>
      <c r="C227" s="344" t="s">
        <v>4367</v>
      </c>
      <c r="D227" s="344" t="s">
        <v>781</v>
      </c>
      <c r="E227" s="344" t="s">
        <v>4288</v>
      </c>
      <c r="F227" s="344" t="s">
        <v>4546</v>
      </c>
      <c r="G227" s="344" t="s">
        <v>4290</v>
      </c>
      <c r="H227" s="345">
        <v>180</v>
      </c>
      <c r="I227" s="346" t="s">
        <v>702</v>
      </c>
      <c r="J227" s="347">
        <v>1</v>
      </c>
      <c r="K227" s="347"/>
      <c r="L227" s="347">
        <v>2</v>
      </c>
      <c r="M227" s="345">
        <v>2</v>
      </c>
      <c r="N227" s="345">
        <v>4.0999999999999996</v>
      </c>
      <c r="O227" s="345" t="s">
        <v>674</v>
      </c>
      <c r="P227" s="345" t="s">
        <v>13</v>
      </c>
      <c r="Q227" s="345" t="s">
        <v>703</v>
      </c>
      <c r="R227" s="345"/>
      <c r="S227" s="345"/>
      <c r="T227" s="345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345">
        <f t="shared" ref="U227:U228" ca="1" si="40">+L227-T227</f>
        <v>2</v>
      </c>
      <c r="V227" s="345">
        <f t="shared" ref="V227:V228" ca="1" si="41">ROUNDDOWN(T227/J227,0)</f>
        <v>0</v>
      </c>
      <c r="W227" s="345"/>
      <c r="X227" s="345"/>
      <c r="Y227" s="345"/>
      <c r="Z227" s="345"/>
      <c r="AA227" s="345"/>
      <c r="AB227" s="345"/>
      <c r="AC227" s="345">
        <v>7.0000000000000007E-2</v>
      </c>
      <c r="AD227" s="349"/>
      <c r="AE227" s="337"/>
      <c r="AF227" s="337"/>
      <c r="AG227" s="348" t="s">
        <v>677</v>
      </c>
      <c r="AH227" s="348" t="s">
        <v>677</v>
      </c>
      <c r="AI227" s="345">
        <v>0</v>
      </c>
      <c r="AJ227" s="345">
        <v>0</v>
      </c>
      <c r="AK227" s="345"/>
      <c r="AL227" s="345"/>
      <c r="AM227" s="343"/>
      <c r="AN227" s="343"/>
      <c r="AO227" s="343"/>
      <c r="AP227" s="343"/>
      <c r="AQ227" s="343"/>
      <c r="AR227" s="343"/>
      <c r="AS227" s="343"/>
      <c r="AT227" s="343"/>
      <c r="AU227" s="343"/>
      <c r="AV227" s="343"/>
      <c r="AW227" s="343">
        <v>1</v>
      </c>
      <c r="AX227" s="343">
        <v>0</v>
      </c>
      <c r="AY227" s="343">
        <v>0</v>
      </c>
      <c r="AZ227" s="343">
        <v>1</v>
      </c>
      <c r="BA227" s="343">
        <v>0</v>
      </c>
      <c r="BB227" s="343">
        <v>0</v>
      </c>
      <c r="BC227" s="343">
        <v>0</v>
      </c>
      <c r="BD227" s="343" t="s">
        <v>692</v>
      </c>
      <c r="BE227" s="359"/>
      <c r="BF227" s="360"/>
      <c r="BG227" s="343" t="s">
        <v>4291</v>
      </c>
      <c r="BH227" s="343">
        <v>2</v>
      </c>
      <c r="BI227" s="351">
        <v>46277</v>
      </c>
      <c r="BJ227" s="343">
        <v>0</v>
      </c>
      <c r="BK227" s="361"/>
      <c r="BL227" s="362"/>
      <c r="BM227" s="363" t="s">
        <v>4291</v>
      </c>
      <c r="BN227" s="364">
        <v>2</v>
      </c>
      <c r="BO227" s="352">
        <v>46277</v>
      </c>
      <c r="BP227" s="363">
        <v>0</v>
      </c>
      <c r="BQ227" s="361"/>
      <c r="BR227" s="362"/>
      <c r="BS227" s="361"/>
      <c r="BT227" s="365"/>
      <c r="BU227" s="366"/>
      <c r="BV227" s="361"/>
      <c r="BW227" s="367"/>
      <c r="BX227" s="362"/>
      <c r="BY227" s="361"/>
      <c r="BZ227" s="365"/>
      <c r="CA227" s="368"/>
      <c r="CB227" s="361"/>
      <c r="CC227" s="361"/>
      <c r="CD227" s="366"/>
      <c r="CE227" s="361"/>
      <c r="CF227" s="361"/>
      <c r="CG227" s="361"/>
      <c r="CH227" s="361"/>
      <c r="CI227" s="361"/>
      <c r="CJ227" s="366"/>
      <c r="CK227" s="361"/>
      <c r="CL227" s="361"/>
      <c r="CM227" s="361"/>
      <c r="CN227" s="361"/>
      <c r="CO227" s="361"/>
      <c r="CP227" s="366"/>
      <c r="CQ227" s="361"/>
      <c r="CR227" s="361"/>
      <c r="CS227" s="361"/>
      <c r="CT227" s="361"/>
    </row>
    <row r="228" spans="1:98" ht="17.25" customHeight="1">
      <c r="A228" s="343">
        <v>219</v>
      </c>
      <c r="B228" s="344" t="s">
        <v>4366</v>
      </c>
      <c r="C228" s="344" t="s">
        <v>4367</v>
      </c>
      <c r="D228" s="344" t="s">
        <v>781</v>
      </c>
      <c r="E228" s="344" t="s">
        <v>4292</v>
      </c>
      <c r="F228" s="344" t="s">
        <v>4547</v>
      </c>
      <c r="G228" s="344" t="s">
        <v>4294</v>
      </c>
      <c r="H228" s="345">
        <v>200</v>
      </c>
      <c r="I228" s="346" t="s">
        <v>702</v>
      </c>
      <c r="J228" s="347">
        <v>1</v>
      </c>
      <c r="K228" s="347"/>
      <c r="L228" s="347">
        <v>2</v>
      </c>
      <c r="M228" s="345">
        <v>2.8</v>
      </c>
      <c r="N228" s="345">
        <v>5.7</v>
      </c>
      <c r="O228" s="345" t="s">
        <v>674</v>
      </c>
      <c r="P228" s="345" t="s">
        <v>13</v>
      </c>
      <c r="Q228" s="345" t="s">
        <v>703</v>
      </c>
      <c r="R228" s="345"/>
      <c r="S228" s="345"/>
      <c r="T228" s="345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45">
        <f t="shared" ca="1" si="40"/>
        <v>2</v>
      </c>
      <c r="V228" s="345">
        <f t="shared" ca="1" si="41"/>
        <v>0</v>
      </c>
      <c r="W228" s="345"/>
      <c r="X228" s="345"/>
      <c r="Y228" s="345"/>
      <c r="Z228" s="345"/>
      <c r="AA228" s="345"/>
      <c r="AB228" s="345"/>
      <c r="AC228" s="345">
        <v>0.159</v>
      </c>
      <c r="AD228" s="349"/>
      <c r="AE228" s="337"/>
      <c r="AF228" s="337"/>
      <c r="AG228" s="348" t="s">
        <v>677</v>
      </c>
      <c r="AH228" s="348" t="s">
        <v>677</v>
      </c>
      <c r="AI228" s="345">
        <v>0</v>
      </c>
      <c r="AJ228" s="345">
        <v>0</v>
      </c>
      <c r="AK228" s="345"/>
      <c r="AL228" s="345"/>
      <c r="AM228" s="343"/>
      <c r="AN228" s="343"/>
      <c r="AO228" s="343"/>
      <c r="AP228" s="343"/>
      <c r="AQ228" s="343"/>
      <c r="AR228" s="343"/>
      <c r="AS228" s="343"/>
      <c r="AT228" s="343"/>
      <c r="AU228" s="343"/>
      <c r="AV228" s="343"/>
      <c r="AW228" s="343">
        <v>0</v>
      </c>
      <c r="AX228" s="343">
        <v>0</v>
      </c>
      <c r="AY228" s="343">
        <v>0</v>
      </c>
      <c r="AZ228" s="343">
        <v>0</v>
      </c>
      <c r="BA228" s="343">
        <v>0</v>
      </c>
      <c r="BB228" s="343">
        <v>0</v>
      </c>
      <c r="BC228" s="343">
        <v>0</v>
      </c>
      <c r="BD228" s="343" t="s">
        <v>692</v>
      </c>
      <c r="BE228" s="359"/>
      <c r="BF228" s="360"/>
      <c r="BG228" s="343" t="s">
        <v>4004</v>
      </c>
      <c r="BH228" s="343">
        <v>2</v>
      </c>
      <c r="BI228" s="351">
        <v>46277</v>
      </c>
      <c r="BJ228" s="343">
        <v>0</v>
      </c>
      <c r="BK228" s="361"/>
      <c r="BL228" s="362"/>
      <c r="BM228" s="363" t="s">
        <v>4004</v>
      </c>
      <c r="BN228" s="364">
        <v>2</v>
      </c>
      <c r="BO228" s="352">
        <v>46277</v>
      </c>
      <c r="BP228" s="363">
        <v>0</v>
      </c>
      <c r="BQ228" s="361"/>
      <c r="BR228" s="362"/>
      <c r="BS228" s="361"/>
      <c r="BT228" s="365"/>
      <c r="BU228" s="366"/>
      <c r="BV228" s="361"/>
      <c r="BW228" s="367"/>
      <c r="BX228" s="362"/>
      <c r="BY228" s="361"/>
      <c r="BZ228" s="365"/>
      <c r="CA228" s="368"/>
      <c r="CB228" s="361"/>
      <c r="CC228" s="361"/>
      <c r="CD228" s="366"/>
      <c r="CE228" s="361"/>
      <c r="CF228" s="361"/>
      <c r="CG228" s="361"/>
      <c r="CH228" s="361"/>
      <c r="CI228" s="361"/>
      <c r="CJ228" s="366"/>
      <c r="CK228" s="361"/>
      <c r="CL228" s="361"/>
      <c r="CM228" s="361"/>
      <c r="CN228" s="361"/>
      <c r="CO228" s="361"/>
      <c r="CP228" s="366"/>
      <c r="CQ228" s="361"/>
      <c r="CR228" s="361"/>
      <c r="CS228" s="361"/>
      <c r="CT228" s="361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33" t="s">
        <v>674</v>
      </c>
      <c r="P229" s="182"/>
      <c r="Q229" s="182"/>
      <c r="R229" s="333" t="s">
        <v>3962</v>
      </c>
      <c r="S229" s="182"/>
      <c r="T229" s="182"/>
      <c r="U229" s="182"/>
      <c r="V229" s="182"/>
      <c r="W229" s="333">
        <f ca="1">_xlfn.MINIFS(V:V,C:C,C229,AE:AE,"",AB:AB,"")</f>
        <v>0</v>
      </c>
      <c r="X229" s="333">
        <f ca="1">SUMIFS(T:T,C:C,C229,AE:AE,"")/SUMIFS(L:L,C:C,C229,AE:AE,"",AB:AB,"")</f>
        <v>0</v>
      </c>
      <c r="Y229" s="182"/>
      <c r="Z229" s="182"/>
      <c r="AA229" s="182"/>
      <c r="AB229" s="182"/>
      <c r="AC229" s="182">
        <v>0.22900000000000001</v>
      </c>
      <c r="AD229" s="377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45">
        <v>0</v>
      </c>
      <c r="AJ229" s="345">
        <v>0</v>
      </c>
      <c r="AK229" s="345"/>
      <c r="AL229" s="345"/>
      <c r="AM229" s="343"/>
      <c r="AN229" s="343"/>
      <c r="AO229" s="343"/>
      <c r="AP229" s="343"/>
      <c r="AQ229" s="343"/>
      <c r="AR229" s="343"/>
      <c r="AS229" s="343"/>
      <c r="AT229" s="343"/>
      <c r="AU229" s="343"/>
      <c r="AV229" s="343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43"/>
      <c r="BF229" s="350"/>
      <c r="BG229" s="343"/>
      <c r="BH229" s="343"/>
      <c r="BI229" s="351"/>
      <c r="BJ229" s="343"/>
      <c r="BK229" s="343"/>
      <c r="BL229" s="350"/>
      <c r="BM229" s="343"/>
      <c r="BN229" s="343"/>
      <c r="BO229" s="352">
        <v>46277</v>
      </c>
      <c r="BP229" s="343"/>
      <c r="BQ229" s="343"/>
      <c r="BR229" s="350"/>
      <c r="BS229" s="343"/>
      <c r="BT229" s="343"/>
      <c r="BU229" s="351"/>
      <c r="BV229" s="343"/>
      <c r="BW229" s="343"/>
      <c r="BX229" s="350"/>
      <c r="BY229" s="343"/>
      <c r="BZ229" s="343"/>
      <c r="CA229" s="343"/>
      <c r="CB229" s="343"/>
      <c r="CC229" s="343"/>
      <c r="CD229" s="351"/>
      <c r="CE229" s="343"/>
      <c r="CF229" s="343"/>
      <c r="CG229" s="343"/>
      <c r="CH229" s="343"/>
      <c r="CI229" s="343"/>
      <c r="CJ229" s="351"/>
      <c r="CK229" s="343"/>
      <c r="CL229" s="343"/>
      <c r="CM229" s="343"/>
      <c r="CN229" s="343"/>
      <c r="CO229" s="343"/>
      <c r="CP229" s="351"/>
      <c r="CQ229" s="343"/>
      <c r="CR229" s="343"/>
      <c r="CS229" s="343"/>
      <c r="CT229" s="343"/>
    </row>
    <row r="230" spans="1:98" ht="17.25" customHeight="1">
      <c r="A230" s="343">
        <v>221</v>
      </c>
      <c r="B230" s="344" t="s">
        <v>4370</v>
      </c>
      <c r="C230" s="344" t="s">
        <v>4371</v>
      </c>
      <c r="D230" s="344" t="s">
        <v>781</v>
      </c>
      <c r="E230" s="344" t="s">
        <v>4288</v>
      </c>
      <c r="F230" s="344" t="s">
        <v>4548</v>
      </c>
      <c r="G230" s="344" t="s">
        <v>4290</v>
      </c>
      <c r="H230" s="345">
        <v>180</v>
      </c>
      <c r="I230" s="346" t="s">
        <v>702</v>
      </c>
      <c r="J230" s="347">
        <v>1</v>
      </c>
      <c r="K230" s="347"/>
      <c r="L230" s="347">
        <v>2</v>
      </c>
      <c r="M230" s="345">
        <v>2</v>
      </c>
      <c r="N230" s="345">
        <v>4.0999999999999996</v>
      </c>
      <c r="O230" s="345" t="s">
        <v>674</v>
      </c>
      <c r="P230" s="345" t="s">
        <v>13</v>
      </c>
      <c r="Q230" s="345" t="s">
        <v>703</v>
      </c>
      <c r="R230" s="345"/>
      <c r="S230" s="345"/>
      <c r="T230" s="345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345">
        <f t="shared" ref="U230:U231" ca="1" si="42">+L230-T230</f>
        <v>2</v>
      </c>
      <c r="V230" s="345">
        <f t="shared" ref="V230:V231" ca="1" si="43">ROUNDDOWN(T230/J230,0)</f>
        <v>0</v>
      </c>
      <c r="W230" s="345"/>
      <c r="X230" s="345"/>
      <c r="Y230" s="345"/>
      <c r="Z230" s="345"/>
      <c r="AA230" s="345"/>
      <c r="AB230" s="345"/>
      <c r="AC230" s="345">
        <v>7.0000000000000007E-2</v>
      </c>
      <c r="AD230" s="349"/>
      <c r="AE230" s="337"/>
      <c r="AF230" s="337"/>
      <c r="AG230" s="348" t="s">
        <v>677</v>
      </c>
      <c r="AH230" s="348" t="s">
        <v>677</v>
      </c>
      <c r="AI230" s="345">
        <v>0</v>
      </c>
      <c r="AJ230" s="345">
        <v>0</v>
      </c>
      <c r="AK230" s="345"/>
      <c r="AL230" s="345"/>
      <c r="AM230" s="343"/>
      <c r="AN230" s="343"/>
      <c r="AO230" s="343"/>
      <c r="AP230" s="343"/>
      <c r="AQ230" s="343"/>
      <c r="AR230" s="343"/>
      <c r="AS230" s="343"/>
      <c r="AT230" s="343"/>
      <c r="AU230" s="343"/>
      <c r="AV230" s="343"/>
      <c r="AW230" s="343">
        <v>1</v>
      </c>
      <c r="AX230" s="343">
        <v>0</v>
      </c>
      <c r="AY230" s="343">
        <v>0</v>
      </c>
      <c r="AZ230" s="343">
        <v>1</v>
      </c>
      <c r="BA230" s="343">
        <v>0</v>
      </c>
      <c r="BB230" s="343">
        <v>0</v>
      </c>
      <c r="BC230" s="343">
        <v>0</v>
      </c>
      <c r="BD230" s="343" t="s">
        <v>692</v>
      </c>
      <c r="BE230" s="343"/>
      <c r="BF230" s="350"/>
      <c r="BG230" s="343" t="s">
        <v>4291</v>
      </c>
      <c r="BH230" s="343">
        <v>2</v>
      </c>
      <c r="BI230" s="351">
        <v>46277</v>
      </c>
      <c r="BJ230" s="343">
        <v>0</v>
      </c>
      <c r="BK230" s="343"/>
      <c r="BL230" s="350"/>
      <c r="BM230" s="343" t="s">
        <v>4291</v>
      </c>
      <c r="BN230" s="347">
        <v>2</v>
      </c>
      <c r="BO230" s="352">
        <v>46277</v>
      </c>
      <c r="BP230" s="343">
        <v>0</v>
      </c>
      <c r="BQ230" s="343"/>
      <c r="BR230" s="350"/>
      <c r="BS230" s="343"/>
      <c r="BT230" s="347"/>
      <c r="BU230" s="351"/>
      <c r="BV230" s="343"/>
      <c r="BW230" s="349"/>
      <c r="BX230" s="350"/>
      <c r="BY230" s="343"/>
      <c r="BZ230" s="347"/>
      <c r="CA230" s="352"/>
      <c r="CB230" s="343"/>
      <c r="CC230" s="343"/>
      <c r="CD230" s="351"/>
      <c r="CE230" s="343"/>
      <c r="CF230" s="343"/>
      <c r="CG230" s="343"/>
      <c r="CH230" s="343"/>
      <c r="CI230" s="343"/>
      <c r="CJ230" s="351"/>
      <c r="CK230" s="343"/>
      <c r="CL230" s="343"/>
      <c r="CM230" s="343"/>
      <c r="CN230" s="343"/>
      <c r="CO230" s="343"/>
      <c r="CP230" s="351"/>
      <c r="CQ230" s="343"/>
      <c r="CR230" s="343"/>
      <c r="CS230" s="343"/>
      <c r="CT230" s="343"/>
    </row>
    <row r="231" spans="1:98" ht="17.25" customHeight="1">
      <c r="A231" s="343">
        <v>222</v>
      </c>
      <c r="B231" s="344" t="s">
        <v>4370</v>
      </c>
      <c r="C231" s="344" t="s">
        <v>4371</v>
      </c>
      <c r="D231" s="344" t="s">
        <v>781</v>
      </c>
      <c r="E231" s="344" t="s">
        <v>4292</v>
      </c>
      <c r="F231" s="344" t="s">
        <v>4549</v>
      </c>
      <c r="G231" s="344" t="s">
        <v>4294</v>
      </c>
      <c r="H231" s="345">
        <v>200</v>
      </c>
      <c r="I231" s="346" t="s">
        <v>702</v>
      </c>
      <c r="J231" s="347">
        <v>1</v>
      </c>
      <c r="K231" s="347"/>
      <c r="L231" s="347">
        <v>2</v>
      </c>
      <c r="M231" s="345">
        <v>2.8</v>
      </c>
      <c r="N231" s="345">
        <v>5.7</v>
      </c>
      <c r="O231" s="345" t="s">
        <v>674</v>
      </c>
      <c r="P231" s="345" t="s">
        <v>13</v>
      </c>
      <c r="Q231" s="345" t="s">
        <v>703</v>
      </c>
      <c r="R231" s="345"/>
      <c r="S231" s="345"/>
      <c r="T231" s="345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45">
        <f t="shared" ca="1" si="42"/>
        <v>2</v>
      </c>
      <c r="V231" s="345">
        <f t="shared" ca="1" si="43"/>
        <v>0</v>
      </c>
      <c r="W231" s="345"/>
      <c r="X231" s="345"/>
      <c r="Y231" s="345"/>
      <c r="Z231" s="345"/>
      <c r="AA231" s="345"/>
      <c r="AB231" s="345"/>
      <c r="AC231" s="345">
        <v>0.159</v>
      </c>
      <c r="AD231" s="349"/>
      <c r="AE231" s="337"/>
      <c r="AF231" s="337"/>
      <c r="AG231" s="348" t="s">
        <v>677</v>
      </c>
      <c r="AH231" s="348" t="s">
        <v>677</v>
      </c>
      <c r="AI231" s="345">
        <v>0</v>
      </c>
      <c r="AJ231" s="345">
        <v>0</v>
      </c>
      <c r="AK231" s="345"/>
      <c r="AL231" s="345"/>
      <c r="AM231" s="343"/>
      <c r="AN231" s="343"/>
      <c r="AO231" s="343"/>
      <c r="AP231" s="343"/>
      <c r="AQ231" s="343"/>
      <c r="AR231" s="343"/>
      <c r="AS231" s="343"/>
      <c r="AT231" s="343"/>
      <c r="AU231" s="343"/>
      <c r="AV231" s="343"/>
      <c r="AW231" s="343">
        <v>0</v>
      </c>
      <c r="AX231" s="343">
        <v>0</v>
      </c>
      <c r="AY231" s="343">
        <v>0</v>
      </c>
      <c r="AZ231" s="343">
        <v>0</v>
      </c>
      <c r="BA231" s="343">
        <v>0</v>
      </c>
      <c r="BB231" s="343">
        <v>0</v>
      </c>
      <c r="BC231" s="343">
        <v>0</v>
      </c>
      <c r="BD231" s="343" t="s">
        <v>692</v>
      </c>
      <c r="BE231" s="369"/>
      <c r="BF231" s="370"/>
      <c r="BG231" s="343" t="s">
        <v>4004</v>
      </c>
      <c r="BH231" s="343">
        <v>2</v>
      </c>
      <c r="BI231" s="351">
        <v>46277</v>
      </c>
      <c r="BJ231" s="343">
        <v>0</v>
      </c>
      <c r="BK231" s="369"/>
      <c r="BL231" s="370"/>
      <c r="BM231" s="371" t="s">
        <v>4004</v>
      </c>
      <c r="BN231" s="371">
        <v>2</v>
      </c>
      <c r="BO231" s="352">
        <v>46277</v>
      </c>
      <c r="BP231" s="371">
        <v>0</v>
      </c>
      <c r="BQ231" s="369"/>
      <c r="BR231" s="370"/>
      <c r="BS231" s="369"/>
      <c r="BT231" s="369"/>
      <c r="BU231" s="374"/>
      <c r="BV231" s="369"/>
      <c r="BW231" s="369"/>
      <c r="BX231" s="370"/>
      <c r="BY231" s="369"/>
      <c r="BZ231" s="369"/>
      <c r="CA231" s="369"/>
      <c r="CB231" s="369"/>
      <c r="CC231" s="369"/>
      <c r="CD231" s="374"/>
      <c r="CE231" s="369"/>
      <c r="CF231" s="369"/>
      <c r="CG231" s="369"/>
      <c r="CH231" s="369"/>
      <c r="CI231" s="369"/>
      <c r="CJ231" s="374"/>
      <c r="CK231" s="369"/>
      <c r="CL231" s="369"/>
      <c r="CM231" s="369"/>
      <c r="CN231" s="369"/>
      <c r="CO231" s="369"/>
      <c r="CP231" s="374"/>
      <c r="CQ231" s="369"/>
      <c r="CR231" s="369"/>
      <c r="CS231" s="369"/>
      <c r="CT231" s="369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33" t="s">
        <v>674</v>
      </c>
      <c r="P232" s="182"/>
      <c r="Q232" s="182"/>
      <c r="R232" s="333" t="s">
        <v>3962</v>
      </c>
      <c r="S232" s="182"/>
      <c r="T232" s="182"/>
      <c r="U232" s="182"/>
      <c r="V232" s="182"/>
      <c r="W232" s="333">
        <f ca="1">_xlfn.MINIFS(V:V,C:C,C232,AE:AE,"",AB:AB,"")</f>
        <v>0</v>
      </c>
      <c r="X232" s="333">
        <f ca="1">SUMIFS(T:T,C:C,C232,AE:AE,"")/SUMIFS(L:L,C:C,C232,AE:AE,"",AB:AB,"")</f>
        <v>0</v>
      </c>
      <c r="Y232" s="182"/>
      <c r="Z232" s="182"/>
      <c r="AA232" s="182"/>
      <c r="AB232" s="182"/>
      <c r="AC232" s="182">
        <v>0.22900000000000001</v>
      </c>
      <c r="AD232" s="377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45">
        <v>0</v>
      </c>
      <c r="AJ232" s="345">
        <v>0</v>
      </c>
      <c r="AK232" s="345"/>
      <c r="AL232" s="345"/>
      <c r="AM232" s="343"/>
      <c r="AN232" s="343"/>
      <c r="AO232" s="343"/>
      <c r="AP232" s="343"/>
      <c r="AQ232" s="343"/>
      <c r="AR232" s="343"/>
      <c r="AS232" s="343"/>
      <c r="AT232" s="343"/>
      <c r="AU232" s="343"/>
      <c r="AV232" s="343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43"/>
      <c r="BF232" s="343"/>
      <c r="BG232" s="343"/>
      <c r="BH232" s="347"/>
      <c r="BI232" s="351"/>
      <c r="BJ232" s="343"/>
      <c r="BK232" s="343"/>
      <c r="BL232" s="350"/>
      <c r="BM232" s="343"/>
      <c r="BN232" s="347"/>
      <c r="BO232" s="352">
        <v>46277</v>
      </c>
      <c r="BP232" s="343"/>
      <c r="BQ232" s="343"/>
      <c r="BR232" s="350"/>
      <c r="BS232" s="343"/>
      <c r="BT232" s="347"/>
      <c r="BU232" s="351"/>
      <c r="BV232" s="343"/>
      <c r="BW232" s="349"/>
      <c r="BX232" s="350"/>
      <c r="BY232" s="343"/>
      <c r="BZ232" s="347"/>
      <c r="CA232" s="352"/>
      <c r="CB232" s="343"/>
      <c r="CC232" s="343"/>
      <c r="CD232" s="351"/>
      <c r="CE232" s="343"/>
      <c r="CF232" s="343"/>
      <c r="CG232" s="343"/>
      <c r="CH232" s="343"/>
      <c r="CI232" s="343"/>
      <c r="CJ232" s="351"/>
      <c r="CK232" s="343"/>
      <c r="CL232" s="343"/>
      <c r="CM232" s="343"/>
      <c r="CN232" s="343"/>
      <c r="CO232" s="343"/>
      <c r="CP232" s="351"/>
      <c r="CQ232" s="343"/>
      <c r="CR232" s="343"/>
      <c r="CS232" s="343"/>
      <c r="CT232" s="343"/>
    </row>
    <row r="233" spans="1:98" ht="17.25" customHeight="1">
      <c r="A233" s="343">
        <v>224</v>
      </c>
      <c r="B233" s="344" t="s">
        <v>4374</v>
      </c>
      <c r="C233" s="344" t="s">
        <v>4375</v>
      </c>
      <c r="D233" s="344" t="s">
        <v>781</v>
      </c>
      <c r="E233" s="344" t="s">
        <v>4288</v>
      </c>
      <c r="F233" s="344" t="s">
        <v>4550</v>
      </c>
      <c r="G233" s="344" t="s">
        <v>4290</v>
      </c>
      <c r="H233" s="345">
        <v>180</v>
      </c>
      <c r="I233" s="346" t="s">
        <v>702</v>
      </c>
      <c r="J233" s="347">
        <v>1</v>
      </c>
      <c r="K233" s="347"/>
      <c r="L233" s="347">
        <v>2</v>
      </c>
      <c r="M233" s="345">
        <v>2</v>
      </c>
      <c r="N233" s="345">
        <v>4.0999999999999996</v>
      </c>
      <c r="O233" s="345" t="s">
        <v>674</v>
      </c>
      <c r="P233" s="345" t="s">
        <v>13</v>
      </c>
      <c r="Q233" s="345" t="s">
        <v>703</v>
      </c>
      <c r="R233" s="345"/>
      <c r="S233" s="345"/>
      <c r="T233" s="345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345">
        <f t="shared" ref="U233:U234" ca="1" si="44">+L233-T233</f>
        <v>2</v>
      </c>
      <c r="V233" s="345">
        <f t="shared" ref="V233:V234" ca="1" si="45">ROUNDDOWN(T233/J233,0)</f>
        <v>0</v>
      </c>
      <c r="W233" s="345"/>
      <c r="X233" s="345"/>
      <c r="Y233" s="345"/>
      <c r="Z233" s="345"/>
      <c r="AA233" s="345"/>
      <c r="AB233" s="345"/>
      <c r="AC233" s="345">
        <v>7.0000000000000007E-2</v>
      </c>
      <c r="AD233" s="349"/>
      <c r="AE233" s="337"/>
      <c r="AF233" s="337"/>
      <c r="AG233" s="348" t="s">
        <v>677</v>
      </c>
      <c r="AH233" s="348" t="s">
        <v>677</v>
      </c>
      <c r="AI233" s="345">
        <v>0</v>
      </c>
      <c r="AJ233" s="345">
        <v>0</v>
      </c>
      <c r="AK233" s="345"/>
      <c r="AL233" s="345"/>
      <c r="AM233" s="343"/>
      <c r="AN233" s="343"/>
      <c r="AO233" s="343"/>
      <c r="AP233" s="343"/>
      <c r="AQ233" s="343"/>
      <c r="AR233" s="343"/>
      <c r="AS233" s="343"/>
      <c r="AT233" s="343"/>
      <c r="AU233" s="343"/>
      <c r="AV233" s="343"/>
      <c r="AW233" s="343">
        <v>1</v>
      </c>
      <c r="AX233" s="343">
        <v>0</v>
      </c>
      <c r="AY233" s="343">
        <v>0</v>
      </c>
      <c r="AZ233" s="343">
        <v>1</v>
      </c>
      <c r="BA233" s="343">
        <v>0</v>
      </c>
      <c r="BB233" s="343">
        <v>0</v>
      </c>
      <c r="BC233" s="343">
        <v>0</v>
      </c>
      <c r="BD233" s="343" t="s">
        <v>692</v>
      </c>
      <c r="BE233" s="381"/>
      <c r="BF233" s="381"/>
      <c r="BG233" s="343" t="s">
        <v>4291</v>
      </c>
      <c r="BH233" s="343">
        <v>2</v>
      </c>
      <c r="BI233" s="351">
        <v>46277</v>
      </c>
      <c r="BJ233" s="343">
        <v>0</v>
      </c>
      <c r="BK233" s="353"/>
      <c r="BL233" s="354"/>
      <c r="BM233" s="343" t="s">
        <v>4291</v>
      </c>
      <c r="BN233" s="347">
        <v>2</v>
      </c>
      <c r="BO233" s="352">
        <v>46277</v>
      </c>
      <c r="BP233" s="343">
        <v>0</v>
      </c>
      <c r="BQ233" s="353"/>
      <c r="BR233" s="354"/>
      <c r="BS233" s="353"/>
      <c r="BT233" s="355"/>
      <c r="BU233" s="356"/>
      <c r="BV233" s="353"/>
      <c r="BW233" s="357"/>
      <c r="BX233" s="354"/>
      <c r="BY233" s="353"/>
      <c r="BZ233" s="355"/>
      <c r="CA233" s="358"/>
      <c r="CB233" s="353"/>
      <c r="CC233" s="353"/>
      <c r="CD233" s="356"/>
      <c r="CE233" s="353"/>
      <c r="CF233" s="353"/>
      <c r="CG233" s="353"/>
      <c r="CH233" s="353"/>
      <c r="CI233" s="353"/>
      <c r="CJ233" s="356"/>
      <c r="CK233" s="353"/>
      <c r="CL233" s="353"/>
      <c r="CM233" s="353"/>
      <c r="CN233" s="353"/>
      <c r="CO233" s="353"/>
      <c r="CP233" s="356"/>
      <c r="CQ233" s="353"/>
      <c r="CR233" s="353"/>
      <c r="CS233" s="353"/>
      <c r="CT233" s="353"/>
    </row>
    <row r="234" spans="1:98" ht="17.25" customHeight="1">
      <c r="A234" s="343">
        <v>225</v>
      </c>
      <c r="B234" s="344" t="s">
        <v>4374</v>
      </c>
      <c r="C234" s="344" t="s">
        <v>4375</v>
      </c>
      <c r="D234" s="344" t="s">
        <v>781</v>
      </c>
      <c r="E234" s="344" t="s">
        <v>4292</v>
      </c>
      <c r="F234" s="344" t="s">
        <v>4551</v>
      </c>
      <c r="G234" s="344" t="s">
        <v>4294</v>
      </c>
      <c r="H234" s="345">
        <v>200</v>
      </c>
      <c r="I234" s="346" t="s">
        <v>702</v>
      </c>
      <c r="J234" s="347">
        <v>1</v>
      </c>
      <c r="K234" s="347"/>
      <c r="L234" s="347">
        <v>2</v>
      </c>
      <c r="M234" s="345">
        <v>2.8</v>
      </c>
      <c r="N234" s="345">
        <v>5.7</v>
      </c>
      <c r="O234" s="345" t="s">
        <v>674</v>
      </c>
      <c r="P234" s="345" t="s">
        <v>13</v>
      </c>
      <c r="Q234" s="345" t="s">
        <v>703</v>
      </c>
      <c r="R234" s="345"/>
      <c r="S234" s="345"/>
      <c r="T234" s="345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45">
        <f t="shared" ca="1" si="44"/>
        <v>2</v>
      </c>
      <c r="V234" s="345">
        <f t="shared" ca="1" si="45"/>
        <v>0</v>
      </c>
      <c r="W234" s="345"/>
      <c r="X234" s="345"/>
      <c r="Y234" s="345"/>
      <c r="Z234" s="345"/>
      <c r="AA234" s="345"/>
      <c r="AB234" s="345"/>
      <c r="AC234" s="345">
        <v>0.159</v>
      </c>
      <c r="AD234" s="349"/>
      <c r="AE234" s="337"/>
      <c r="AF234" s="337"/>
      <c r="AG234" s="348" t="s">
        <v>677</v>
      </c>
      <c r="AH234" s="348" t="s">
        <v>677</v>
      </c>
      <c r="AI234" s="345">
        <v>0</v>
      </c>
      <c r="AJ234" s="345">
        <v>0</v>
      </c>
      <c r="AK234" s="345"/>
      <c r="AL234" s="345"/>
      <c r="AM234" s="343"/>
      <c r="AN234" s="343"/>
      <c r="AO234" s="343"/>
      <c r="AP234" s="343"/>
      <c r="AQ234" s="343"/>
      <c r="AR234" s="343"/>
      <c r="AS234" s="343"/>
      <c r="AT234" s="343"/>
      <c r="AU234" s="343"/>
      <c r="AV234" s="343"/>
      <c r="AW234" s="343">
        <v>0</v>
      </c>
      <c r="AX234" s="343">
        <v>0</v>
      </c>
      <c r="AY234" s="343">
        <v>0</v>
      </c>
      <c r="AZ234" s="343">
        <v>0</v>
      </c>
      <c r="BA234" s="343">
        <v>0</v>
      </c>
      <c r="BB234" s="343">
        <v>0</v>
      </c>
      <c r="BC234" s="343">
        <v>0</v>
      </c>
      <c r="BD234" s="343" t="s">
        <v>692</v>
      </c>
      <c r="BE234" s="343"/>
      <c r="BF234" s="350"/>
      <c r="BG234" s="343" t="s">
        <v>4004</v>
      </c>
      <c r="BH234" s="343">
        <v>2</v>
      </c>
      <c r="BI234" s="351">
        <v>46277</v>
      </c>
      <c r="BJ234" s="343">
        <v>0</v>
      </c>
      <c r="BK234" s="343"/>
      <c r="BL234" s="350"/>
      <c r="BM234" s="343" t="s">
        <v>4004</v>
      </c>
      <c r="BN234" s="343">
        <v>2</v>
      </c>
      <c r="BO234" s="352">
        <v>46277</v>
      </c>
      <c r="BP234" s="343">
        <v>0</v>
      </c>
      <c r="BQ234" s="343"/>
      <c r="BR234" s="350"/>
      <c r="BS234" s="343"/>
      <c r="BT234" s="343"/>
      <c r="BU234" s="351"/>
      <c r="BV234" s="343"/>
      <c r="BW234" s="343"/>
      <c r="BX234" s="350"/>
      <c r="BY234" s="343"/>
      <c r="BZ234" s="343"/>
      <c r="CA234" s="343"/>
      <c r="CB234" s="343"/>
      <c r="CC234" s="343"/>
      <c r="CD234" s="351"/>
      <c r="CE234" s="343"/>
      <c r="CF234" s="343"/>
      <c r="CG234" s="343"/>
      <c r="CH234" s="343"/>
      <c r="CI234" s="343"/>
      <c r="CJ234" s="351"/>
      <c r="CK234" s="343"/>
      <c r="CL234" s="343"/>
      <c r="CM234" s="343"/>
      <c r="CN234" s="343"/>
      <c r="CO234" s="343"/>
      <c r="CP234" s="351"/>
      <c r="CQ234" s="343"/>
      <c r="CR234" s="343"/>
      <c r="CS234" s="343"/>
      <c r="CT234" s="343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33" t="s">
        <v>674</v>
      </c>
      <c r="P235" s="182"/>
      <c r="Q235" s="182"/>
      <c r="R235" s="333" t="s">
        <v>3962</v>
      </c>
      <c r="S235" s="182"/>
      <c r="T235" s="182"/>
      <c r="U235" s="182"/>
      <c r="V235" s="182"/>
      <c r="W235" s="333">
        <f ca="1">_xlfn.MINIFS(V:V,C:C,C235,AE:AE,"",AB:AB,"")</f>
        <v>0</v>
      </c>
      <c r="X235" s="333">
        <f ca="1">SUMIFS(T:T,C:C,C235,AE:AE,"")/SUMIFS(L:L,C:C,C235,AE:AE,"",AB:AB,"")</f>
        <v>0</v>
      </c>
      <c r="Y235" s="182"/>
      <c r="Z235" s="182"/>
      <c r="AA235" s="182"/>
      <c r="AB235" s="182"/>
      <c r="AC235" s="182">
        <v>0.22900000000000001</v>
      </c>
      <c r="AD235" s="377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45">
        <v>0</v>
      </c>
      <c r="AJ235" s="345">
        <v>0</v>
      </c>
      <c r="AK235" s="345"/>
      <c r="AL235" s="345"/>
      <c r="AM235" s="343"/>
      <c r="AN235" s="343"/>
      <c r="AO235" s="343"/>
      <c r="AP235" s="343"/>
      <c r="AQ235" s="343"/>
      <c r="AR235" s="343"/>
      <c r="AS235" s="343"/>
      <c r="AT235" s="343"/>
      <c r="AU235" s="343"/>
      <c r="AV235" s="343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43"/>
      <c r="BF235" s="343"/>
      <c r="BG235" s="343"/>
      <c r="BH235" s="347"/>
      <c r="BI235" s="351"/>
      <c r="BJ235" s="343"/>
      <c r="BK235" s="353"/>
      <c r="BL235" s="354"/>
      <c r="BM235" s="343"/>
      <c r="BN235" s="347"/>
      <c r="BO235" s="352">
        <v>46277</v>
      </c>
      <c r="BP235" s="343"/>
      <c r="BQ235" s="353"/>
      <c r="BR235" s="354"/>
      <c r="BS235" s="353"/>
      <c r="BT235" s="355"/>
      <c r="BU235" s="356"/>
      <c r="BV235" s="353"/>
      <c r="BW235" s="357"/>
      <c r="BX235" s="354"/>
      <c r="BY235" s="353"/>
      <c r="BZ235" s="355"/>
      <c r="CA235" s="358"/>
      <c r="CB235" s="353"/>
      <c r="CC235" s="353"/>
      <c r="CD235" s="356"/>
      <c r="CE235" s="353"/>
      <c r="CF235" s="353"/>
      <c r="CG235" s="353"/>
      <c r="CH235" s="353"/>
      <c r="CI235" s="353"/>
      <c r="CJ235" s="356"/>
      <c r="CK235" s="353"/>
      <c r="CL235" s="353"/>
      <c r="CM235" s="353"/>
      <c r="CN235" s="353"/>
      <c r="CO235" s="353"/>
      <c r="CP235" s="356"/>
      <c r="CQ235" s="353"/>
      <c r="CR235" s="353"/>
      <c r="CS235" s="353"/>
      <c r="CT235" s="353"/>
    </row>
    <row r="236" spans="1:98" ht="17.25" customHeight="1">
      <c r="A236" s="343">
        <v>227</v>
      </c>
      <c r="B236" s="344" t="s">
        <v>4378</v>
      </c>
      <c r="C236" s="344" t="s">
        <v>4379</v>
      </c>
      <c r="D236" s="344" t="s">
        <v>781</v>
      </c>
      <c r="E236" s="344" t="s">
        <v>4288</v>
      </c>
      <c r="F236" s="344" t="s">
        <v>4552</v>
      </c>
      <c r="G236" s="344" t="s">
        <v>4290</v>
      </c>
      <c r="H236" s="345">
        <v>180</v>
      </c>
      <c r="I236" s="346" t="s">
        <v>702</v>
      </c>
      <c r="J236" s="347">
        <v>1</v>
      </c>
      <c r="K236" s="347"/>
      <c r="L236" s="347">
        <v>2</v>
      </c>
      <c r="M236" s="345">
        <v>2</v>
      </c>
      <c r="N236" s="345">
        <v>4.0999999999999996</v>
      </c>
      <c r="O236" s="345" t="s">
        <v>674</v>
      </c>
      <c r="P236" s="345" t="s">
        <v>13</v>
      </c>
      <c r="Q236" s="345" t="s">
        <v>703</v>
      </c>
      <c r="R236" s="345"/>
      <c r="S236" s="345"/>
      <c r="T236" s="345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345">
        <f t="shared" ref="U236:U237" ca="1" si="46">+L236-T236</f>
        <v>2</v>
      </c>
      <c r="V236" s="345">
        <f t="shared" ref="V236:V237" ca="1" si="47">ROUNDDOWN(T236/J236,0)</f>
        <v>0</v>
      </c>
      <c r="W236" s="345"/>
      <c r="X236" s="345"/>
      <c r="Y236" s="345"/>
      <c r="Z236" s="345"/>
      <c r="AA236" s="345"/>
      <c r="AB236" s="345"/>
      <c r="AC236" s="345">
        <v>7.0000000000000007E-2</v>
      </c>
      <c r="AD236" s="349"/>
      <c r="AE236" s="337"/>
      <c r="AF236" s="337"/>
      <c r="AG236" s="348" t="s">
        <v>677</v>
      </c>
      <c r="AH236" s="348" t="s">
        <v>677</v>
      </c>
      <c r="AI236" s="345">
        <v>0</v>
      </c>
      <c r="AJ236" s="345">
        <v>0</v>
      </c>
      <c r="AK236" s="345"/>
      <c r="AL236" s="345"/>
      <c r="AM236" s="343"/>
      <c r="AN236" s="343"/>
      <c r="AO236" s="343"/>
      <c r="AP236" s="343"/>
      <c r="AQ236" s="343"/>
      <c r="AR236" s="343"/>
      <c r="AS236" s="343"/>
      <c r="AT236" s="343"/>
      <c r="AU236" s="343"/>
      <c r="AV236" s="343"/>
      <c r="AW236" s="343">
        <v>1</v>
      </c>
      <c r="AX236" s="343">
        <v>0</v>
      </c>
      <c r="AY236" s="343">
        <v>0</v>
      </c>
      <c r="AZ236" s="343">
        <v>1</v>
      </c>
      <c r="BA236" s="343">
        <v>0</v>
      </c>
      <c r="BB236" s="343">
        <v>0</v>
      </c>
      <c r="BC236" s="343">
        <v>0</v>
      </c>
      <c r="BD236" s="343" t="s">
        <v>692</v>
      </c>
      <c r="BE236" s="343"/>
      <c r="BF236" s="350"/>
      <c r="BG236" s="343" t="s">
        <v>4291</v>
      </c>
      <c r="BH236" s="343">
        <v>2</v>
      </c>
      <c r="BI236" s="351">
        <v>46277</v>
      </c>
      <c r="BJ236" s="343">
        <v>0</v>
      </c>
      <c r="BK236" s="343"/>
      <c r="BL236" s="350"/>
      <c r="BM236" s="343" t="s">
        <v>4291</v>
      </c>
      <c r="BN236" s="347">
        <v>2</v>
      </c>
      <c r="BO236" s="352">
        <v>46277</v>
      </c>
      <c r="BP236" s="343">
        <v>0</v>
      </c>
      <c r="BQ236" s="343"/>
      <c r="BR236" s="350"/>
      <c r="BS236" s="343"/>
      <c r="BT236" s="347"/>
      <c r="BU236" s="351"/>
      <c r="BV236" s="343"/>
      <c r="BW236" s="349"/>
      <c r="BX236" s="350"/>
      <c r="BY236" s="343"/>
      <c r="BZ236" s="347"/>
      <c r="CA236" s="352"/>
      <c r="CB236" s="343"/>
      <c r="CC236" s="343"/>
      <c r="CD236" s="351"/>
      <c r="CE236" s="343"/>
      <c r="CF236" s="343"/>
      <c r="CG236" s="343"/>
      <c r="CH236" s="343"/>
      <c r="CI236" s="343"/>
      <c r="CJ236" s="351"/>
      <c r="CK236" s="343"/>
      <c r="CL236" s="343"/>
      <c r="CM236" s="343"/>
      <c r="CN236" s="343"/>
      <c r="CO236" s="343"/>
      <c r="CP236" s="351"/>
      <c r="CQ236" s="343"/>
      <c r="CR236" s="343"/>
      <c r="CS236" s="343"/>
      <c r="CT236" s="343"/>
    </row>
    <row r="237" spans="1:98" ht="17.25" customHeight="1">
      <c r="A237" s="343">
        <v>228</v>
      </c>
      <c r="B237" s="344" t="s">
        <v>4378</v>
      </c>
      <c r="C237" s="344" t="s">
        <v>4379</v>
      </c>
      <c r="D237" s="344" t="s">
        <v>781</v>
      </c>
      <c r="E237" s="344" t="s">
        <v>4292</v>
      </c>
      <c r="F237" s="344" t="s">
        <v>4553</v>
      </c>
      <c r="G237" s="344" t="s">
        <v>4294</v>
      </c>
      <c r="H237" s="345">
        <v>200</v>
      </c>
      <c r="I237" s="346" t="s">
        <v>702</v>
      </c>
      <c r="J237" s="347">
        <v>1</v>
      </c>
      <c r="K237" s="347"/>
      <c r="L237" s="347">
        <v>2</v>
      </c>
      <c r="M237" s="345">
        <v>2.8</v>
      </c>
      <c r="N237" s="345">
        <v>5.7</v>
      </c>
      <c r="O237" s="345" t="s">
        <v>674</v>
      </c>
      <c r="P237" s="345" t="s">
        <v>13</v>
      </c>
      <c r="Q237" s="345" t="s">
        <v>703</v>
      </c>
      <c r="R237" s="345"/>
      <c r="S237" s="345"/>
      <c r="T237" s="345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45">
        <f t="shared" ca="1" si="46"/>
        <v>2</v>
      </c>
      <c r="V237" s="345">
        <f t="shared" ca="1" si="47"/>
        <v>0</v>
      </c>
      <c r="W237" s="345"/>
      <c r="X237" s="345"/>
      <c r="Y237" s="345"/>
      <c r="Z237" s="345"/>
      <c r="AA237" s="345"/>
      <c r="AB237" s="345"/>
      <c r="AC237" s="345">
        <v>0.159</v>
      </c>
      <c r="AD237" s="349"/>
      <c r="AE237" s="337"/>
      <c r="AF237" s="337"/>
      <c r="AG237" s="348" t="s">
        <v>677</v>
      </c>
      <c r="AH237" s="348" t="s">
        <v>677</v>
      </c>
      <c r="AI237" s="345">
        <v>0</v>
      </c>
      <c r="AJ237" s="345">
        <v>0</v>
      </c>
      <c r="AK237" s="345"/>
      <c r="AL237" s="345"/>
      <c r="AM237" s="343"/>
      <c r="AN237" s="343"/>
      <c r="AO237" s="343"/>
      <c r="AP237" s="343"/>
      <c r="AQ237" s="343"/>
      <c r="AR237" s="343"/>
      <c r="AS237" s="343"/>
      <c r="AT237" s="343"/>
      <c r="AU237" s="343"/>
      <c r="AV237" s="343"/>
      <c r="AW237" s="343">
        <v>0</v>
      </c>
      <c r="AX237" s="343">
        <v>0</v>
      </c>
      <c r="AY237" s="343">
        <v>0</v>
      </c>
      <c r="AZ237" s="343">
        <v>0</v>
      </c>
      <c r="BA237" s="343">
        <v>0</v>
      </c>
      <c r="BB237" s="343">
        <v>0</v>
      </c>
      <c r="BC237" s="343">
        <v>0</v>
      </c>
      <c r="BD237" s="343" t="s">
        <v>692</v>
      </c>
      <c r="BE237" s="396"/>
      <c r="BF237" s="382"/>
      <c r="BG237" s="343" t="s">
        <v>4004</v>
      </c>
      <c r="BH237" s="343">
        <v>2</v>
      </c>
      <c r="BI237" s="351">
        <v>46277</v>
      </c>
      <c r="BJ237" s="343">
        <v>0</v>
      </c>
      <c r="BK237" s="353"/>
      <c r="BL237" s="354"/>
      <c r="BM237" s="343" t="s">
        <v>4004</v>
      </c>
      <c r="BN237" s="343">
        <v>2</v>
      </c>
      <c r="BO237" s="352">
        <v>46277</v>
      </c>
      <c r="BP237" s="343">
        <v>0</v>
      </c>
      <c r="BQ237" s="353"/>
      <c r="BR237" s="354"/>
      <c r="BS237" s="353"/>
      <c r="BT237" s="353"/>
      <c r="BU237" s="356"/>
      <c r="BV237" s="353"/>
      <c r="BW237" s="353"/>
      <c r="BX237" s="354"/>
      <c r="BY237" s="353"/>
      <c r="BZ237" s="353"/>
      <c r="CA237" s="353"/>
      <c r="CB237" s="353"/>
      <c r="CC237" s="353"/>
      <c r="CD237" s="356"/>
      <c r="CE237" s="353"/>
      <c r="CF237" s="353"/>
      <c r="CG237" s="353"/>
      <c r="CH237" s="353"/>
      <c r="CI237" s="353"/>
      <c r="CJ237" s="356"/>
      <c r="CK237" s="353"/>
      <c r="CL237" s="353"/>
      <c r="CM237" s="353"/>
      <c r="CN237" s="353"/>
      <c r="CO237" s="353"/>
      <c r="CP237" s="356"/>
      <c r="CQ237" s="353"/>
      <c r="CR237" s="353"/>
      <c r="CS237" s="353"/>
      <c r="CT237" s="353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33" t="s">
        <v>674</v>
      </c>
      <c r="P238" s="182"/>
      <c r="Q238" s="182"/>
      <c r="R238" s="333" t="s">
        <v>3962</v>
      </c>
      <c r="S238" s="182"/>
      <c r="T238" s="182"/>
      <c r="U238" s="182"/>
      <c r="V238" s="182"/>
      <c r="W238" s="333">
        <f ca="1">_xlfn.MINIFS(V:V,C:C,C238,AE:AE,"",AB:AB,"")</f>
        <v>0</v>
      </c>
      <c r="X238" s="333">
        <f ca="1">SUMIFS(T:T,C:C,C238,AE:AE,"")/SUMIFS(L:L,C:C,C238,AE:AE,"",AB:AB,"")</f>
        <v>0</v>
      </c>
      <c r="Y238" s="182"/>
      <c r="Z238" s="182"/>
      <c r="AA238" s="182"/>
      <c r="AB238" s="182"/>
      <c r="AC238" s="182">
        <v>0.22900000000000001</v>
      </c>
      <c r="AD238" s="377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45">
        <v>0</v>
      </c>
      <c r="AJ238" s="345">
        <v>0</v>
      </c>
      <c r="AK238" s="345"/>
      <c r="AL238" s="345"/>
      <c r="AM238" s="343"/>
      <c r="AN238" s="343"/>
      <c r="AO238" s="343"/>
      <c r="AP238" s="343"/>
      <c r="AQ238" s="343"/>
      <c r="AR238" s="343"/>
      <c r="AS238" s="343"/>
      <c r="AT238" s="343"/>
      <c r="AU238" s="343"/>
      <c r="AV238" s="343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97"/>
      <c r="BF238" s="360"/>
      <c r="BG238" s="359"/>
      <c r="BH238" s="364"/>
      <c r="BI238" s="386"/>
      <c r="BJ238" s="363"/>
      <c r="BK238" s="361"/>
      <c r="BL238" s="362"/>
      <c r="BM238" s="363"/>
      <c r="BN238" s="363"/>
      <c r="BO238" s="352">
        <v>46277</v>
      </c>
      <c r="BP238" s="363"/>
      <c r="BQ238" s="361"/>
      <c r="BR238" s="362"/>
      <c r="BS238" s="361"/>
      <c r="BT238" s="361"/>
      <c r="BU238" s="366"/>
      <c r="BV238" s="361"/>
      <c r="BW238" s="361"/>
      <c r="BX238" s="362"/>
      <c r="BY238" s="361"/>
      <c r="BZ238" s="361"/>
      <c r="CA238" s="361"/>
      <c r="CB238" s="361"/>
      <c r="CC238" s="361"/>
      <c r="CD238" s="366"/>
      <c r="CE238" s="361"/>
      <c r="CF238" s="361"/>
      <c r="CG238" s="361"/>
      <c r="CH238" s="361"/>
      <c r="CI238" s="361"/>
      <c r="CJ238" s="366"/>
      <c r="CK238" s="361"/>
      <c r="CL238" s="361"/>
      <c r="CM238" s="361"/>
      <c r="CN238" s="361"/>
      <c r="CO238" s="361"/>
      <c r="CP238" s="366"/>
      <c r="CQ238" s="361"/>
      <c r="CR238" s="361"/>
      <c r="CS238" s="361"/>
      <c r="CT238" s="361"/>
    </row>
    <row r="239" spans="1:98" ht="17.25" customHeight="1">
      <c r="A239" s="343">
        <v>230</v>
      </c>
      <c r="B239" s="344" t="s">
        <v>4382</v>
      </c>
      <c r="C239" s="344" t="s">
        <v>4383</v>
      </c>
      <c r="D239" s="344" t="s">
        <v>781</v>
      </c>
      <c r="E239" s="344" t="s">
        <v>4288</v>
      </c>
      <c r="F239" s="344" t="s">
        <v>4554</v>
      </c>
      <c r="G239" s="344" t="s">
        <v>4290</v>
      </c>
      <c r="H239" s="345">
        <v>180</v>
      </c>
      <c r="I239" s="346" t="s">
        <v>702</v>
      </c>
      <c r="J239" s="347">
        <v>1</v>
      </c>
      <c r="K239" s="347"/>
      <c r="L239" s="347">
        <v>2</v>
      </c>
      <c r="M239" s="345">
        <v>2</v>
      </c>
      <c r="N239" s="345">
        <v>4.0999999999999996</v>
      </c>
      <c r="O239" s="345" t="s">
        <v>674</v>
      </c>
      <c r="P239" s="345" t="s">
        <v>13</v>
      </c>
      <c r="Q239" s="345" t="s">
        <v>703</v>
      </c>
      <c r="R239" s="345"/>
      <c r="S239" s="345"/>
      <c r="T239" s="345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345">
        <f t="shared" ref="U239:U240" ca="1" si="48">+L239-T239</f>
        <v>2</v>
      </c>
      <c r="V239" s="345">
        <f t="shared" ref="V239:V240" ca="1" si="49">ROUNDDOWN(T239/J239,0)</f>
        <v>0</v>
      </c>
      <c r="W239" s="345"/>
      <c r="X239" s="345"/>
      <c r="Y239" s="345"/>
      <c r="Z239" s="345"/>
      <c r="AA239" s="345"/>
      <c r="AB239" s="345"/>
      <c r="AC239" s="345">
        <v>7.0000000000000007E-2</v>
      </c>
      <c r="AD239" s="349"/>
      <c r="AE239" s="337"/>
      <c r="AF239" s="337"/>
      <c r="AG239" s="348" t="s">
        <v>677</v>
      </c>
      <c r="AH239" s="348" t="s">
        <v>677</v>
      </c>
      <c r="AI239" s="345">
        <v>0</v>
      </c>
      <c r="AJ239" s="345">
        <v>0</v>
      </c>
      <c r="AK239" s="345"/>
      <c r="AL239" s="345"/>
      <c r="AM239" s="343"/>
      <c r="AN239" s="343"/>
      <c r="AO239" s="343"/>
      <c r="AP239" s="343"/>
      <c r="AQ239" s="343"/>
      <c r="AR239" s="343"/>
      <c r="AS239" s="343"/>
      <c r="AT239" s="343"/>
      <c r="AU239" s="343"/>
      <c r="AV239" s="343"/>
      <c r="AW239" s="343">
        <v>1</v>
      </c>
      <c r="AX239" s="343">
        <v>0</v>
      </c>
      <c r="AY239" s="343">
        <v>0</v>
      </c>
      <c r="AZ239" s="343">
        <v>1</v>
      </c>
      <c r="BA239" s="343">
        <v>0</v>
      </c>
      <c r="BB239" s="343">
        <v>0</v>
      </c>
      <c r="BC239" s="343">
        <v>0</v>
      </c>
      <c r="BD239" s="343" t="s">
        <v>692</v>
      </c>
      <c r="BE239" s="397"/>
      <c r="BF239" s="360"/>
      <c r="BG239" s="343" t="s">
        <v>4291</v>
      </c>
      <c r="BH239" s="343">
        <v>2</v>
      </c>
      <c r="BI239" s="351">
        <v>46277</v>
      </c>
      <c r="BJ239" s="343">
        <v>0</v>
      </c>
      <c r="BK239" s="361"/>
      <c r="BL239" s="362"/>
      <c r="BM239" s="363" t="s">
        <v>4291</v>
      </c>
      <c r="BN239" s="363">
        <v>2</v>
      </c>
      <c r="BO239" s="352">
        <v>46277</v>
      </c>
      <c r="BP239" s="363">
        <v>0</v>
      </c>
      <c r="BQ239" s="361"/>
      <c r="BR239" s="362"/>
      <c r="BS239" s="361"/>
      <c r="BT239" s="361"/>
      <c r="BU239" s="366"/>
      <c r="BV239" s="361"/>
      <c r="BW239" s="361"/>
      <c r="BX239" s="362"/>
      <c r="BY239" s="361"/>
      <c r="BZ239" s="361"/>
      <c r="CA239" s="361"/>
      <c r="CB239" s="361"/>
      <c r="CC239" s="361"/>
      <c r="CD239" s="366"/>
      <c r="CE239" s="361"/>
      <c r="CF239" s="361"/>
      <c r="CG239" s="361"/>
      <c r="CH239" s="361"/>
      <c r="CI239" s="361"/>
      <c r="CJ239" s="366"/>
      <c r="CK239" s="361"/>
      <c r="CL239" s="361"/>
      <c r="CM239" s="361"/>
      <c r="CN239" s="361"/>
      <c r="CO239" s="361"/>
      <c r="CP239" s="366"/>
      <c r="CQ239" s="361"/>
      <c r="CR239" s="361"/>
      <c r="CS239" s="361"/>
      <c r="CT239" s="361"/>
    </row>
    <row r="240" spans="1:98" ht="17.25" customHeight="1">
      <c r="A240" s="343">
        <v>231</v>
      </c>
      <c r="B240" s="344" t="s">
        <v>4382</v>
      </c>
      <c r="C240" s="344" t="s">
        <v>4383</v>
      </c>
      <c r="D240" s="344" t="s">
        <v>781</v>
      </c>
      <c r="E240" s="344" t="s">
        <v>4292</v>
      </c>
      <c r="F240" s="344" t="s">
        <v>4555</v>
      </c>
      <c r="G240" s="344" t="s">
        <v>4294</v>
      </c>
      <c r="H240" s="345">
        <v>200</v>
      </c>
      <c r="I240" s="346" t="s">
        <v>702</v>
      </c>
      <c r="J240" s="347">
        <v>1</v>
      </c>
      <c r="K240" s="347"/>
      <c r="L240" s="347">
        <v>2</v>
      </c>
      <c r="M240" s="345">
        <v>2.8</v>
      </c>
      <c r="N240" s="345">
        <v>5.7</v>
      </c>
      <c r="O240" s="345" t="s">
        <v>674</v>
      </c>
      <c r="P240" s="345" t="s">
        <v>13</v>
      </c>
      <c r="Q240" s="345" t="s">
        <v>703</v>
      </c>
      <c r="R240" s="345"/>
      <c r="S240" s="345"/>
      <c r="T240" s="345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45">
        <f t="shared" ca="1" si="48"/>
        <v>2</v>
      </c>
      <c r="V240" s="345">
        <f t="shared" ca="1" si="49"/>
        <v>0</v>
      </c>
      <c r="W240" s="345"/>
      <c r="X240" s="345"/>
      <c r="Y240" s="345"/>
      <c r="Z240" s="345"/>
      <c r="AA240" s="345"/>
      <c r="AB240" s="345"/>
      <c r="AC240" s="345">
        <v>0.159</v>
      </c>
      <c r="AD240" s="349"/>
      <c r="AE240" s="337"/>
      <c r="AF240" s="337"/>
      <c r="AG240" s="348" t="s">
        <v>677</v>
      </c>
      <c r="AH240" s="348" t="s">
        <v>677</v>
      </c>
      <c r="AI240" s="345">
        <v>0</v>
      </c>
      <c r="AJ240" s="345">
        <v>0</v>
      </c>
      <c r="AK240" s="345"/>
      <c r="AL240" s="345"/>
      <c r="AM240" s="343"/>
      <c r="AN240" s="343"/>
      <c r="AO240" s="343"/>
      <c r="AP240" s="343"/>
      <c r="AQ240" s="343"/>
      <c r="AR240" s="343"/>
      <c r="AS240" s="343"/>
      <c r="AT240" s="343"/>
      <c r="AU240" s="343"/>
      <c r="AV240" s="343"/>
      <c r="AW240" s="343">
        <v>0</v>
      </c>
      <c r="AX240" s="343">
        <v>0</v>
      </c>
      <c r="AY240" s="343">
        <v>0</v>
      </c>
      <c r="AZ240" s="343">
        <v>0</v>
      </c>
      <c r="BA240" s="343">
        <v>0</v>
      </c>
      <c r="BB240" s="343">
        <v>0</v>
      </c>
      <c r="BC240" s="343">
        <v>0</v>
      </c>
      <c r="BD240" s="343" t="s">
        <v>692</v>
      </c>
      <c r="BE240" s="343"/>
      <c r="BF240" s="343"/>
      <c r="BG240" s="343" t="s">
        <v>4004</v>
      </c>
      <c r="BH240" s="343">
        <v>2</v>
      </c>
      <c r="BI240" s="351">
        <v>46277</v>
      </c>
      <c r="BJ240" s="343">
        <v>0</v>
      </c>
      <c r="BK240" s="343"/>
      <c r="BL240" s="350"/>
      <c r="BM240" s="343" t="s">
        <v>4004</v>
      </c>
      <c r="BN240" s="347">
        <v>2</v>
      </c>
      <c r="BO240" s="352">
        <v>46277</v>
      </c>
      <c r="BP240" s="343">
        <v>0</v>
      </c>
      <c r="BQ240" s="343"/>
      <c r="BR240" s="350"/>
      <c r="BS240" s="343"/>
      <c r="BT240" s="347"/>
      <c r="BU240" s="351"/>
      <c r="BV240" s="343"/>
      <c r="BW240" s="349"/>
      <c r="BX240" s="350"/>
      <c r="BY240" s="343"/>
      <c r="BZ240" s="347"/>
      <c r="CA240" s="352"/>
      <c r="CB240" s="343"/>
      <c r="CC240" s="343"/>
      <c r="CD240" s="351"/>
      <c r="CE240" s="343"/>
      <c r="CF240" s="343"/>
      <c r="CG240" s="343"/>
      <c r="CH240" s="343"/>
      <c r="CI240" s="343"/>
      <c r="CJ240" s="351"/>
      <c r="CK240" s="343"/>
      <c r="CL240" s="343"/>
      <c r="CM240" s="343"/>
      <c r="CN240" s="343"/>
      <c r="CO240" s="343"/>
      <c r="CP240" s="351"/>
      <c r="CQ240" s="343"/>
      <c r="CR240" s="343"/>
      <c r="CS240" s="343"/>
      <c r="CT240" s="343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33" t="s">
        <v>674</v>
      </c>
      <c r="P241" s="182"/>
      <c r="Q241" s="182"/>
      <c r="R241" s="333" t="s">
        <v>3962</v>
      </c>
      <c r="S241" s="182"/>
      <c r="T241" s="182"/>
      <c r="U241" s="182"/>
      <c r="V241" s="182"/>
      <c r="W241" s="333">
        <f ca="1">_xlfn.MINIFS(V:V,C:C,C241,AE:AE,"",AB:AB,"")</f>
        <v>0</v>
      </c>
      <c r="X241" s="333">
        <f ca="1">SUMIFS(T:T,C:C,C241,AE:AE,"")/SUMIFS(L:L,C:C,C241,AE:AE,"",AB:AB,"")</f>
        <v>0</v>
      </c>
      <c r="Y241" s="182"/>
      <c r="Z241" s="182"/>
      <c r="AA241" s="182"/>
      <c r="AB241" s="182"/>
      <c r="AC241" s="182">
        <v>0.22900000000000001</v>
      </c>
      <c r="AD241" s="377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45">
        <v>0</v>
      </c>
      <c r="AJ241" s="345">
        <v>0</v>
      </c>
      <c r="AK241" s="345"/>
      <c r="AL241" s="345"/>
      <c r="AM241" s="343"/>
      <c r="AN241" s="343"/>
      <c r="AO241" s="343"/>
      <c r="AP241" s="343"/>
      <c r="AQ241" s="343"/>
      <c r="AR241" s="343"/>
      <c r="AS241" s="343"/>
      <c r="AT241" s="343"/>
      <c r="AU241" s="343"/>
      <c r="AV241" s="343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81"/>
      <c r="BF241" s="382"/>
      <c r="BG241" s="381"/>
      <c r="BH241" s="347"/>
      <c r="BI241" s="391"/>
      <c r="BJ241" s="343"/>
      <c r="BK241" s="353"/>
      <c r="BL241" s="354"/>
      <c r="BM241" s="343"/>
      <c r="BN241" s="347"/>
      <c r="BO241" s="352">
        <v>46277</v>
      </c>
      <c r="BP241" s="343"/>
      <c r="BQ241" s="353"/>
      <c r="BR241" s="354"/>
      <c r="BS241" s="353"/>
      <c r="BT241" s="355"/>
      <c r="BU241" s="356"/>
      <c r="BV241" s="353"/>
      <c r="BW241" s="357"/>
      <c r="BX241" s="354"/>
      <c r="BY241" s="353"/>
      <c r="BZ241" s="355"/>
      <c r="CA241" s="358"/>
      <c r="CB241" s="353"/>
      <c r="CC241" s="353"/>
      <c r="CD241" s="356"/>
      <c r="CE241" s="353"/>
      <c r="CF241" s="353"/>
      <c r="CG241" s="353"/>
      <c r="CH241" s="353"/>
      <c r="CI241" s="353"/>
      <c r="CJ241" s="356"/>
      <c r="CK241" s="353"/>
      <c r="CL241" s="353"/>
      <c r="CM241" s="353"/>
      <c r="CN241" s="353"/>
      <c r="CO241" s="353"/>
      <c r="CP241" s="356"/>
      <c r="CQ241" s="353"/>
      <c r="CR241" s="353"/>
      <c r="CS241" s="353"/>
      <c r="CT241" s="353"/>
    </row>
    <row r="242" spans="1:98" ht="17.25" customHeight="1">
      <c r="A242" s="343">
        <v>233</v>
      </c>
      <c r="B242" s="344" t="s">
        <v>4386</v>
      </c>
      <c r="C242" s="344" t="s">
        <v>4387</v>
      </c>
      <c r="D242" s="344" t="s">
        <v>781</v>
      </c>
      <c r="E242" s="344" t="s">
        <v>4288</v>
      </c>
      <c r="F242" s="344" t="s">
        <v>4556</v>
      </c>
      <c r="G242" s="344" t="s">
        <v>4290</v>
      </c>
      <c r="H242" s="345">
        <v>180</v>
      </c>
      <c r="I242" s="346" t="s">
        <v>702</v>
      </c>
      <c r="J242" s="347">
        <v>1</v>
      </c>
      <c r="K242" s="347"/>
      <c r="L242" s="347">
        <v>2</v>
      </c>
      <c r="M242" s="345">
        <v>2</v>
      </c>
      <c r="N242" s="345">
        <v>4.0999999999999996</v>
      </c>
      <c r="O242" s="345" t="s">
        <v>674</v>
      </c>
      <c r="P242" s="345" t="s">
        <v>13</v>
      </c>
      <c r="Q242" s="345" t="s">
        <v>703</v>
      </c>
      <c r="R242" s="345"/>
      <c r="S242" s="345"/>
      <c r="T242" s="345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345">
        <f t="shared" ref="U242:U243" ca="1" si="50">+L242-T242</f>
        <v>2</v>
      </c>
      <c r="V242" s="345">
        <f t="shared" ref="V242:V243" ca="1" si="51">ROUNDDOWN(T242/J242,0)</f>
        <v>0</v>
      </c>
      <c r="W242" s="345"/>
      <c r="X242" s="345"/>
      <c r="Y242" s="345"/>
      <c r="Z242" s="345"/>
      <c r="AA242" s="345"/>
      <c r="AB242" s="345"/>
      <c r="AC242" s="345">
        <v>7.0000000000000007E-2</v>
      </c>
      <c r="AD242" s="349"/>
      <c r="AE242" s="337"/>
      <c r="AF242" s="337"/>
      <c r="AG242" s="348" t="s">
        <v>677</v>
      </c>
      <c r="AH242" s="348" t="s">
        <v>677</v>
      </c>
      <c r="AI242" s="345">
        <v>0</v>
      </c>
      <c r="AJ242" s="345">
        <v>0</v>
      </c>
      <c r="AK242" s="345"/>
      <c r="AL242" s="345"/>
      <c r="AM242" s="343"/>
      <c r="AN242" s="343"/>
      <c r="AO242" s="343"/>
      <c r="AP242" s="343"/>
      <c r="AQ242" s="343"/>
      <c r="AR242" s="343"/>
      <c r="AS242" s="343"/>
      <c r="AT242" s="343"/>
      <c r="AU242" s="343"/>
      <c r="AV242" s="343"/>
      <c r="AW242" s="343">
        <v>1</v>
      </c>
      <c r="AX242" s="343">
        <v>0</v>
      </c>
      <c r="AY242" s="343">
        <v>0</v>
      </c>
      <c r="AZ242" s="343">
        <v>1</v>
      </c>
      <c r="BA242" s="343">
        <v>0</v>
      </c>
      <c r="BB242" s="343">
        <v>0</v>
      </c>
      <c r="BC242" s="343">
        <v>0</v>
      </c>
      <c r="BD242" s="343" t="s">
        <v>692</v>
      </c>
      <c r="BE242" s="343"/>
      <c r="BF242" s="343"/>
      <c r="BG242" s="343" t="s">
        <v>4291</v>
      </c>
      <c r="BH242" s="343">
        <v>2</v>
      </c>
      <c r="BI242" s="351">
        <v>46277</v>
      </c>
      <c r="BJ242" s="343">
        <v>0</v>
      </c>
      <c r="BK242" s="343"/>
      <c r="BL242" s="350"/>
      <c r="BM242" s="343" t="s">
        <v>4291</v>
      </c>
      <c r="BN242" s="347">
        <v>2</v>
      </c>
      <c r="BO242" s="352">
        <v>46277</v>
      </c>
      <c r="BP242" s="343">
        <v>0</v>
      </c>
      <c r="BQ242" s="343"/>
      <c r="BR242" s="350"/>
      <c r="BS242" s="343"/>
      <c r="BT242" s="347"/>
      <c r="BU242" s="351"/>
      <c r="BV242" s="343"/>
      <c r="BW242" s="349"/>
      <c r="BX242" s="350"/>
      <c r="BY242" s="343"/>
      <c r="BZ242" s="347"/>
      <c r="CA242" s="352"/>
      <c r="CB242" s="343"/>
      <c r="CC242" s="343"/>
      <c r="CD242" s="351"/>
      <c r="CE242" s="343"/>
      <c r="CF242" s="343"/>
      <c r="CG242" s="343"/>
      <c r="CH242" s="343"/>
      <c r="CI242" s="343"/>
      <c r="CJ242" s="351"/>
      <c r="CK242" s="343"/>
      <c r="CL242" s="343"/>
      <c r="CM242" s="343"/>
      <c r="CN242" s="343"/>
      <c r="CO242" s="343"/>
      <c r="CP242" s="351"/>
      <c r="CQ242" s="343"/>
      <c r="CR242" s="343"/>
      <c r="CS242" s="343"/>
      <c r="CT242" s="343"/>
    </row>
    <row r="243" spans="1:98" ht="17.25" customHeight="1">
      <c r="A243" s="343">
        <v>234</v>
      </c>
      <c r="B243" s="344" t="s">
        <v>4386</v>
      </c>
      <c r="C243" s="344" t="s">
        <v>4387</v>
      </c>
      <c r="D243" s="344" t="s">
        <v>781</v>
      </c>
      <c r="E243" s="344" t="s">
        <v>4292</v>
      </c>
      <c r="F243" s="344" t="s">
        <v>4557</v>
      </c>
      <c r="G243" s="344" t="s">
        <v>4294</v>
      </c>
      <c r="H243" s="345">
        <v>200</v>
      </c>
      <c r="I243" s="346" t="s">
        <v>702</v>
      </c>
      <c r="J243" s="347">
        <v>1</v>
      </c>
      <c r="K243" s="347"/>
      <c r="L243" s="347">
        <v>2</v>
      </c>
      <c r="M243" s="345">
        <v>2.8</v>
      </c>
      <c r="N243" s="345">
        <v>5.7</v>
      </c>
      <c r="O243" s="345" t="s">
        <v>674</v>
      </c>
      <c r="P243" s="345" t="s">
        <v>13</v>
      </c>
      <c r="Q243" s="345" t="s">
        <v>703</v>
      </c>
      <c r="R243" s="345"/>
      <c r="S243" s="345"/>
      <c r="T243" s="345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45">
        <f t="shared" ca="1" si="50"/>
        <v>2</v>
      </c>
      <c r="V243" s="345">
        <f t="shared" ca="1" si="51"/>
        <v>0</v>
      </c>
      <c r="W243" s="345"/>
      <c r="X243" s="345"/>
      <c r="Y243" s="345"/>
      <c r="Z243" s="345"/>
      <c r="AA243" s="345"/>
      <c r="AB243" s="345"/>
      <c r="AC243" s="345">
        <v>0.159</v>
      </c>
      <c r="AD243" s="349"/>
      <c r="AE243" s="337"/>
      <c r="AF243" s="337"/>
      <c r="AG243" s="348" t="s">
        <v>677</v>
      </c>
      <c r="AH243" s="348" t="s">
        <v>677</v>
      </c>
      <c r="AI243" s="345">
        <v>0</v>
      </c>
      <c r="AJ243" s="345">
        <v>0</v>
      </c>
      <c r="AK243" s="345"/>
      <c r="AL243" s="345"/>
      <c r="AM243" s="343"/>
      <c r="AN243" s="343"/>
      <c r="AO243" s="343"/>
      <c r="AP243" s="343"/>
      <c r="AQ243" s="343"/>
      <c r="AR243" s="343"/>
      <c r="AS243" s="343"/>
      <c r="AT243" s="343"/>
      <c r="AU243" s="343"/>
      <c r="AV243" s="343"/>
      <c r="AW243" s="343">
        <v>0</v>
      </c>
      <c r="AX243" s="343">
        <v>0</v>
      </c>
      <c r="AY243" s="343">
        <v>0</v>
      </c>
      <c r="AZ243" s="343">
        <v>0</v>
      </c>
      <c r="BA243" s="343">
        <v>0</v>
      </c>
      <c r="BB243" s="343">
        <v>0</v>
      </c>
      <c r="BC243" s="343">
        <v>0</v>
      </c>
      <c r="BD243" s="343" t="s">
        <v>692</v>
      </c>
      <c r="BE243" s="369"/>
      <c r="BF243" s="370"/>
      <c r="BG243" s="343" t="s">
        <v>4004</v>
      </c>
      <c r="BH243" s="343">
        <v>2</v>
      </c>
      <c r="BI243" s="351">
        <v>46277</v>
      </c>
      <c r="BJ243" s="343">
        <v>0</v>
      </c>
      <c r="BK243" s="369"/>
      <c r="BL243" s="370"/>
      <c r="BM243" s="371" t="s">
        <v>4004</v>
      </c>
      <c r="BN243" s="372">
        <v>2</v>
      </c>
      <c r="BO243" s="352">
        <v>46277</v>
      </c>
      <c r="BP243" s="371">
        <v>0</v>
      </c>
      <c r="BQ243" s="369"/>
      <c r="BR243" s="370"/>
      <c r="BS243" s="369"/>
      <c r="BT243" s="373"/>
      <c r="BU243" s="374"/>
      <c r="BV243" s="369"/>
      <c r="BW243" s="375"/>
      <c r="BX243" s="370"/>
      <c r="BY243" s="369"/>
      <c r="BZ243" s="373"/>
      <c r="CA243" s="376"/>
      <c r="CB243" s="369"/>
      <c r="CC243" s="369"/>
      <c r="CD243" s="374"/>
      <c r="CE243" s="369"/>
      <c r="CF243" s="369"/>
      <c r="CG243" s="369"/>
      <c r="CH243" s="369"/>
      <c r="CI243" s="369"/>
      <c r="CJ243" s="374"/>
      <c r="CK243" s="369"/>
      <c r="CL243" s="369"/>
      <c r="CM243" s="369"/>
      <c r="CN243" s="369"/>
      <c r="CO243" s="369"/>
      <c r="CP243" s="374"/>
      <c r="CQ243" s="369"/>
      <c r="CR243" s="369"/>
      <c r="CS243" s="369"/>
      <c r="CT243" s="369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33" t="s">
        <v>674</v>
      </c>
      <c r="P244" s="182"/>
      <c r="Q244" s="182"/>
      <c r="R244" s="333" t="s">
        <v>3962</v>
      </c>
      <c r="S244" s="182"/>
      <c r="T244" s="182"/>
      <c r="U244" s="182"/>
      <c r="V244" s="182"/>
      <c r="W244" s="333">
        <f ca="1">_xlfn.MINIFS(V:V,C:C,C244,AE:AE,"",AB:AB,"")</f>
        <v>0</v>
      </c>
      <c r="X244" s="333">
        <f ca="1">SUMIFS(T:T,C:C,C244,AE:AE,"")/SUMIFS(L:L,C:C,C244,AE:AE,"",AB:AB,"")</f>
        <v>0</v>
      </c>
      <c r="Y244" s="182"/>
      <c r="Z244" s="182"/>
      <c r="AA244" s="182"/>
      <c r="AB244" s="182"/>
      <c r="AC244" s="182">
        <v>0.22900000000000001</v>
      </c>
      <c r="AD244" s="377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45">
        <v>0</v>
      </c>
      <c r="AJ244" s="345">
        <v>0</v>
      </c>
      <c r="AK244" s="345"/>
      <c r="AL244" s="345"/>
      <c r="AM244" s="343"/>
      <c r="AN244" s="343"/>
      <c r="AO244" s="343"/>
      <c r="AP244" s="343"/>
      <c r="AQ244" s="343"/>
      <c r="AR244" s="343"/>
      <c r="AS244" s="343"/>
      <c r="AT244" s="343"/>
      <c r="AU244" s="343"/>
      <c r="AV244" s="343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43"/>
      <c r="BF244" s="343"/>
      <c r="BG244" s="343"/>
      <c r="BH244" s="347"/>
      <c r="BI244" s="351"/>
      <c r="BJ244" s="343"/>
      <c r="BK244" s="343"/>
      <c r="BL244" s="350"/>
      <c r="BM244" s="343"/>
      <c r="BN244" s="347"/>
      <c r="BO244" s="352">
        <v>46277</v>
      </c>
      <c r="BP244" s="343"/>
      <c r="BQ244" s="343"/>
      <c r="BR244" s="350"/>
      <c r="BS244" s="343"/>
      <c r="BT244" s="347"/>
      <c r="BU244" s="351"/>
      <c r="BV244" s="343"/>
      <c r="BW244" s="349"/>
      <c r="BX244" s="350"/>
      <c r="BY244" s="343"/>
      <c r="BZ244" s="347"/>
      <c r="CA244" s="352"/>
      <c r="CB244" s="343"/>
      <c r="CC244" s="343"/>
      <c r="CD244" s="351"/>
      <c r="CE244" s="343"/>
      <c r="CF244" s="343"/>
      <c r="CG244" s="343"/>
      <c r="CH244" s="343"/>
      <c r="CI244" s="343"/>
      <c r="CJ244" s="351"/>
      <c r="CK244" s="343"/>
      <c r="CL244" s="343"/>
      <c r="CM244" s="343"/>
      <c r="CN244" s="343"/>
      <c r="CO244" s="343"/>
      <c r="CP244" s="351"/>
      <c r="CQ244" s="343"/>
      <c r="CR244" s="343"/>
      <c r="CS244" s="343"/>
      <c r="CT244" s="343"/>
    </row>
    <row r="245" spans="1:98" ht="17.25" customHeight="1">
      <c r="A245" s="343">
        <v>236</v>
      </c>
      <c r="B245" s="344" t="s">
        <v>4390</v>
      </c>
      <c r="C245" s="344" t="s">
        <v>4391</v>
      </c>
      <c r="D245" s="344" t="s">
        <v>781</v>
      </c>
      <c r="E245" s="344" t="s">
        <v>4288</v>
      </c>
      <c r="F245" s="344" t="s">
        <v>4558</v>
      </c>
      <c r="G245" s="344" t="s">
        <v>4290</v>
      </c>
      <c r="H245" s="345">
        <v>180</v>
      </c>
      <c r="I245" s="346" t="s">
        <v>702</v>
      </c>
      <c r="J245" s="347">
        <v>1</v>
      </c>
      <c r="K245" s="347"/>
      <c r="L245" s="347">
        <v>2</v>
      </c>
      <c r="M245" s="345">
        <v>2</v>
      </c>
      <c r="N245" s="345">
        <v>4.0999999999999996</v>
      </c>
      <c r="O245" s="345" t="s">
        <v>674</v>
      </c>
      <c r="P245" s="345" t="s">
        <v>13</v>
      </c>
      <c r="Q245" s="345" t="s">
        <v>703</v>
      </c>
      <c r="R245" s="345"/>
      <c r="S245" s="345"/>
      <c r="T245" s="345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345">
        <f t="shared" ref="U245:U246" ca="1" si="52">+L245-T245</f>
        <v>2</v>
      </c>
      <c r="V245" s="345">
        <f t="shared" ref="V245:V246" ca="1" si="53">ROUNDDOWN(T245/J245,0)</f>
        <v>0</v>
      </c>
      <c r="W245" s="345"/>
      <c r="X245" s="345"/>
      <c r="Y245" s="345"/>
      <c r="Z245" s="345"/>
      <c r="AA245" s="345"/>
      <c r="AB245" s="345"/>
      <c r="AC245" s="345">
        <v>7.0000000000000007E-2</v>
      </c>
      <c r="AD245" s="349"/>
      <c r="AE245" s="337"/>
      <c r="AF245" s="337"/>
      <c r="AG245" s="348" t="s">
        <v>677</v>
      </c>
      <c r="AH245" s="348" t="s">
        <v>677</v>
      </c>
      <c r="AI245" s="345">
        <v>0</v>
      </c>
      <c r="AJ245" s="345">
        <v>0</v>
      </c>
      <c r="AK245" s="345"/>
      <c r="AL245" s="345"/>
      <c r="AM245" s="343"/>
      <c r="AN245" s="343"/>
      <c r="AO245" s="343"/>
      <c r="AP245" s="343"/>
      <c r="AQ245" s="343"/>
      <c r="AR245" s="343"/>
      <c r="AS245" s="343"/>
      <c r="AT245" s="343"/>
      <c r="AU245" s="343"/>
      <c r="AV245" s="343"/>
      <c r="AW245" s="343">
        <v>1</v>
      </c>
      <c r="AX245" s="343">
        <v>0</v>
      </c>
      <c r="AY245" s="343">
        <v>0</v>
      </c>
      <c r="AZ245" s="343">
        <v>1</v>
      </c>
      <c r="BA245" s="343">
        <v>0</v>
      </c>
      <c r="BB245" s="343">
        <v>0</v>
      </c>
      <c r="BC245" s="343">
        <v>0</v>
      </c>
      <c r="BD245" s="343" t="s">
        <v>692</v>
      </c>
      <c r="BE245" s="343"/>
      <c r="BF245" s="350"/>
      <c r="BG245" s="343" t="s">
        <v>4291</v>
      </c>
      <c r="BH245" s="343">
        <v>2</v>
      </c>
      <c r="BI245" s="351">
        <v>46277</v>
      </c>
      <c r="BJ245" s="343">
        <v>0</v>
      </c>
      <c r="BK245" s="353"/>
      <c r="BL245" s="354"/>
      <c r="BM245" s="343" t="s">
        <v>4291</v>
      </c>
      <c r="BN245" s="343">
        <v>2</v>
      </c>
      <c r="BO245" s="352">
        <v>46277</v>
      </c>
      <c r="BP245" s="343">
        <v>0</v>
      </c>
      <c r="BQ245" s="353"/>
      <c r="BR245" s="354"/>
      <c r="BS245" s="353"/>
      <c r="BT245" s="353"/>
      <c r="BU245" s="356"/>
      <c r="BV245" s="353"/>
      <c r="BW245" s="353"/>
      <c r="BX245" s="354"/>
      <c r="BY245" s="353"/>
      <c r="BZ245" s="353"/>
      <c r="CA245" s="353"/>
      <c r="CB245" s="353"/>
      <c r="CC245" s="353"/>
      <c r="CD245" s="356"/>
      <c r="CE245" s="353"/>
      <c r="CF245" s="353"/>
      <c r="CG245" s="353"/>
      <c r="CH245" s="353"/>
      <c r="CI245" s="353"/>
      <c r="CJ245" s="356"/>
      <c r="CK245" s="353"/>
      <c r="CL245" s="353"/>
      <c r="CM245" s="353"/>
      <c r="CN245" s="353"/>
      <c r="CO245" s="353"/>
      <c r="CP245" s="356"/>
      <c r="CQ245" s="353"/>
      <c r="CR245" s="353"/>
      <c r="CS245" s="353"/>
      <c r="CT245" s="353"/>
    </row>
    <row r="246" spans="1:98" ht="17.25" customHeight="1">
      <c r="A246" s="343">
        <v>237</v>
      </c>
      <c r="B246" s="344" t="s">
        <v>4390</v>
      </c>
      <c r="C246" s="344" t="s">
        <v>4391</v>
      </c>
      <c r="D246" s="344" t="s">
        <v>781</v>
      </c>
      <c r="E246" s="344" t="s">
        <v>4292</v>
      </c>
      <c r="F246" s="344" t="s">
        <v>4559</v>
      </c>
      <c r="G246" s="344" t="s">
        <v>4294</v>
      </c>
      <c r="H246" s="345">
        <v>200</v>
      </c>
      <c r="I246" s="346" t="s">
        <v>702</v>
      </c>
      <c r="J246" s="347">
        <v>1</v>
      </c>
      <c r="K246" s="347"/>
      <c r="L246" s="347">
        <v>2</v>
      </c>
      <c r="M246" s="345">
        <v>2.8</v>
      </c>
      <c r="N246" s="345">
        <v>5.7</v>
      </c>
      <c r="O246" s="345" t="s">
        <v>674</v>
      </c>
      <c r="P246" s="345" t="s">
        <v>13</v>
      </c>
      <c r="Q246" s="345" t="s">
        <v>703</v>
      </c>
      <c r="R246" s="345"/>
      <c r="S246" s="345"/>
      <c r="T246" s="345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45">
        <f t="shared" ca="1" si="52"/>
        <v>2</v>
      </c>
      <c r="V246" s="345">
        <f t="shared" ca="1" si="53"/>
        <v>0</v>
      </c>
      <c r="W246" s="345"/>
      <c r="X246" s="345"/>
      <c r="Y246" s="345"/>
      <c r="Z246" s="345"/>
      <c r="AA246" s="345"/>
      <c r="AB246" s="345"/>
      <c r="AC246" s="345">
        <v>0.159</v>
      </c>
      <c r="AD246" s="349"/>
      <c r="AE246" s="337"/>
      <c r="AF246" s="337"/>
      <c r="AG246" s="348" t="s">
        <v>677</v>
      </c>
      <c r="AH246" s="348" t="s">
        <v>677</v>
      </c>
      <c r="AI246" s="345">
        <v>0</v>
      </c>
      <c r="AJ246" s="345">
        <v>0</v>
      </c>
      <c r="AK246" s="345"/>
      <c r="AL246" s="345"/>
      <c r="AM246" s="343"/>
      <c r="AN246" s="343"/>
      <c r="AO246" s="343"/>
      <c r="AP246" s="343"/>
      <c r="AQ246" s="343"/>
      <c r="AR246" s="343"/>
      <c r="AS246" s="343"/>
      <c r="AT246" s="343"/>
      <c r="AU246" s="343"/>
      <c r="AV246" s="343"/>
      <c r="AW246" s="343">
        <v>0</v>
      </c>
      <c r="AX246" s="343">
        <v>0</v>
      </c>
      <c r="AY246" s="343">
        <v>0</v>
      </c>
      <c r="AZ246" s="343">
        <v>0</v>
      </c>
      <c r="BA246" s="343">
        <v>0</v>
      </c>
      <c r="BB246" s="343">
        <v>0</v>
      </c>
      <c r="BC246" s="343">
        <v>0</v>
      </c>
      <c r="BD246" s="343" t="s">
        <v>692</v>
      </c>
      <c r="BE246" s="343"/>
      <c r="BF246" s="350"/>
      <c r="BG246" s="343" t="s">
        <v>4004</v>
      </c>
      <c r="BH246" s="343">
        <v>2</v>
      </c>
      <c r="BI246" s="351">
        <v>46277</v>
      </c>
      <c r="BJ246" s="343">
        <v>0</v>
      </c>
      <c r="BK246" s="343"/>
      <c r="BL246" s="350"/>
      <c r="BM246" s="343" t="s">
        <v>4004</v>
      </c>
      <c r="BN246" s="347">
        <v>2</v>
      </c>
      <c r="BO246" s="352">
        <v>46277</v>
      </c>
      <c r="BP246" s="343">
        <v>0</v>
      </c>
      <c r="BQ246" s="343"/>
      <c r="BR246" s="350"/>
      <c r="BS246" s="343"/>
      <c r="BT246" s="347"/>
      <c r="BU246" s="351"/>
      <c r="BV246" s="343"/>
      <c r="BW246" s="349"/>
      <c r="BX246" s="350"/>
      <c r="BY246" s="343"/>
      <c r="BZ246" s="347"/>
      <c r="CA246" s="352"/>
      <c r="CB246" s="343"/>
      <c r="CC246" s="343"/>
      <c r="CD246" s="351"/>
      <c r="CE246" s="343"/>
      <c r="CF246" s="343"/>
      <c r="CG246" s="343"/>
      <c r="CH246" s="343"/>
      <c r="CI246" s="343"/>
      <c r="CJ246" s="351"/>
      <c r="CK246" s="343"/>
      <c r="CL246" s="343"/>
      <c r="CM246" s="343"/>
      <c r="CN246" s="343"/>
      <c r="CO246" s="343"/>
      <c r="CP246" s="351"/>
      <c r="CQ246" s="343"/>
      <c r="CR246" s="343"/>
      <c r="CS246" s="343"/>
      <c r="CT246" s="343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33" t="s">
        <v>674</v>
      </c>
      <c r="P247" s="182"/>
      <c r="Q247" s="182"/>
      <c r="R247" s="333" t="s">
        <v>3962</v>
      </c>
      <c r="S247" s="182"/>
      <c r="T247" s="182"/>
      <c r="U247" s="182"/>
      <c r="V247" s="182"/>
      <c r="W247" s="333">
        <f ca="1">_xlfn.MINIFS(V:V,C:C,C247,AE:AE,"",AB:AB,"")</f>
        <v>0</v>
      </c>
      <c r="X247" s="333">
        <f ca="1">SUMIFS(T:T,C:C,C247,AE:AE,"")/SUMIFS(L:L,C:C,C247,AE:AE,"",AB:AB,"")</f>
        <v>0</v>
      </c>
      <c r="Y247" s="182"/>
      <c r="Z247" s="182"/>
      <c r="AA247" s="182"/>
      <c r="AB247" s="182"/>
      <c r="AC247" s="182">
        <v>0.22900000000000001</v>
      </c>
      <c r="AD247" s="377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45">
        <v>0</v>
      </c>
      <c r="AJ247" s="345">
        <v>0</v>
      </c>
      <c r="AK247" s="345"/>
      <c r="AL247" s="345"/>
      <c r="AM247" s="343"/>
      <c r="AN247" s="343"/>
      <c r="AO247" s="343"/>
      <c r="AP247" s="343"/>
      <c r="AQ247" s="343"/>
      <c r="AR247" s="343"/>
      <c r="AS247" s="343"/>
      <c r="AT247" s="343"/>
      <c r="AU247" s="343"/>
      <c r="AV247" s="343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97"/>
      <c r="BF247" s="360"/>
      <c r="BG247" s="359"/>
      <c r="BH247" s="364"/>
      <c r="BI247" s="386"/>
      <c r="BJ247" s="363"/>
      <c r="BK247" s="363"/>
      <c r="BL247" s="387"/>
      <c r="BM247" s="363"/>
      <c r="BN247" s="364"/>
      <c r="BO247" s="352">
        <v>46277</v>
      </c>
      <c r="BP247" s="363"/>
      <c r="BQ247" s="363"/>
      <c r="BR247" s="387"/>
      <c r="BS247" s="363"/>
      <c r="BT247" s="364"/>
      <c r="BU247" s="388"/>
      <c r="BV247" s="363"/>
      <c r="BW247" s="389"/>
      <c r="BX247" s="387"/>
      <c r="BY247" s="363"/>
      <c r="BZ247" s="364"/>
      <c r="CA247" s="390"/>
      <c r="CB247" s="363"/>
      <c r="CC247" s="363"/>
      <c r="CD247" s="388"/>
      <c r="CE247" s="363"/>
      <c r="CF247" s="363"/>
      <c r="CG247" s="363"/>
      <c r="CH247" s="363"/>
      <c r="CI247" s="363"/>
      <c r="CJ247" s="388"/>
      <c r="CK247" s="363"/>
      <c r="CL247" s="363"/>
      <c r="CM247" s="363"/>
      <c r="CN247" s="363"/>
      <c r="CO247" s="363"/>
      <c r="CP247" s="388"/>
      <c r="CQ247" s="363"/>
      <c r="CR247" s="363"/>
      <c r="CS247" s="363"/>
      <c r="CT247" s="363"/>
    </row>
    <row r="248" spans="1:98" ht="17.25" customHeight="1">
      <c r="A248" s="343">
        <v>239</v>
      </c>
      <c r="B248" s="344" t="s">
        <v>4394</v>
      </c>
      <c r="C248" s="344" t="s">
        <v>4395</v>
      </c>
      <c r="D248" s="344" t="s">
        <v>781</v>
      </c>
      <c r="E248" s="344" t="s">
        <v>4288</v>
      </c>
      <c r="F248" s="344" t="s">
        <v>4540</v>
      </c>
      <c r="G248" s="344" t="s">
        <v>4290</v>
      </c>
      <c r="H248" s="345">
        <v>180</v>
      </c>
      <c r="I248" s="346" t="s">
        <v>702</v>
      </c>
      <c r="J248" s="347">
        <v>1</v>
      </c>
      <c r="K248" s="347"/>
      <c r="L248" s="347">
        <v>2</v>
      </c>
      <c r="M248" s="345">
        <v>2</v>
      </c>
      <c r="N248" s="345">
        <v>4.0999999999999996</v>
      </c>
      <c r="O248" s="345" t="s">
        <v>674</v>
      </c>
      <c r="P248" s="345" t="s">
        <v>13</v>
      </c>
      <c r="Q248" s="345" t="s">
        <v>703</v>
      </c>
      <c r="R248" s="345"/>
      <c r="S248" s="345"/>
      <c r="T248" s="345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345">
        <f t="shared" ref="U248:U249" ca="1" si="54">+L248-T248</f>
        <v>2</v>
      </c>
      <c r="V248" s="345">
        <f t="shared" ref="V248:V249" ca="1" si="55">ROUNDDOWN(T248/J248,0)</f>
        <v>0</v>
      </c>
      <c r="W248" s="345"/>
      <c r="X248" s="345"/>
      <c r="Y248" s="345"/>
      <c r="Z248" s="345"/>
      <c r="AA248" s="345"/>
      <c r="AB248" s="345"/>
      <c r="AC248" s="345">
        <v>7.0000000000000007E-2</v>
      </c>
      <c r="AD248" s="349"/>
      <c r="AE248" s="337"/>
      <c r="AF248" s="337"/>
      <c r="AG248" s="348" t="s">
        <v>677</v>
      </c>
      <c r="AH248" s="348" t="s">
        <v>677</v>
      </c>
      <c r="AI248" s="345">
        <v>0</v>
      </c>
      <c r="AJ248" s="345">
        <v>0</v>
      </c>
      <c r="AK248" s="345"/>
      <c r="AL248" s="345"/>
      <c r="AM248" s="343"/>
      <c r="AN248" s="343"/>
      <c r="AO248" s="343"/>
      <c r="AP248" s="343"/>
      <c r="AQ248" s="343"/>
      <c r="AR248" s="343"/>
      <c r="AS248" s="343"/>
      <c r="AT248" s="343"/>
      <c r="AU248" s="343"/>
      <c r="AV248" s="343"/>
      <c r="AW248" s="343">
        <v>1</v>
      </c>
      <c r="AX248" s="343">
        <v>0</v>
      </c>
      <c r="AY248" s="343">
        <v>0</v>
      </c>
      <c r="AZ248" s="343">
        <v>1</v>
      </c>
      <c r="BA248" s="343">
        <v>0</v>
      </c>
      <c r="BB248" s="343">
        <v>0</v>
      </c>
      <c r="BC248" s="343">
        <v>0</v>
      </c>
      <c r="BD248" s="343" t="s">
        <v>692</v>
      </c>
      <c r="BE248" s="397"/>
      <c r="BF248" s="360"/>
      <c r="BG248" s="343" t="s">
        <v>4291</v>
      </c>
      <c r="BH248" s="343">
        <v>2</v>
      </c>
      <c r="BI248" s="351">
        <v>46277</v>
      </c>
      <c r="BJ248" s="343">
        <v>0</v>
      </c>
      <c r="BK248" s="363"/>
      <c r="BL248" s="387"/>
      <c r="BM248" s="363" t="s">
        <v>4291</v>
      </c>
      <c r="BN248" s="364">
        <v>2</v>
      </c>
      <c r="BO248" s="352">
        <v>46277</v>
      </c>
      <c r="BP248" s="363">
        <v>0</v>
      </c>
      <c r="BQ248" s="363"/>
      <c r="BR248" s="387"/>
      <c r="BS248" s="363"/>
      <c r="BT248" s="364"/>
      <c r="BU248" s="388"/>
      <c r="BV248" s="363"/>
      <c r="BW248" s="389"/>
      <c r="BX248" s="387"/>
      <c r="BY248" s="363"/>
      <c r="BZ248" s="364"/>
      <c r="CA248" s="390"/>
      <c r="CB248" s="363"/>
      <c r="CC248" s="363"/>
      <c r="CD248" s="388"/>
      <c r="CE248" s="363"/>
      <c r="CF248" s="363"/>
      <c r="CG248" s="363"/>
      <c r="CH248" s="363"/>
      <c r="CI248" s="363"/>
      <c r="CJ248" s="388"/>
      <c r="CK248" s="363"/>
      <c r="CL248" s="363"/>
      <c r="CM248" s="363"/>
      <c r="CN248" s="363"/>
      <c r="CO248" s="363"/>
      <c r="CP248" s="388"/>
      <c r="CQ248" s="363"/>
      <c r="CR248" s="363"/>
      <c r="CS248" s="363"/>
      <c r="CT248" s="363"/>
    </row>
    <row r="249" spans="1:98" ht="17.25" customHeight="1">
      <c r="A249" s="343">
        <v>240</v>
      </c>
      <c r="B249" s="344" t="s">
        <v>4394</v>
      </c>
      <c r="C249" s="344" t="s">
        <v>4395</v>
      </c>
      <c r="D249" s="344" t="s">
        <v>781</v>
      </c>
      <c r="E249" s="344" t="s">
        <v>4292</v>
      </c>
      <c r="F249" s="344" t="s">
        <v>4541</v>
      </c>
      <c r="G249" s="344" t="s">
        <v>4294</v>
      </c>
      <c r="H249" s="345">
        <v>200</v>
      </c>
      <c r="I249" s="346" t="s">
        <v>702</v>
      </c>
      <c r="J249" s="347">
        <v>1</v>
      </c>
      <c r="K249" s="347"/>
      <c r="L249" s="347">
        <v>2</v>
      </c>
      <c r="M249" s="345">
        <v>2.8</v>
      </c>
      <c r="N249" s="345">
        <v>5.7</v>
      </c>
      <c r="O249" s="345" t="s">
        <v>674</v>
      </c>
      <c r="P249" s="345" t="s">
        <v>13</v>
      </c>
      <c r="Q249" s="345" t="s">
        <v>703</v>
      </c>
      <c r="R249" s="345"/>
      <c r="S249" s="345"/>
      <c r="T249" s="345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45">
        <f t="shared" ca="1" si="54"/>
        <v>2</v>
      </c>
      <c r="V249" s="345">
        <f t="shared" ca="1" si="55"/>
        <v>0</v>
      </c>
      <c r="W249" s="345"/>
      <c r="X249" s="345"/>
      <c r="Y249" s="345"/>
      <c r="Z249" s="345"/>
      <c r="AA249" s="345"/>
      <c r="AB249" s="345"/>
      <c r="AC249" s="345">
        <v>0.159</v>
      </c>
      <c r="AD249" s="349"/>
      <c r="AE249" s="337"/>
      <c r="AF249" s="337"/>
      <c r="AG249" s="348" t="s">
        <v>677</v>
      </c>
      <c r="AH249" s="348" t="s">
        <v>677</v>
      </c>
      <c r="AI249" s="345">
        <v>0</v>
      </c>
      <c r="AJ249" s="345">
        <v>0</v>
      </c>
      <c r="AK249" s="345"/>
      <c r="AL249" s="345"/>
      <c r="AM249" s="343"/>
      <c r="AN249" s="343"/>
      <c r="AO249" s="343"/>
      <c r="AP249" s="343"/>
      <c r="AQ249" s="343"/>
      <c r="AR249" s="343"/>
      <c r="AS249" s="343"/>
      <c r="AT249" s="343"/>
      <c r="AU249" s="343"/>
      <c r="AV249" s="343"/>
      <c r="AW249" s="343">
        <v>0</v>
      </c>
      <c r="AX249" s="343">
        <v>0</v>
      </c>
      <c r="AY249" s="343">
        <v>0</v>
      </c>
      <c r="AZ249" s="343">
        <v>0</v>
      </c>
      <c r="BA249" s="343">
        <v>0</v>
      </c>
      <c r="BB249" s="343">
        <v>0</v>
      </c>
      <c r="BC249" s="343">
        <v>0</v>
      </c>
      <c r="BD249" s="343" t="s">
        <v>692</v>
      </c>
      <c r="BE249" s="381"/>
      <c r="BF249" s="382"/>
      <c r="BG249" s="343" t="s">
        <v>4004</v>
      </c>
      <c r="BH249" s="343">
        <v>2</v>
      </c>
      <c r="BI249" s="351">
        <v>46277</v>
      </c>
      <c r="BJ249" s="343">
        <v>0</v>
      </c>
      <c r="BK249" s="353"/>
      <c r="BL249" s="354"/>
      <c r="BM249" s="343" t="s">
        <v>4004</v>
      </c>
      <c r="BN249" s="347">
        <v>2</v>
      </c>
      <c r="BO249" s="352">
        <v>46277</v>
      </c>
      <c r="BP249" s="343">
        <v>0</v>
      </c>
      <c r="BQ249" s="353"/>
      <c r="BR249" s="354"/>
      <c r="BS249" s="353"/>
      <c r="BT249" s="355"/>
      <c r="BU249" s="356"/>
      <c r="BV249" s="353"/>
      <c r="BW249" s="357"/>
      <c r="BX249" s="354"/>
      <c r="BY249" s="353"/>
      <c r="BZ249" s="355"/>
      <c r="CA249" s="358"/>
      <c r="CB249" s="353"/>
      <c r="CC249" s="353"/>
      <c r="CD249" s="356"/>
      <c r="CE249" s="353"/>
      <c r="CF249" s="353"/>
      <c r="CG249" s="353"/>
      <c r="CH249" s="353"/>
      <c r="CI249" s="353"/>
      <c r="CJ249" s="356"/>
      <c r="CK249" s="353"/>
      <c r="CL249" s="353"/>
      <c r="CM249" s="353"/>
      <c r="CN249" s="353"/>
      <c r="CO249" s="353"/>
      <c r="CP249" s="356"/>
      <c r="CQ249" s="353"/>
      <c r="CR249" s="353"/>
      <c r="CS249" s="353"/>
      <c r="CT249" s="353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33" t="s">
        <v>674</v>
      </c>
      <c r="P250" s="182"/>
      <c r="Q250" s="182"/>
      <c r="R250" s="333" t="s">
        <v>3962</v>
      </c>
      <c r="S250" s="182"/>
      <c r="T250" s="182"/>
      <c r="U250" s="182"/>
      <c r="V250" s="182"/>
      <c r="W250" s="333">
        <f ca="1">_xlfn.MINIFS(V:V,C:C,C250,AE:AE,"",AB:AB,"")</f>
        <v>0</v>
      </c>
      <c r="X250" s="333">
        <f ca="1">SUMIFS(T:T,C:C,C250,AE:AE,"")/SUMIFS(L:L,C:C,C250,AE:AE,"",AB:AB,"")</f>
        <v>0</v>
      </c>
      <c r="Y250" s="182"/>
      <c r="Z250" s="182"/>
      <c r="AA250" s="182"/>
      <c r="AB250" s="182"/>
      <c r="AC250" s="182">
        <v>0.22900000000000001</v>
      </c>
      <c r="AD250" s="377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45">
        <v>0</v>
      </c>
      <c r="AJ250" s="345">
        <v>0</v>
      </c>
      <c r="AK250" s="345"/>
      <c r="AL250" s="345"/>
      <c r="AM250" s="343"/>
      <c r="AN250" s="343"/>
      <c r="AO250" s="343"/>
      <c r="AP250" s="343"/>
      <c r="AQ250" s="343"/>
      <c r="AR250" s="343"/>
      <c r="AS250" s="343"/>
      <c r="AT250" s="343"/>
      <c r="AU250" s="343"/>
      <c r="AV250" s="343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43"/>
      <c r="BF250" s="343"/>
      <c r="BG250" s="343"/>
      <c r="BH250" s="347"/>
      <c r="BI250" s="351"/>
      <c r="BJ250" s="343"/>
      <c r="BK250" s="343"/>
      <c r="BL250" s="350"/>
      <c r="BM250" s="343"/>
      <c r="BN250" s="343"/>
      <c r="BO250" s="352">
        <v>46277</v>
      </c>
      <c r="BP250" s="343"/>
      <c r="BQ250" s="343"/>
      <c r="BR250" s="350"/>
      <c r="BS250" s="343"/>
      <c r="BT250" s="343"/>
      <c r="BU250" s="351"/>
      <c r="BV250" s="343"/>
      <c r="BW250" s="343"/>
      <c r="BX250" s="350"/>
      <c r="BY250" s="343"/>
      <c r="BZ250" s="343"/>
      <c r="CA250" s="343"/>
      <c r="CB250" s="343"/>
      <c r="CC250" s="343"/>
      <c r="CD250" s="351"/>
      <c r="CE250" s="343"/>
      <c r="CF250" s="343"/>
      <c r="CG250" s="343"/>
      <c r="CH250" s="343"/>
      <c r="CI250" s="343"/>
      <c r="CJ250" s="351"/>
      <c r="CK250" s="343"/>
      <c r="CL250" s="343"/>
      <c r="CM250" s="343"/>
      <c r="CN250" s="343"/>
      <c r="CO250" s="343"/>
      <c r="CP250" s="351"/>
      <c r="CQ250" s="343"/>
      <c r="CR250" s="343"/>
      <c r="CS250" s="343"/>
      <c r="CT250" s="343"/>
    </row>
    <row r="251" spans="1:98" ht="17.25" customHeight="1">
      <c r="A251" s="343">
        <v>242</v>
      </c>
      <c r="B251" s="344" t="s">
        <v>4398</v>
      </c>
      <c r="C251" s="344" t="s">
        <v>4399</v>
      </c>
      <c r="D251" s="344" t="s">
        <v>781</v>
      </c>
      <c r="E251" s="344" t="s">
        <v>4288</v>
      </c>
      <c r="F251" s="344" t="s">
        <v>4560</v>
      </c>
      <c r="G251" s="344" t="s">
        <v>4290</v>
      </c>
      <c r="H251" s="345">
        <v>180</v>
      </c>
      <c r="I251" s="346" t="s">
        <v>702</v>
      </c>
      <c r="J251" s="347">
        <v>1</v>
      </c>
      <c r="K251" s="347"/>
      <c r="L251" s="347">
        <v>2</v>
      </c>
      <c r="M251" s="345">
        <v>2</v>
      </c>
      <c r="N251" s="345">
        <v>4.0999999999999996</v>
      </c>
      <c r="O251" s="345" t="s">
        <v>674</v>
      </c>
      <c r="P251" s="345" t="s">
        <v>13</v>
      </c>
      <c r="Q251" s="345" t="s">
        <v>703</v>
      </c>
      <c r="R251" s="345"/>
      <c r="S251" s="345"/>
      <c r="T251" s="345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345">
        <f t="shared" ref="U251:U252" ca="1" si="56">+L251-T251</f>
        <v>2</v>
      </c>
      <c r="V251" s="345">
        <f t="shared" ref="V251:V252" ca="1" si="57">ROUNDDOWN(T251/J251,0)</f>
        <v>0</v>
      </c>
      <c r="W251" s="345"/>
      <c r="X251" s="345"/>
      <c r="Y251" s="345"/>
      <c r="Z251" s="345"/>
      <c r="AA251" s="345"/>
      <c r="AB251" s="345"/>
      <c r="AC251" s="345">
        <v>7.0000000000000007E-2</v>
      </c>
      <c r="AD251" s="349"/>
      <c r="AE251" s="337"/>
      <c r="AF251" s="337"/>
      <c r="AG251" s="348" t="s">
        <v>677</v>
      </c>
      <c r="AH251" s="348" t="s">
        <v>677</v>
      </c>
      <c r="AI251" s="345">
        <v>0</v>
      </c>
      <c r="AJ251" s="345">
        <v>0</v>
      </c>
      <c r="AK251" s="345"/>
      <c r="AL251" s="345"/>
      <c r="AM251" s="343"/>
      <c r="AN251" s="343"/>
      <c r="AO251" s="343"/>
      <c r="AP251" s="343"/>
      <c r="AQ251" s="343"/>
      <c r="AR251" s="343"/>
      <c r="AS251" s="343"/>
      <c r="AT251" s="343"/>
      <c r="AU251" s="343"/>
      <c r="AV251" s="343"/>
      <c r="AW251" s="343">
        <v>1</v>
      </c>
      <c r="AX251" s="343">
        <v>0</v>
      </c>
      <c r="AY251" s="343">
        <v>0</v>
      </c>
      <c r="AZ251" s="343">
        <v>1</v>
      </c>
      <c r="BA251" s="343">
        <v>0</v>
      </c>
      <c r="BB251" s="343">
        <v>0</v>
      </c>
      <c r="BC251" s="343">
        <v>0</v>
      </c>
      <c r="BD251" s="343" t="s">
        <v>692</v>
      </c>
      <c r="BE251" s="369"/>
      <c r="BF251" s="370"/>
      <c r="BG251" s="343" t="s">
        <v>4291</v>
      </c>
      <c r="BH251" s="343">
        <v>2</v>
      </c>
      <c r="BI251" s="351">
        <v>46277</v>
      </c>
      <c r="BJ251" s="343">
        <v>0</v>
      </c>
      <c r="BK251" s="369"/>
      <c r="BL251" s="370"/>
      <c r="BM251" s="371" t="s">
        <v>4291</v>
      </c>
      <c r="BN251" s="372">
        <v>2</v>
      </c>
      <c r="BO251" s="352">
        <v>46277</v>
      </c>
      <c r="BP251" s="371">
        <v>0</v>
      </c>
      <c r="BQ251" s="369"/>
      <c r="BR251" s="370"/>
      <c r="BS251" s="369"/>
      <c r="BT251" s="373"/>
      <c r="BU251" s="374"/>
      <c r="BV251" s="369"/>
      <c r="BW251" s="375"/>
      <c r="BX251" s="370"/>
      <c r="BY251" s="369"/>
      <c r="BZ251" s="373"/>
      <c r="CA251" s="376"/>
      <c r="CB251" s="369"/>
      <c r="CC251" s="369"/>
      <c r="CD251" s="374"/>
      <c r="CE251" s="369"/>
      <c r="CF251" s="369"/>
      <c r="CG251" s="369"/>
      <c r="CH251" s="369"/>
      <c r="CI251" s="369"/>
      <c r="CJ251" s="374"/>
      <c r="CK251" s="369"/>
      <c r="CL251" s="369"/>
      <c r="CM251" s="369"/>
      <c r="CN251" s="369"/>
      <c r="CO251" s="369"/>
      <c r="CP251" s="374"/>
      <c r="CQ251" s="369"/>
      <c r="CR251" s="369"/>
      <c r="CS251" s="369"/>
      <c r="CT251" s="369"/>
    </row>
    <row r="252" spans="1:98" ht="17.25" customHeight="1">
      <c r="A252" s="343">
        <v>243</v>
      </c>
      <c r="B252" s="344" t="s">
        <v>4398</v>
      </c>
      <c r="C252" s="344" t="s">
        <v>4399</v>
      </c>
      <c r="D252" s="344" t="s">
        <v>781</v>
      </c>
      <c r="E252" s="344" t="s">
        <v>4292</v>
      </c>
      <c r="F252" s="344" t="s">
        <v>4561</v>
      </c>
      <c r="G252" s="344" t="s">
        <v>4294</v>
      </c>
      <c r="H252" s="345">
        <v>200</v>
      </c>
      <c r="I252" s="346" t="s">
        <v>702</v>
      </c>
      <c r="J252" s="347">
        <v>1</v>
      </c>
      <c r="K252" s="347"/>
      <c r="L252" s="347">
        <v>2</v>
      </c>
      <c r="M252" s="345">
        <v>2.8</v>
      </c>
      <c r="N252" s="345">
        <v>5.7</v>
      </c>
      <c r="O252" s="345" t="s">
        <v>674</v>
      </c>
      <c r="P252" s="345" t="s">
        <v>13</v>
      </c>
      <c r="Q252" s="345" t="s">
        <v>703</v>
      </c>
      <c r="R252" s="345"/>
      <c r="S252" s="345"/>
      <c r="T252" s="345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45">
        <f t="shared" ca="1" si="56"/>
        <v>2</v>
      </c>
      <c r="V252" s="345">
        <f t="shared" ca="1" si="57"/>
        <v>0</v>
      </c>
      <c r="W252" s="345"/>
      <c r="X252" s="345"/>
      <c r="Y252" s="345"/>
      <c r="Z252" s="345"/>
      <c r="AA252" s="345"/>
      <c r="AB252" s="345"/>
      <c r="AC252" s="345">
        <v>0.159</v>
      </c>
      <c r="AD252" s="349"/>
      <c r="AE252" s="337"/>
      <c r="AF252" s="337"/>
      <c r="AG252" s="348" t="s">
        <v>677</v>
      </c>
      <c r="AH252" s="348" t="s">
        <v>677</v>
      </c>
      <c r="AI252" s="345">
        <v>0</v>
      </c>
      <c r="AJ252" s="345">
        <v>0</v>
      </c>
      <c r="AK252" s="345"/>
      <c r="AL252" s="345"/>
      <c r="AM252" s="343"/>
      <c r="AN252" s="343"/>
      <c r="AO252" s="343"/>
      <c r="AP252" s="343"/>
      <c r="AQ252" s="343"/>
      <c r="AR252" s="343"/>
      <c r="AS252" s="343"/>
      <c r="AT252" s="343"/>
      <c r="AU252" s="343"/>
      <c r="AV252" s="343"/>
      <c r="AW252" s="343">
        <v>0</v>
      </c>
      <c r="AX252" s="343">
        <v>0</v>
      </c>
      <c r="AY252" s="343">
        <v>0</v>
      </c>
      <c r="AZ252" s="343">
        <v>0</v>
      </c>
      <c r="BA252" s="343">
        <v>0</v>
      </c>
      <c r="BB252" s="343">
        <v>0</v>
      </c>
      <c r="BC252" s="343">
        <v>0</v>
      </c>
      <c r="BD252" s="343" t="s">
        <v>692</v>
      </c>
      <c r="BE252" s="343"/>
      <c r="BF252" s="343"/>
      <c r="BG252" s="343" t="s">
        <v>4004</v>
      </c>
      <c r="BH252" s="343">
        <v>2</v>
      </c>
      <c r="BI252" s="351">
        <v>46277</v>
      </c>
      <c r="BJ252" s="343">
        <v>0</v>
      </c>
      <c r="BK252" s="343"/>
      <c r="BL252" s="350"/>
      <c r="BM252" s="343" t="s">
        <v>4004</v>
      </c>
      <c r="BN252" s="347">
        <v>2</v>
      </c>
      <c r="BO252" s="352">
        <v>46277</v>
      </c>
      <c r="BP252" s="343">
        <v>0</v>
      </c>
      <c r="BQ252" s="343"/>
      <c r="BR252" s="350"/>
      <c r="BS252" s="343"/>
      <c r="BT252" s="347"/>
      <c r="BU252" s="351"/>
      <c r="BV252" s="343"/>
      <c r="BW252" s="349"/>
      <c r="BX252" s="350"/>
      <c r="BY252" s="343"/>
      <c r="BZ252" s="347"/>
      <c r="CA252" s="352"/>
      <c r="CB252" s="343"/>
      <c r="CC252" s="343"/>
      <c r="CD252" s="351"/>
      <c r="CE252" s="343"/>
      <c r="CF252" s="343"/>
      <c r="CG252" s="343"/>
      <c r="CH252" s="343"/>
      <c r="CI252" s="343"/>
      <c r="CJ252" s="351"/>
      <c r="CK252" s="343"/>
      <c r="CL252" s="343"/>
      <c r="CM252" s="343"/>
      <c r="CN252" s="343"/>
      <c r="CO252" s="343"/>
      <c r="CP252" s="351"/>
      <c r="CQ252" s="343"/>
      <c r="CR252" s="343"/>
      <c r="CS252" s="343"/>
      <c r="CT252" s="343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33" t="s">
        <v>674</v>
      </c>
      <c r="P253" s="182"/>
      <c r="Q253" s="182"/>
      <c r="R253" s="333" t="s">
        <v>3962</v>
      </c>
      <c r="S253" s="182"/>
      <c r="T253" s="182"/>
      <c r="U253" s="182"/>
      <c r="V253" s="182"/>
      <c r="W253" s="333">
        <f ca="1">_xlfn.MINIFS(V:V,C:C,C253,AE:AE,"",AB:AB,"")</f>
        <v>0</v>
      </c>
      <c r="X253" s="333">
        <f ca="1">SUMIFS(T:T,C:C,C253,AE:AE,"")/SUMIFS(L:L,C:C,C253,AE:AE,"",AB:AB,"")</f>
        <v>0</v>
      </c>
      <c r="Y253" s="182"/>
      <c r="Z253" s="182"/>
      <c r="AA253" s="182"/>
      <c r="AB253" s="182"/>
      <c r="AC253" s="182">
        <v>0.22900000000000001</v>
      </c>
      <c r="AD253" s="377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45">
        <v>0</v>
      </c>
      <c r="AJ253" s="345">
        <v>0</v>
      </c>
      <c r="AK253" s="345"/>
      <c r="AL253" s="345"/>
      <c r="AM253" s="343"/>
      <c r="AN253" s="343"/>
      <c r="AO253" s="343"/>
      <c r="AP253" s="343"/>
      <c r="AQ253" s="343"/>
      <c r="AR253" s="343"/>
      <c r="AS253" s="343"/>
      <c r="AT253" s="343"/>
      <c r="AU253" s="343"/>
      <c r="AV253" s="343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43"/>
      <c r="BF253" s="350"/>
      <c r="BG253" s="343"/>
      <c r="BH253" s="347"/>
      <c r="BI253" s="351"/>
      <c r="BJ253" s="343"/>
      <c r="BK253" s="353"/>
      <c r="BL253" s="354"/>
      <c r="BM253" s="343"/>
      <c r="BN253" s="343"/>
      <c r="BO253" s="352">
        <v>46277</v>
      </c>
      <c r="BP253" s="343"/>
      <c r="BQ253" s="353"/>
      <c r="BR253" s="354"/>
      <c r="BS253" s="353"/>
      <c r="BT253" s="353"/>
      <c r="BU253" s="356"/>
      <c r="BV253" s="353"/>
      <c r="BW253" s="353"/>
      <c r="BX253" s="354"/>
      <c r="BY253" s="353"/>
      <c r="BZ253" s="353"/>
      <c r="CA253" s="353"/>
      <c r="CB253" s="353"/>
      <c r="CC253" s="353"/>
      <c r="CD253" s="356"/>
      <c r="CE253" s="353"/>
      <c r="CF253" s="353"/>
      <c r="CG253" s="353"/>
      <c r="CH253" s="353"/>
      <c r="CI253" s="353"/>
      <c r="CJ253" s="356"/>
      <c r="CK253" s="353"/>
      <c r="CL253" s="353"/>
      <c r="CM253" s="353"/>
      <c r="CN253" s="353"/>
      <c r="CO253" s="353"/>
      <c r="CP253" s="356"/>
      <c r="CQ253" s="353"/>
      <c r="CR253" s="353"/>
      <c r="CS253" s="353"/>
      <c r="CT253" s="353"/>
    </row>
    <row r="254" spans="1:98" ht="17.25" customHeight="1">
      <c r="A254" s="343">
        <v>245</v>
      </c>
      <c r="B254" s="344" t="s">
        <v>4402</v>
      </c>
      <c r="C254" s="344" t="s">
        <v>4403</v>
      </c>
      <c r="D254" s="344" t="s">
        <v>781</v>
      </c>
      <c r="E254" s="344" t="s">
        <v>4288</v>
      </c>
      <c r="F254" s="344" t="s">
        <v>4562</v>
      </c>
      <c r="G254" s="344" t="s">
        <v>4290</v>
      </c>
      <c r="H254" s="345">
        <v>180</v>
      </c>
      <c r="I254" s="346" t="s">
        <v>702</v>
      </c>
      <c r="J254" s="347">
        <v>1</v>
      </c>
      <c r="K254" s="347"/>
      <c r="L254" s="347">
        <v>2</v>
      </c>
      <c r="M254" s="345">
        <v>2</v>
      </c>
      <c r="N254" s="345">
        <v>4.0999999999999996</v>
      </c>
      <c r="O254" s="345" t="s">
        <v>674</v>
      </c>
      <c r="P254" s="345" t="s">
        <v>13</v>
      </c>
      <c r="Q254" s="345" t="s">
        <v>703</v>
      </c>
      <c r="R254" s="345"/>
      <c r="S254" s="345"/>
      <c r="T254" s="345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345">
        <f t="shared" ref="U254:U255" ca="1" si="58">+L254-T254</f>
        <v>2</v>
      </c>
      <c r="V254" s="345">
        <f t="shared" ref="V254:V255" ca="1" si="59">ROUNDDOWN(T254/J254,0)</f>
        <v>0</v>
      </c>
      <c r="W254" s="345"/>
      <c r="X254" s="345"/>
      <c r="Y254" s="345"/>
      <c r="Z254" s="345"/>
      <c r="AA254" s="345"/>
      <c r="AB254" s="345"/>
      <c r="AC254" s="345">
        <v>7.0000000000000007E-2</v>
      </c>
      <c r="AD254" s="349"/>
      <c r="AE254" s="337"/>
      <c r="AF254" s="337"/>
      <c r="AG254" s="348" t="s">
        <v>677</v>
      </c>
      <c r="AH254" s="348" t="s">
        <v>677</v>
      </c>
      <c r="AI254" s="345">
        <v>0</v>
      </c>
      <c r="AJ254" s="345">
        <v>0</v>
      </c>
      <c r="AK254" s="345"/>
      <c r="AL254" s="345"/>
      <c r="AM254" s="343"/>
      <c r="AN254" s="343"/>
      <c r="AO254" s="343"/>
      <c r="AP254" s="343"/>
      <c r="AQ254" s="343"/>
      <c r="AR254" s="343"/>
      <c r="AS254" s="343"/>
      <c r="AT254" s="343"/>
      <c r="AU254" s="343"/>
      <c r="AV254" s="343"/>
      <c r="AW254" s="343">
        <v>1</v>
      </c>
      <c r="AX254" s="343">
        <v>0</v>
      </c>
      <c r="AY254" s="343">
        <v>0</v>
      </c>
      <c r="AZ254" s="343">
        <v>1</v>
      </c>
      <c r="BA254" s="343">
        <v>0</v>
      </c>
      <c r="BB254" s="343">
        <v>0</v>
      </c>
      <c r="BC254" s="343">
        <v>0</v>
      </c>
      <c r="BD254" s="343" t="s">
        <v>692</v>
      </c>
      <c r="BE254" s="396"/>
      <c r="BF254" s="382"/>
      <c r="BG254" s="343" t="s">
        <v>4291</v>
      </c>
      <c r="BH254" s="343">
        <v>2</v>
      </c>
      <c r="BI254" s="351">
        <v>46277</v>
      </c>
      <c r="BJ254" s="343">
        <v>0</v>
      </c>
      <c r="BK254" s="343"/>
      <c r="BL254" s="350"/>
      <c r="BM254" s="343" t="s">
        <v>4291</v>
      </c>
      <c r="BN254" s="343">
        <v>2</v>
      </c>
      <c r="BO254" s="352">
        <v>46277</v>
      </c>
      <c r="BP254" s="343">
        <v>0</v>
      </c>
      <c r="BQ254" s="343"/>
      <c r="BR254" s="350"/>
      <c r="BS254" s="343"/>
      <c r="BT254" s="343"/>
      <c r="BU254" s="351"/>
      <c r="BV254" s="343"/>
      <c r="BW254" s="343"/>
      <c r="BX254" s="350"/>
      <c r="BY254" s="343"/>
      <c r="BZ254" s="343"/>
      <c r="CA254" s="343"/>
      <c r="CB254" s="343"/>
      <c r="CC254" s="343"/>
      <c r="CD254" s="351"/>
      <c r="CE254" s="343"/>
      <c r="CF254" s="343"/>
      <c r="CG254" s="343"/>
      <c r="CH254" s="343"/>
      <c r="CI254" s="343"/>
      <c r="CJ254" s="351"/>
      <c r="CK254" s="343"/>
      <c r="CL254" s="343"/>
      <c r="CM254" s="343"/>
      <c r="CN254" s="343"/>
      <c r="CO254" s="343"/>
      <c r="CP254" s="351"/>
      <c r="CQ254" s="343"/>
      <c r="CR254" s="343"/>
      <c r="CS254" s="343"/>
      <c r="CT254" s="343"/>
    </row>
    <row r="255" spans="1:98" ht="17.25" customHeight="1">
      <c r="A255" s="343">
        <v>246</v>
      </c>
      <c r="B255" s="344" t="s">
        <v>4402</v>
      </c>
      <c r="C255" s="344" t="s">
        <v>4403</v>
      </c>
      <c r="D255" s="344" t="s">
        <v>781</v>
      </c>
      <c r="E255" s="344" t="s">
        <v>4292</v>
      </c>
      <c r="F255" s="344" t="s">
        <v>4563</v>
      </c>
      <c r="G255" s="344" t="s">
        <v>4294</v>
      </c>
      <c r="H255" s="345">
        <v>200</v>
      </c>
      <c r="I255" s="346" t="s">
        <v>702</v>
      </c>
      <c r="J255" s="347">
        <v>1</v>
      </c>
      <c r="K255" s="347"/>
      <c r="L255" s="347">
        <v>2</v>
      </c>
      <c r="M255" s="345">
        <v>2.8</v>
      </c>
      <c r="N255" s="345">
        <v>5.7</v>
      </c>
      <c r="O255" s="345" t="s">
        <v>674</v>
      </c>
      <c r="P255" s="345" t="s">
        <v>13</v>
      </c>
      <c r="Q255" s="345" t="s">
        <v>703</v>
      </c>
      <c r="R255" s="345"/>
      <c r="S255" s="345"/>
      <c r="T255" s="345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45">
        <f t="shared" ca="1" si="58"/>
        <v>2</v>
      </c>
      <c r="V255" s="345">
        <f t="shared" ca="1" si="59"/>
        <v>0</v>
      </c>
      <c r="W255" s="345"/>
      <c r="X255" s="345"/>
      <c r="Y255" s="345"/>
      <c r="Z255" s="345"/>
      <c r="AA255" s="345"/>
      <c r="AB255" s="345"/>
      <c r="AC255" s="345">
        <v>0.159</v>
      </c>
      <c r="AD255" s="349"/>
      <c r="AE255" s="337"/>
      <c r="AF255" s="337"/>
      <c r="AG255" s="348" t="s">
        <v>677</v>
      </c>
      <c r="AH255" s="348" t="s">
        <v>677</v>
      </c>
      <c r="AI255" s="345">
        <v>0</v>
      </c>
      <c r="AJ255" s="345">
        <v>0</v>
      </c>
      <c r="AK255" s="345"/>
      <c r="AL255" s="345"/>
      <c r="AM255" s="343"/>
      <c r="AN255" s="343"/>
      <c r="AO255" s="343"/>
      <c r="AP255" s="343"/>
      <c r="AQ255" s="343"/>
      <c r="AR255" s="343"/>
      <c r="AS255" s="343"/>
      <c r="AT255" s="343"/>
      <c r="AU255" s="343"/>
      <c r="AV255" s="343"/>
      <c r="AW255" s="343">
        <v>0</v>
      </c>
      <c r="AX255" s="343">
        <v>0</v>
      </c>
      <c r="AY255" s="343">
        <v>0</v>
      </c>
      <c r="AZ255" s="343">
        <v>0</v>
      </c>
      <c r="BA255" s="343">
        <v>0</v>
      </c>
      <c r="BB255" s="343">
        <v>0</v>
      </c>
      <c r="BC255" s="343">
        <v>0</v>
      </c>
      <c r="BD255" s="343" t="s">
        <v>692</v>
      </c>
      <c r="BE255" s="381"/>
      <c r="BF255" s="382"/>
      <c r="BG255" s="343" t="s">
        <v>4004</v>
      </c>
      <c r="BH255" s="343">
        <v>2</v>
      </c>
      <c r="BI255" s="351">
        <v>46277</v>
      </c>
      <c r="BJ255" s="343">
        <v>0</v>
      </c>
      <c r="BK255" s="353"/>
      <c r="BL255" s="354"/>
      <c r="BM255" s="343" t="s">
        <v>4004</v>
      </c>
      <c r="BN255" s="343">
        <v>2</v>
      </c>
      <c r="BO255" s="352">
        <v>46277</v>
      </c>
      <c r="BP255" s="343">
        <v>0</v>
      </c>
      <c r="BQ255" s="353"/>
      <c r="BR255" s="354"/>
      <c r="BS255" s="353"/>
      <c r="BT255" s="353"/>
      <c r="BU255" s="356"/>
      <c r="BV255" s="353"/>
      <c r="BW255" s="353"/>
      <c r="BX255" s="354"/>
      <c r="BY255" s="353"/>
      <c r="BZ255" s="353"/>
      <c r="CA255" s="353"/>
      <c r="CB255" s="353"/>
      <c r="CC255" s="353"/>
      <c r="CD255" s="356"/>
      <c r="CE255" s="353"/>
      <c r="CF255" s="353"/>
      <c r="CG255" s="353"/>
      <c r="CH255" s="353"/>
      <c r="CI255" s="353"/>
      <c r="CJ255" s="356"/>
      <c r="CK255" s="353"/>
      <c r="CL255" s="353"/>
      <c r="CM255" s="353"/>
      <c r="CN255" s="353"/>
      <c r="CO255" s="353"/>
      <c r="CP255" s="356"/>
      <c r="CQ255" s="353"/>
      <c r="CR255" s="353"/>
      <c r="CS255" s="353"/>
      <c r="CT255" s="353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33" t="s">
        <v>674</v>
      </c>
      <c r="P256" s="182"/>
      <c r="Q256" s="182"/>
      <c r="R256" s="333" t="s">
        <v>3962</v>
      </c>
      <c r="S256" s="182"/>
      <c r="T256" s="182"/>
      <c r="U256" s="182"/>
      <c r="V256" s="182"/>
      <c r="W256" s="333">
        <f ca="1">_xlfn.MINIFS(V:V,C:C,C256,AE:AE,"",AB:AB,"")</f>
        <v>0</v>
      </c>
      <c r="X256" s="333">
        <f ca="1">SUMIFS(T:T,C:C,C256,AE:AE,"")/SUMIFS(L:L,C:C,C256,AE:AE,"",AB:AB,"")</f>
        <v>0</v>
      </c>
      <c r="Y256" s="182"/>
      <c r="Z256" s="182"/>
      <c r="AA256" s="182"/>
      <c r="AB256" s="182"/>
      <c r="AC256" s="182">
        <v>0.22900000000000001</v>
      </c>
      <c r="AD256" s="377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45">
        <v>0</v>
      </c>
      <c r="AJ256" s="345">
        <v>0</v>
      </c>
      <c r="AK256" s="345"/>
      <c r="AL256" s="345"/>
      <c r="AM256" s="343"/>
      <c r="AN256" s="343"/>
      <c r="AO256" s="343"/>
      <c r="AP256" s="343"/>
      <c r="AQ256" s="343"/>
      <c r="AR256" s="343"/>
      <c r="AS256" s="343"/>
      <c r="AT256" s="343"/>
      <c r="AU256" s="343"/>
      <c r="AV256" s="343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43"/>
      <c r="BF256" s="343"/>
      <c r="BG256" s="343"/>
      <c r="BH256" s="347"/>
      <c r="BI256" s="351"/>
      <c r="BJ256" s="343"/>
      <c r="BK256" s="343"/>
      <c r="BL256" s="350"/>
      <c r="BM256" s="343"/>
      <c r="BN256" s="347"/>
      <c r="BO256" s="352">
        <v>46277</v>
      </c>
      <c r="BP256" s="343"/>
      <c r="BQ256" s="343"/>
      <c r="BR256" s="350"/>
      <c r="BS256" s="343"/>
      <c r="BT256" s="347"/>
      <c r="BU256" s="351"/>
      <c r="BV256" s="343"/>
      <c r="BW256" s="349"/>
      <c r="BX256" s="350"/>
      <c r="BY256" s="343"/>
      <c r="BZ256" s="347"/>
      <c r="CA256" s="352"/>
      <c r="CB256" s="343"/>
      <c r="CC256" s="343"/>
      <c r="CD256" s="351"/>
      <c r="CE256" s="343"/>
      <c r="CF256" s="343"/>
      <c r="CG256" s="343"/>
      <c r="CH256" s="343"/>
      <c r="CI256" s="343"/>
      <c r="CJ256" s="351"/>
      <c r="CK256" s="343"/>
      <c r="CL256" s="343"/>
      <c r="CM256" s="343"/>
      <c r="CN256" s="343"/>
      <c r="CO256" s="343"/>
      <c r="CP256" s="351"/>
      <c r="CQ256" s="343"/>
      <c r="CR256" s="343"/>
      <c r="CS256" s="343"/>
      <c r="CT256" s="343"/>
    </row>
    <row r="257" spans="1:98" ht="17.25" customHeight="1">
      <c r="A257" s="343">
        <v>248</v>
      </c>
      <c r="B257" s="344" t="s">
        <v>4406</v>
      </c>
      <c r="C257" s="344" t="s">
        <v>4407</v>
      </c>
      <c r="D257" s="344" t="s">
        <v>781</v>
      </c>
      <c r="E257" s="344" t="s">
        <v>4288</v>
      </c>
      <c r="F257" s="344" t="s">
        <v>4564</v>
      </c>
      <c r="G257" s="344" t="s">
        <v>4290</v>
      </c>
      <c r="H257" s="345">
        <v>180</v>
      </c>
      <c r="I257" s="346" t="s">
        <v>702</v>
      </c>
      <c r="J257" s="347">
        <v>1</v>
      </c>
      <c r="K257" s="347"/>
      <c r="L257" s="347">
        <v>2</v>
      </c>
      <c r="M257" s="345">
        <v>2</v>
      </c>
      <c r="N257" s="345">
        <v>4.0999999999999996</v>
      </c>
      <c r="O257" s="345" t="s">
        <v>674</v>
      </c>
      <c r="P257" s="345" t="s">
        <v>13</v>
      </c>
      <c r="Q257" s="345" t="s">
        <v>703</v>
      </c>
      <c r="R257" s="345"/>
      <c r="S257" s="345"/>
      <c r="T257" s="345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345">
        <f t="shared" ref="U257:U258" ca="1" si="60">+L257-T257</f>
        <v>2</v>
      </c>
      <c r="V257" s="345">
        <f t="shared" ref="V257:V258" ca="1" si="61">ROUNDDOWN(T257/J257,0)</f>
        <v>0</v>
      </c>
      <c r="W257" s="345"/>
      <c r="X257" s="345"/>
      <c r="Y257" s="345"/>
      <c r="Z257" s="345"/>
      <c r="AA257" s="345"/>
      <c r="AB257" s="345"/>
      <c r="AC257" s="345">
        <v>7.0000000000000007E-2</v>
      </c>
      <c r="AD257" s="349"/>
      <c r="AE257" s="337"/>
      <c r="AF257" s="337"/>
      <c r="AG257" s="348" t="s">
        <v>677</v>
      </c>
      <c r="AH257" s="348" t="s">
        <v>677</v>
      </c>
      <c r="AI257" s="345">
        <v>0</v>
      </c>
      <c r="AJ257" s="345">
        <v>0</v>
      </c>
      <c r="AK257" s="345"/>
      <c r="AL257" s="345"/>
      <c r="AM257" s="343"/>
      <c r="AN257" s="343"/>
      <c r="AO257" s="343"/>
      <c r="AP257" s="343"/>
      <c r="AQ257" s="343"/>
      <c r="AR257" s="343"/>
      <c r="AS257" s="343"/>
      <c r="AT257" s="343"/>
      <c r="AU257" s="343"/>
      <c r="AV257" s="343"/>
      <c r="AW257" s="343">
        <v>1</v>
      </c>
      <c r="AX257" s="343">
        <v>0</v>
      </c>
      <c r="AY257" s="343">
        <v>0</v>
      </c>
      <c r="AZ257" s="343">
        <v>1</v>
      </c>
      <c r="BA257" s="343">
        <v>0</v>
      </c>
      <c r="BB257" s="343">
        <v>0</v>
      </c>
      <c r="BC257" s="343">
        <v>0</v>
      </c>
      <c r="BD257" s="343" t="s">
        <v>692</v>
      </c>
      <c r="BE257" s="369"/>
      <c r="BF257" s="370"/>
      <c r="BG257" s="343" t="s">
        <v>4291</v>
      </c>
      <c r="BH257" s="343">
        <v>2</v>
      </c>
      <c r="BI257" s="351">
        <v>46277</v>
      </c>
      <c r="BJ257" s="343">
        <v>0</v>
      </c>
      <c r="BK257" s="369"/>
      <c r="BL257" s="370"/>
      <c r="BM257" s="371" t="s">
        <v>4291</v>
      </c>
      <c r="BN257" s="372">
        <v>2</v>
      </c>
      <c r="BO257" s="352">
        <v>46277</v>
      </c>
      <c r="BP257" s="371">
        <v>0</v>
      </c>
      <c r="BQ257" s="369"/>
      <c r="BR257" s="370"/>
      <c r="BS257" s="369"/>
      <c r="BT257" s="373"/>
      <c r="BU257" s="374"/>
      <c r="BV257" s="369"/>
      <c r="BW257" s="375"/>
      <c r="BX257" s="370"/>
      <c r="BY257" s="369"/>
      <c r="BZ257" s="373"/>
      <c r="CA257" s="376"/>
      <c r="CB257" s="369"/>
      <c r="CC257" s="369"/>
      <c r="CD257" s="374"/>
      <c r="CE257" s="369"/>
      <c r="CF257" s="369"/>
      <c r="CG257" s="369"/>
      <c r="CH257" s="369"/>
      <c r="CI257" s="369"/>
      <c r="CJ257" s="374"/>
      <c r="CK257" s="369"/>
      <c r="CL257" s="369"/>
      <c r="CM257" s="369"/>
      <c r="CN257" s="369"/>
      <c r="CO257" s="369"/>
      <c r="CP257" s="374"/>
      <c r="CQ257" s="369"/>
      <c r="CR257" s="369"/>
      <c r="CS257" s="369"/>
      <c r="CT257" s="369"/>
    </row>
    <row r="258" spans="1:98" ht="17.25" customHeight="1">
      <c r="A258" s="343">
        <v>249</v>
      </c>
      <c r="B258" s="344" t="s">
        <v>4406</v>
      </c>
      <c r="C258" s="344" t="s">
        <v>4407</v>
      </c>
      <c r="D258" s="344" t="s">
        <v>781</v>
      </c>
      <c r="E258" s="344" t="s">
        <v>4292</v>
      </c>
      <c r="F258" s="344" t="s">
        <v>4565</v>
      </c>
      <c r="G258" s="344" t="s">
        <v>4294</v>
      </c>
      <c r="H258" s="345">
        <v>200</v>
      </c>
      <c r="I258" s="346" t="s">
        <v>702</v>
      </c>
      <c r="J258" s="347">
        <v>1</v>
      </c>
      <c r="K258" s="347"/>
      <c r="L258" s="347">
        <v>2</v>
      </c>
      <c r="M258" s="345">
        <v>2.8</v>
      </c>
      <c r="N258" s="345">
        <v>5.7</v>
      </c>
      <c r="O258" s="345" t="s">
        <v>674</v>
      </c>
      <c r="P258" s="345" t="s">
        <v>13</v>
      </c>
      <c r="Q258" s="345" t="s">
        <v>703</v>
      </c>
      <c r="R258" s="345"/>
      <c r="S258" s="345"/>
      <c r="T258" s="345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45">
        <f t="shared" ca="1" si="60"/>
        <v>2</v>
      </c>
      <c r="V258" s="345">
        <f t="shared" ca="1" si="61"/>
        <v>0</v>
      </c>
      <c r="W258" s="345"/>
      <c r="X258" s="345"/>
      <c r="Y258" s="345"/>
      <c r="Z258" s="345"/>
      <c r="AA258" s="345"/>
      <c r="AB258" s="345"/>
      <c r="AC258" s="345">
        <v>0.159</v>
      </c>
      <c r="AD258" s="349"/>
      <c r="AE258" s="337"/>
      <c r="AF258" s="337"/>
      <c r="AG258" s="348" t="s">
        <v>677</v>
      </c>
      <c r="AH258" s="348" t="s">
        <v>677</v>
      </c>
      <c r="AI258" s="345">
        <v>0</v>
      </c>
      <c r="AJ258" s="345">
        <v>0</v>
      </c>
      <c r="AK258" s="345"/>
      <c r="AL258" s="345"/>
      <c r="AM258" s="343"/>
      <c r="AN258" s="343"/>
      <c r="AO258" s="343"/>
      <c r="AP258" s="343"/>
      <c r="AQ258" s="343"/>
      <c r="AR258" s="343"/>
      <c r="AS258" s="343"/>
      <c r="AT258" s="343"/>
      <c r="AU258" s="343"/>
      <c r="AV258" s="343"/>
      <c r="AW258" s="343">
        <v>0</v>
      </c>
      <c r="AX258" s="343">
        <v>0</v>
      </c>
      <c r="AY258" s="343">
        <v>0</v>
      </c>
      <c r="AZ258" s="343">
        <v>0</v>
      </c>
      <c r="BA258" s="343">
        <v>0</v>
      </c>
      <c r="BB258" s="343">
        <v>0</v>
      </c>
      <c r="BC258" s="343">
        <v>0</v>
      </c>
      <c r="BD258" s="343" t="s">
        <v>692</v>
      </c>
      <c r="BE258" s="343"/>
      <c r="BF258" s="350"/>
      <c r="BG258" s="343" t="s">
        <v>4004</v>
      </c>
      <c r="BH258" s="343">
        <v>2</v>
      </c>
      <c r="BI258" s="351">
        <v>46277</v>
      </c>
      <c r="BJ258" s="343">
        <v>0</v>
      </c>
      <c r="BK258" s="343"/>
      <c r="BL258" s="350"/>
      <c r="BM258" s="343" t="s">
        <v>4004</v>
      </c>
      <c r="BN258" s="343">
        <v>2</v>
      </c>
      <c r="BO258" s="352">
        <v>46277</v>
      </c>
      <c r="BP258" s="343">
        <v>0</v>
      </c>
      <c r="BQ258" s="343"/>
      <c r="BR258" s="350"/>
      <c r="BS258" s="343"/>
      <c r="BT258" s="343"/>
      <c r="BU258" s="351"/>
      <c r="BV258" s="343"/>
      <c r="BW258" s="343"/>
      <c r="BX258" s="350"/>
      <c r="BY258" s="343"/>
      <c r="BZ258" s="343"/>
      <c r="CA258" s="343"/>
      <c r="CB258" s="343"/>
      <c r="CC258" s="343"/>
      <c r="CD258" s="351"/>
      <c r="CE258" s="343"/>
      <c r="CF258" s="343"/>
      <c r="CG258" s="343"/>
      <c r="CH258" s="343"/>
      <c r="CI258" s="343"/>
      <c r="CJ258" s="351"/>
      <c r="CK258" s="343"/>
      <c r="CL258" s="343"/>
      <c r="CM258" s="343"/>
      <c r="CN258" s="343"/>
      <c r="CO258" s="343"/>
      <c r="CP258" s="351"/>
      <c r="CQ258" s="343"/>
      <c r="CR258" s="343"/>
      <c r="CS258" s="343"/>
      <c r="CT258" s="343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33" t="s">
        <v>674</v>
      </c>
      <c r="P259" s="182"/>
      <c r="Q259" s="182"/>
      <c r="R259" s="333" t="s">
        <v>3962</v>
      </c>
      <c r="S259" s="182"/>
      <c r="T259" s="182"/>
      <c r="U259" s="182"/>
      <c r="V259" s="182"/>
      <c r="W259" s="333">
        <f ca="1">_xlfn.MINIFS(V:V,C:C,C259,AE:AE,"",AB:AB,"")</f>
        <v>0</v>
      </c>
      <c r="X259" s="333">
        <f ca="1">SUMIFS(T:T,C:C,C259,AE:AE,"")/SUMIFS(L:L,C:C,C259,AE:AE,"",AB:AB,"")</f>
        <v>0</v>
      </c>
      <c r="Y259" s="182"/>
      <c r="Z259" s="182"/>
      <c r="AA259" s="182"/>
      <c r="AB259" s="182"/>
      <c r="AC259" s="182">
        <v>0.22900000000000001</v>
      </c>
      <c r="AD259" s="377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45">
        <v>0</v>
      </c>
      <c r="AJ259" s="345">
        <v>0</v>
      </c>
      <c r="AK259" s="345"/>
      <c r="AL259" s="345"/>
      <c r="AM259" s="343"/>
      <c r="AN259" s="343"/>
      <c r="AO259" s="343"/>
      <c r="AP259" s="343"/>
      <c r="AQ259" s="343"/>
      <c r="AR259" s="343"/>
      <c r="AS259" s="343"/>
      <c r="AT259" s="343"/>
      <c r="AU259" s="343"/>
      <c r="AV259" s="343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69"/>
      <c r="BF259" s="370"/>
      <c r="BG259" s="369"/>
      <c r="BH259" s="373"/>
      <c r="BI259" s="374"/>
      <c r="BJ259" s="369"/>
      <c r="BK259" s="369"/>
      <c r="BL259" s="370"/>
      <c r="BM259" s="371"/>
      <c r="BN259" s="372"/>
      <c r="BO259" s="352">
        <v>46277</v>
      </c>
      <c r="BP259" s="371"/>
      <c r="BQ259" s="369"/>
      <c r="BR259" s="370"/>
      <c r="BS259" s="369"/>
      <c r="BT259" s="373"/>
      <c r="BU259" s="374"/>
      <c r="BV259" s="369"/>
      <c r="BW259" s="375"/>
      <c r="BX259" s="370"/>
      <c r="BY259" s="369"/>
      <c r="BZ259" s="373"/>
      <c r="CA259" s="376"/>
      <c r="CB259" s="369"/>
      <c r="CC259" s="369"/>
      <c r="CD259" s="374"/>
      <c r="CE259" s="369"/>
      <c r="CF259" s="369"/>
      <c r="CG259" s="369"/>
      <c r="CH259" s="369"/>
      <c r="CI259" s="369"/>
      <c r="CJ259" s="374"/>
      <c r="CK259" s="369"/>
      <c r="CL259" s="369"/>
      <c r="CM259" s="369"/>
      <c r="CN259" s="369"/>
      <c r="CO259" s="369"/>
      <c r="CP259" s="374"/>
      <c r="CQ259" s="369"/>
      <c r="CR259" s="369"/>
      <c r="CS259" s="369"/>
      <c r="CT259" s="369"/>
    </row>
    <row r="260" spans="1:98" ht="17.25" customHeight="1">
      <c r="A260" s="343">
        <v>251</v>
      </c>
      <c r="B260" s="344" t="s">
        <v>4410</v>
      </c>
      <c r="C260" s="344" t="s">
        <v>4411</v>
      </c>
      <c r="D260" s="344" t="s">
        <v>781</v>
      </c>
      <c r="E260" s="344" t="s">
        <v>4288</v>
      </c>
      <c r="F260" s="344" t="s">
        <v>4566</v>
      </c>
      <c r="G260" s="344" t="s">
        <v>4290</v>
      </c>
      <c r="H260" s="345">
        <v>180</v>
      </c>
      <c r="I260" s="346" t="s">
        <v>702</v>
      </c>
      <c r="J260" s="347">
        <v>1</v>
      </c>
      <c r="K260" s="347"/>
      <c r="L260" s="347">
        <v>2</v>
      </c>
      <c r="M260" s="345">
        <v>2</v>
      </c>
      <c r="N260" s="345">
        <v>4.0999999999999996</v>
      </c>
      <c r="O260" s="345" t="s">
        <v>674</v>
      </c>
      <c r="P260" s="345" t="s">
        <v>13</v>
      </c>
      <c r="Q260" s="345" t="s">
        <v>703</v>
      </c>
      <c r="R260" s="345"/>
      <c r="S260" s="345"/>
      <c r="T260" s="345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345">
        <f t="shared" ref="U260:U261" ca="1" si="62">+L260-T260</f>
        <v>2</v>
      </c>
      <c r="V260" s="345">
        <f t="shared" ref="V260:V261" ca="1" si="63">ROUNDDOWN(T260/J260,0)</f>
        <v>0</v>
      </c>
      <c r="W260" s="345"/>
      <c r="X260" s="345"/>
      <c r="Y260" s="345"/>
      <c r="Z260" s="345"/>
      <c r="AA260" s="345"/>
      <c r="AB260" s="345"/>
      <c r="AC260" s="345">
        <v>7.0000000000000007E-2</v>
      </c>
      <c r="AD260" s="349"/>
      <c r="AE260" s="337"/>
      <c r="AF260" s="337"/>
      <c r="AG260" s="348" t="s">
        <v>677</v>
      </c>
      <c r="AH260" s="348" t="s">
        <v>677</v>
      </c>
      <c r="AI260" s="345">
        <v>0</v>
      </c>
      <c r="AJ260" s="345">
        <v>0</v>
      </c>
      <c r="AK260" s="345"/>
      <c r="AL260" s="345"/>
      <c r="AM260" s="343"/>
      <c r="AN260" s="343"/>
      <c r="AO260" s="343"/>
      <c r="AP260" s="343"/>
      <c r="AQ260" s="343"/>
      <c r="AR260" s="343"/>
      <c r="AS260" s="343"/>
      <c r="AT260" s="343"/>
      <c r="AU260" s="343"/>
      <c r="AV260" s="343"/>
      <c r="AW260" s="343">
        <v>1</v>
      </c>
      <c r="AX260" s="343">
        <v>0</v>
      </c>
      <c r="AY260" s="343">
        <v>0</v>
      </c>
      <c r="AZ260" s="343">
        <v>1</v>
      </c>
      <c r="BA260" s="343">
        <v>0</v>
      </c>
      <c r="BB260" s="343">
        <v>0</v>
      </c>
      <c r="BC260" s="343">
        <v>0</v>
      </c>
      <c r="BD260" s="343" t="s">
        <v>692</v>
      </c>
      <c r="BE260" s="381"/>
      <c r="BF260" s="382"/>
      <c r="BG260" s="343" t="s">
        <v>4291</v>
      </c>
      <c r="BH260" s="343">
        <v>2</v>
      </c>
      <c r="BI260" s="351">
        <v>46277</v>
      </c>
      <c r="BJ260" s="343">
        <v>0</v>
      </c>
      <c r="BK260" s="343"/>
      <c r="BL260" s="350"/>
      <c r="BM260" s="343" t="s">
        <v>4291</v>
      </c>
      <c r="BN260" s="347">
        <v>2</v>
      </c>
      <c r="BO260" s="352">
        <v>46277</v>
      </c>
      <c r="BP260" s="343">
        <v>0</v>
      </c>
      <c r="BQ260" s="343"/>
      <c r="BR260" s="350"/>
      <c r="BS260" s="343"/>
      <c r="BT260" s="347"/>
      <c r="BU260" s="351"/>
      <c r="BV260" s="343"/>
      <c r="BW260" s="349"/>
      <c r="BX260" s="350"/>
      <c r="BY260" s="343"/>
      <c r="BZ260" s="347"/>
      <c r="CA260" s="352"/>
      <c r="CB260" s="343"/>
      <c r="CC260" s="343"/>
      <c r="CD260" s="351"/>
      <c r="CE260" s="343"/>
      <c r="CF260" s="343"/>
      <c r="CG260" s="343"/>
      <c r="CH260" s="343"/>
      <c r="CI260" s="343"/>
      <c r="CJ260" s="351"/>
      <c r="CK260" s="343"/>
      <c r="CL260" s="343"/>
      <c r="CM260" s="343"/>
      <c r="CN260" s="343"/>
      <c r="CO260" s="343"/>
      <c r="CP260" s="351"/>
      <c r="CQ260" s="343"/>
      <c r="CR260" s="343"/>
      <c r="CS260" s="343"/>
      <c r="CT260" s="343"/>
    </row>
    <row r="261" spans="1:98" ht="17.25" customHeight="1">
      <c r="A261" s="343">
        <v>252</v>
      </c>
      <c r="B261" s="344" t="s">
        <v>4410</v>
      </c>
      <c r="C261" s="344" t="s">
        <v>4411</v>
      </c>
      <c r="D261" s="344" t="s">
        <v>781</v>
      </c>
      <c r="E261" s="344" t="s">
        <v>4292</v>
      </c>
      <c r="F261" s="344" t="s">
        <v>4567</v>
      </c>
      <c r="G261" s="344" t="s">
        <v>4294</v>
      </c>
      <c r="H261" s="345">
        <v>200</v>
      </c>
      <c r="I261" s="346" t="s">
        <v>702</v>
      </c>
      <c r="J261" s="347">
        <v>1</v>
      </c>
      <c r="K261" s="347"/>
      <c r="L261" s="347">
        <v>2</v>
      </c>
      <c r="M261" s="345">
        <v>2.8</v>
      </c>
      <c r="N261" s="345">
        <v>5.7</v>
      </c>
      <c r="O261" s="345" t="s">
        <v>674</v>
      </c>
      <c r="P261" s="345" t="s">
        <v>13</v>
      </c>
      <c r="Q261" s="345" t="s">
        <v>703</v>
      </c>
      <c r="R261" s="345"/>
      <c r="S261" s="345"/>
      <c r="T261" s="345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45">
        <f t="shared" ca="1" si="62"/>
        <v>2</v>
      </c>
      <c r="V261" s="345">
        <f t="shared" ca="1" si="63"/>
        <v>0</v>
      </c>
      <c r="W261" s="345"/>
      <c r="X261" s="345"/>
      <c r="Y261" s="345"/>
      <c r="Z261" s="345"/>
      <c r="AA261" s="345"/>
      <c r="AB261" s="345"/>
      <c r="AC261" s="345">
        <v>0.159</v>
      </c>
      <c r="AD261" s="349"/>
      <c r="AE261" s="337"/>
      <c r="AF261" s="337"/>
      <c r="AG261" s="348" t="s">
        <v>677</v>
      </c>
      <c r="AH261" s="348" t="s">
        <v>677</v>
      </c>
      <c r="AI261" s="345">
        <v>0</v>
      </c>
      <c r="AJ261" s="345">
        <v>0</v>
      </c>
      <c r="AK261" s="345"/>
      <c r="AL261" s="345"/>
      <c r="AM261" s="343"/>
      <c r="AN261" s="343"/>
      <c r="AO261" s="343"/>
      <c r="AP261" s="343"/>
      <c r="AQ261" s="343"/>
      <c r="AR261" s="343"/>
      <c r="AS261" s="343"/>
      <c r="AT261" s="343"/>
      <c r="AU261" s="343"/>
      <c r="AV261" s="343"/>
      <c r="AW261" s="343">
        <v>0</v>
      </c>
      <c r="AX261" s="343">
        <v>0</v>
      </c>
      <c r="AY261" s="343">
        <v>0</v>
      </c>
      <c r="AZ261" s="343">
        <v>0</v>
      </c>
      <c r="BA261" s="343">
        <v>0</v>
      </c>
      <c r="BB261" s="343">
        <v>0</v>
      </c>
      <c r="BC261" s="343">
        <v>0</v>
      </c>
      <c r="BD261" s="343" t="s">
        <v>692</v>
      </c>
      <c r="BE261" s="381"/>
      <c r="BF261" s="382"/>
      <c r="BG261" s="343" t="s">
        <v>4004</v>
      </c>
      <c r="BH261" s="343">
        <v>2</v>
      </c>
      <c r="BI261" s="351">
        <v>46277</v>
      </c>
      <c r="BJ261" s="343">
        <v>0</v>
      </c>
      <c r="BK261" s="353"/>
      <c r="BL261" s="354"/>
      <c r="BM261" s="343" t="s">
        <v>4004</v>
      </c>
      <c r="BN261" s="343">
        <v>2</v>
      </c>
      <c r="BO261" s="352">
        <v>46277</v>
      </c>
      <c r="BP261" s="343">
        <v>0</v>
      </c>
      <c r="BQ261" s="353"/>
      <c r="BR261" s="354"/>
      <c r="BS261" s="353"/>
      <c r="BT261" s="353"/>
      <c r="BU261" s="356"/>
      <c r="BV261" s="353"/>
      <c r="BW261" s="353"/>
      <c r="BX261" s="354"/>
      <c r="BY261" s="353"/>
      <c r="BZ261" s="353"/>
      <c r="CA261" s="353"/>
      <c r="CB261" s="353"/>
      <c r="CC261" s="353"/>
      <c r="CD261" s="356"/>
      <c r="CE261" s="353"/>
      <c r="CF261" s="353"/>
      <c r="CG261" s="353"/>
      <c r="CH261" s="353"/>
      <c r="CI261" s="353"/>
      <c r="CJ261" s="356"/>
      <c r="CK261" s="353"/>
      <c r="CL261" s="353"/>
      <c r="CM261" s="353"/>
      <c r="CN261" s="353"/>
      <c r="CO261" s="353"/>
      <c r="CP261" s="356"/>
      <c r="CQ261" s="353"/>
      <c r="CR261" s="353"/>
      <c r="CS261" s="353"/>
      <c r="CT261" s="353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33" t="s">
        <v>674</v>
      </c>
      <c r="P262" s="182"/>
      <c r="Q262" s="182"/>
      <c r="R262" s="333" t="s">
        <v>3962</v>
      </c>
      <c r="S262" s="182"/>
      <c r="T262" s="182"/>
      <c r="U262" s="182"/>
      <c r="V262" s="182"/>
      <c r="W262" s="333">
        <f ca="1">_xlfn.MINIFS(V:V,C:C,C262,AE:AE,"",AB:AB,"")</f>
        <v>0</v>
      </c>
      <c r="X262" s="333">
        <f ca="1">SUMIFS(T:T,C:C,C262,AE:AE,"")/SUMIFS(L:L,C:C,C262,AE:AE,"",AB:AB,"")</f>
        <v>0</v>
      </c>
      <c r="Y262" s="182"/>
      <c r="Z262" s="182"/>
      <c r="AA262" s="182"/>
      <c r="AB262" s="182"/>
      <c r="AC262" s="182">
        <v>0.22900000000000001</v>
      </c>
      <c r="AD262" s="377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45">
        <v>0</v>
      </c>
      <c r="AJ262" s="345">
        <v>0</v>
      </c>
      <c r="AK262" s="345"/>
      <c r="AL262" s="345"/>
      <c r="AM262" s="343"/>
      <c r="AN262" s="343"/>
      <c r="AO262" s="343"/>
      <c r="AP262" s="343"/>
      <c r="AQ262" s="343"/>
      <c r="AR262" s="343"/>
      <c r="AS262" s="343"/>
      <c r="AT262" s="343"/>
      <c r="AU262" s="343"/>
      <c r="AV262" s="343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43"/>
      <c r="BF262" s="350"/>
      <c r="BG262" s="343"/>
      <c r="BH262" s="347"/>
      <c r="BI262" s="351"/>
      <c r="BJ262" s="343"/>
      <c r="BK262" s="343"/>
      <c r="BL262" s="350"/>
      <c r="BM262" s="343"/>
      <c r="BN262" s="347"/>
      <c r="BO262" s="352">
        <v>46277</v>
      </c>
      <c r="BP262" s="343"/>
      <c r="BQ262" s="343"/>
      <c r="BR262" s="350"/>
      <c r="BS262" s="343"/>
      <c r="BT262" s="347"/>
      <c r="BU262" s="351"/>
      <c r="BV262" s="343"/>
      <c r="BW262" s="349"/>
      <c r="BX262" s="350"/>
      <c r="BY262" s="343"/>
      <c r="BZ262" s="347"/>
      <c r="CA262" s="352"/>
      <c r="CB262" s="343"/>
      <c r="CC262" s="343"/>
      <c r="CD262" s="351"/>
      <c r="CE262" s="343"/>
      <c r="CF262" s="343"/>
      <c r="CG262" s="343"/>
      <c r="CH262" s="343"/>
      <c r="CI262" s="343"/>
      <c r="CJ262" s="351"/>
      <c r="CK262" s="343"/>
      <c r="CL262" s="343"/>
      <c r="CM262" s="343"/>
      <c r="CN262" s="343"/>
      <c r="CO262" s="343"/>
      <c r="CP262" s="351"/>
      <c r="CQ262" s="343"/>
      <c r="CR262" s="343"/>
      <c r="CS262" s="343"/>
      <c r="CT262" s="343"/>
    </row>
    <row r="263" spans="1:98" ht="17.25" customHeight="1">
      <c r="A263" s="343">
        <v>254</v>
      </c>
      <c r="B263" s="344" t="s">
        <v>4414</v>
      </c>
      <c r="C263" s="344" t="s">
        <v>4415</v>
      </c>
      <c r="D263" s="344" t="s">
        <v>781</v>
      </c>
      <c r="E263" s="344" t="s">
        <v>4288</v>
      </c>
      <c r="F263" s="344" t="s">
        <v>4568</v>
      </c>
      <c r="G263" s="344" t="s">
        <v>4290</v>
      </c>
      <c r="H263" s="345">
        <v>180</v>
      </c>
      <c r="I263" s="346" t="s">
        <v>702</v>
      </c>
      <c r="J263" s="347">
        <v>1</v>
      </c>
      <c r="K263" s="347"/>
      <c r="L263" s="347">
        <v>2</v>
      </c>
      <c r="M263" s="345">
        <v>2</v>
      </c>
      <c r="N263" s="345">
        <v>4.0999999999999996</v>
      </c>
      <c r="O263" s="345" t="s">
        <v>674</v>
      </c>
      <c r="P263" s="345" t="s">
        <v>13</v>
      </c>
      <c r="Q263" s="345" t="s">
        <v>703</v>
      </c>
      <c r="R263" s="345"/>
      <c r="S263" s="345"/>
      <c r="T263" s="345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345">
        <f t="shared" ref="U263:U264" ca="1" si="64">+L263-T263</f>
        <v>2</v>
      </c>
      <c r="V263" s="345">
        <f t="shared" ref="V263:V264" ca="1" si="65">ROUNDDOWN(T263/J263,0)</f>
        <v>0</v>
      </c>
      <c r="W263" s="345"/>
      <c r="X263" s="345"/>
      <c r="Y263" s="345"/>
      <c r="Z263" s="345"/>
      <c r="AA263" s="345"/>
      <c r="AB263" s="345"/>
      <c r="AC263" s="345">
        <v>7.0000000000000007E-2</v>
      </c>
      <c r="AD263" s="349"/>
      <c r="AE263" s="337"/>
      <c r="AF263" s="337"/>
      <c r="AG263" s="348" t="s">
        <v>677</v>
      </c>
      <c r="AH263" s="348" t="s">
        <v>677</v>
      </c>
      <c r="AI263" s="345">
        <v>0</v>
      </c>
      <c r="AJ263" s="345">
        <v>0</v>
      </c>
      <c r="AK263" s="345"/>
      <c r="AL263" s="345"/>
      <c r="AM263" s="343"/>
      <c r="AN263" s="343"/>
      <c r="AO263" s="343"/>
      <c r="AP263" s="343"/>
      <c r="AQ263" s="343"/>
      <c r="AR263" s="343"/>
      <c r="AS263" s="343"/>
      <c r="AT263" s="343"/>
      <c r="AU263" s="343"/>
      <c r="AV263" s="343"/>
      <c r="AW263" s="343">
        <v>1</v>
      </c>
      <c r="AX263" s="343">
        <v>0</v>
      </c>
      <c r="AY263" s="343">
        <v>0</v>
      </c>
      <c r="AZ263" s="343">
        <v>1</v>
      </c>
      <c r="BA263" s="343">
        <v>0</v>
      </c>
      <c r="BB263" s="343">
        <v>0</v>
      </c>
      <c r="BC263" s="343">
        <v>0</v>
      </c>
      <c r="BD263" s="343" t="s">
        <v>692</v>
      </c>
      <c r="BE263" s="381"/>
      <c r="BF263" s="382"/>
      <c r="BG263" s="343" t="s">
        <v>4291</v>
      </c>
      <c r="BH263" s="343">
        <v>2</v>
      </c>
      <c r="BI263" s="351">
        <v>46277</v>
      </c>
      <c r="BJ263" s="343">
        <v>0</v>
      </c>
      <c r="BK263" s="353"/>
      <c r="BL263" s="354"/>
      <c r="BM263" s="343" t="s">
        <v>4291</v>
      </c>
      <c r="BN263" s="347">
        <v>2</v>
      </c>
      <c r="BO263" s="352">
        <v>46277</v>
      </c>
      <c r="BP263" s="343">
        <v>0</v>
      </c>
      <c r="BQ263" s="353"/>
      <c r="BR263" s="354"/>
      <c r="BS263" s="353"/>
      <c r="BT263" s="355"/>
      <c r="BU263" s="356"/>
      <c r="BV263" s="353"/>
      <c r="BW263" s="357"/>
      <c r="BX263" s="354"/>
      <c r="BY263" s="353"/>
      <c r="BZ263" s="355"/>
      <c r="CA263" s="358"/>
      <c r="CB263" s="353"/>
      <c r="CC263" s="353"/>
      <c r="CD263" s="356"/>
      <c r="CE263" s="353"/>
      <c r="CF263" s="353"/>
      <c r="CG263" s="353"/>
      <c r="CH263" s="353"/>
      <c r="CI263" s="353"/>
      <c r="CJ263" s="356"/>
      <c r="CK263" s="353"/>
      <c r="CL263" s="353"/>
      <c r="CM263" s="353"/>
      <c r="CN263" s="353"/>
      <c r="CO263" s="353"/>
      <c r="CP263" s="356"/>
      <c r="CQ263" s="353"/>
      <c r="CR263" s="353"/>
      <c r="CS263" s="353"/>
      <c r="CT263" s="353"/>
    </row>
    <row r="264" spans="1:98" ht="17.25" customHeight="1">
      <c r="A264" s="343">
        <v>255</v>
      </c>
      <c r="B264" s="344" t="s">
        <v>4414</v>
      </c>
      <c r="C264" s="344" t="s">
        <v>4415</v>
      </c>
      <c r="D264" s="344" t="s">
        <v>781</v>
      </c>
      <c r="E264" s="344" t="s">
        <v>4292</v>
      </c>
      <c r="F264" s="344" t="s">
        <v>4569</v>
      </c>
      <c r="G264" s="344" t="s">
        <v>4294</v>
      </c>
      <c r="H264" s="345">
        <v>200</v>
      </c>
      <c r="I264" s="346" t="s">
        <v>702</v>
      </c>
      <c r="J264" s="347">
        <v>1</v>
      </c>
      <c r="K264" s="347"/>
      <c r="L264" s="347">
        <v>2</v>
      </c>
      <c r="M264" s="345">
        <v>2.8</v>
      </c>
      <c r="N264" s="345">
        <v>5.7</v>
      </c>
      <c r="O264" s="345" t="s">
        <v>674</v>
      </c>
      <c r="P264" s="345" t="s">
        <v>13</v>
      </c>
      <c r="Q264" s="345" t="s">
        <v>703</v>
      </c>
      <c r="R264" s="345"/>
      <c r="S264" s="345"/>
      <c r="T264" s="345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45">
        <f t="shared" ca="1" si="64"/>
        <v>2</v>
      </c>
      <c r="V264" s="345">
        <f t="shared" ca="1" si="65"/>
        <v>0</v>
      </c>
      <c r="W264" s="345"/>
      <c r="X264" s="345"/>
      <c r="Y264" s="345"/>
      <c r="Z264" s="345"/>
      <c r="AA264" s="345"/>
      <c r="AB264" s="345"/>
      <c r="AC264" s="345">
        <v>0.159</v>
      </c>
      <c r="AD264" s="349"/>
      <c r="AE264" s="337"/>
      <c r="AF264" s="337"/>
      <c r="AG264" s="348" t="s">
        <v>677</v>
      </c>
      <c r="AH264" s="348" t="s">
        <v>677</v>
      </c>
      <c r="AI264" s="345">
        <v>0</v>
      </c>
      <c r="AJ264" s="345">
        <v>0</v>
      </c>
      <c r="AK264" s="345"/>
      <c r="AL264" s="345"/>
      <c r="AM264" s="343"/>
      <c r="AN264" s="343"/>
      <c r="AO264" s="343"/>
      <c r="AP264" s="343"/>
      <c r="AQ264" s="343"/>
      <c r="AR264" s="343"/>
      <c r="AS264" s="343"/>
      <c r="AT264" s="343"/>
      <c r="AU264" s="343"/>
      <c r="AV264" s="343"/>
      <c r="AW264" s="343">
        <v>0</v>
      </c>
      <c r="AX264" s="343">
        <v>0</v>
      </c>
      <c r="AY264" s="343">
        <v>0</v>
      </c>
      <c r="AZ264" s="343">
        <v>0</v>
      </c>
      <c r="BA264" s="343">
        <v>0</v>
      </c>
      <c r="BB264" s="343">
        <v>0</v>
      </c>
      <c r="BC264" s="343">
        <v>0</v>
      </c>
      <c r="BD264" s="343" t="s">
        <v>692</v>
      </c>
      <c r="BE264" s="381"/>
      <c r="BF264" s="382"/>
      <c r="BG264" s="343" t="s">
        <v>4004</v>
      </c>
      <c r="BH264" s="343">
        <v>2</v>
      </c>
      <c r="BI264" s="351">
        <v>46277</v>
      </c>
      <c r="BJ264" s="343">
        <v>0</v>
      </c>
      <c r="BK264" s="343"/>
      <c r="BL264" s="350"/>
      <c r="BM264" s="343" t="s">
        <v>4004</v>
      </c>
      <c r="BN264" s="343">
        <v>2</v>
      </c>
      <c r="BO264" s="352">
        <v>46277</v>
      </c>
      <c r="BP264" s="343">
        <v>0</v>
      </c>
      <c r="BQ264" s="343"/>
      <c r="BR264" s="350"/>
      <c r="BS264" s="343"/>
      <c r="BT264" s="343"/>
      <c r="BU264" s="351"/>
      <c r="BV264" s="343"/>
      <c r="BW264" s="343"/>
      <c r="BX264" s="350"/>
      <c r="BY264" s="343"/>
      <c r="BZ264" s="343"/>
      <c r="CA264" s="343"/>
      <c r="CB264" s="343"/>
      <c r="CC264" s="343"/>
      <c r="CD264" s="351"/>
      <c r="CE264" s="343"/>
      <c r="CF264" s="343"/>
      <c r="CG264" s="343"/>
      <c r="CH264" s="343"/>
      <c r="CI264" s="343"/>
      <c r="CJ264" s="351"/>
      <c r="CK264" s="343"/>
      <c r="CL264" s="343"/>
      <c r="CM264" s="343"/>
      <c r="CN264" s="343"/>
      <c r="CO264" s="343"/>
      <c r="CP264" s="351"/>
      <c r="CQ264" s="343"/>
      <c r="CR264" s="343"/>
      <c r="CS264" s="343"/>
      <c r="CT264" s="343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84" t="s">
        <v>572</v>
      </c>
      <c r="B1" s="285"/>
      <c r="C1" s="285"/>
      <c r="D1" s="286"/>
      <c r="E1" s="286"/>
      <c r="F1" s="286"/>
      <c r="G1" s="286"/>
      <c r="H1" s="285"/>
      <c r="I1" s="287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2"/>
      <c r="AH1" s="282"/>
      <c r="AI1" s="282"/>
      <c r="AJ1" s="282"/>
      <c r="AK1" s="282"/>
      <c r="AL1" s="282"/>
      <c r="AM1" s="285"/>
      <c r="AN1" s="285"/>
      <c r="AO1" s="285"/>
      <c r="AP1" s="285"/>
      <c r="AQ1" s="285"/>
      <c r="AR1" s="285"/>
      <c r="AS1" s="285"/>
      <c r="AT1" s="285"/>
      <c r="AU1" s="285"/>
      <c r="AV1" s="285"/>
      <c r="AW1" s="285"/>
      <c r="AX1" s="285"/>
      <c r="AY1" s="285"/>
      <c r="AZ1" s="285"/>
      <c r="BA1" s="285"/>
      <c r="BB1" s="285"/>
      <c r="BC1" s="285"/>
      <c r="BD1" s="288" t="s">
        <v>573</v>
      </c>
      <c r="BE1" s="285"/>
      <c r="BF1" s="285"/>
      <c r="BG1" s="285"/>
      <c r="BH1" s="285"/>
      <c r="BI1" s="285"/>
      <c r="BJ1" s="289"/>
      <c r="BK1" s="290"/>
      <c r="BL1" s="290"/>
      <c r="BM1" s="290"/>
      <c r="BN1" s="290"/>
      <c r="BO1" s="290"/>
      <c r="BP1" s="289"/>
      <c r="BQ1" s="290"/>
      <c r="BR1" s="290"/>
      <c r="BS1" s="290"/>
      <c r="BT1" s="290"/>
      <c r="BU1" s="290"/>
      <c r="BV1" s="289"/>
      <c r="BW1" s="285"/>
      <c r="BX1" s="285"/>
      <c r="BY1" s="285"/>
      <c r="BZ1" s="285"/>
      <c r="CA1" s="285"/>
      <c r="CB1" s="285"/>
      <c r="CC1" s="285"/>
      <c r="CD1" s="285"/>
      <c r="CE1" s="285"/>
      <c r="CF1" s="285"/>
      <c r="CG1" s="285"/>
      <c r="CH1" s="285"/>
      <c r="CI1" s="285"/>
      <c r="CJ1" s="285"/>
      <c r="CK1" s="285"/>
      <c r="CL1" s="285"/>
      <c r="CM1" s="285"/>
      <c r="CN1" s="285"/>
      <c r="CO1" s="285"/>
      <c r="CP1" s="285"/>
      <c r="CQ1" s="285"/>
      <c r="CR1" s="285"/>
      <c r="CS1" s="285"/>
      <c r="CT1" s="288" t="s">
        <v>573</v>
      </c>
    </row>
    <row r="2" spans="1:98" ht="18.75">
      <c r="A2" s="291" t="s">
        <v>3966</v>
      </c>
      <c r="B2" s="292"/>
      <c r="C2" s="293"/>
      <c r="D2" s="294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5"/>
      <c r="U2" s="295"/>
      <c r="V2" s="295"/>
      <c r="W2" s="295"/>
      <c r="X2" s="295"/>
      <c r="Y2" s="295"/>
      <c r="Z2" s="295"/>
      <c r="AA2" s="295"/>
      <c r="AB2" s="295"/>
      <c r="AC2" s="295"/>
      <c r="AD2" s="292"/>
      <c r="AE2" s="292"/>
      <c r="AF2" s="292"/>
      <c r="AG2" s="283"/>
      <c r="AH2" s="283"/>
      <c r="AI2" s="283"/>
      <c r="AJ2" s="283"/>
      <c r="AK2" s="283"/>
      <c r="AL2" s="283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6"/>
      <c r="BE2" s="292"/>
      <c r="BF2" s="292"/>
      <c r="BG2" s="292"/>
      <c r="BH2" s="292"/>
      <c r="BI2" s="292"/>
      <c r="BJ2" s="297"/>
      <c r="BK2" s="298"/>
      <c r="BL2" s="298"/>
      <c r="BM2" s="298"/>
      <c r="BN2" s="298"/>
      <c r="BO2" s="298"/>
      <c r="BP2" s="297"/>
      <c r="BQ2" s="298"/>
      <c r="BR2" s="298"/>
      <c r="BS2" s="298"/>
      <c r="BT2" s="298"/>
      <c r="BU2" s="298"/>
      <c r="BV2" s="297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6"/>
    </row>
    <row r="3" spans="1:98" ht="18.75">
      <c r="A3" s="291" t="s">
        <v>3967</v>
      </c>
      <c r="B3" s="292"/>
      <c r="C3" s="292"/>
      <c r="D3" s="294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Q3" s="295"/>
      <c r="R3" s="295"/>
      <c r="S3" s="295"/>
      <c r="T3" s="295"/>
      <c r="U3" s="295"/>
      <c r="V3" s="295"/>
      <c r="W3" s="295"/>
      <c r="X3" s="295"/>
      <c r="Y3" s="295"/>
      <c r="Z3" s="295"/>
      <c r="AA3" s="295"/>
      <c r="AB3" s="295"/>
      <c r="AC3" s="295"/>
      <c r="AD3" s="292"/>
      <c r="AE3" s="292"/>
      <c r="AF3" s="292"/>
      <c r="AG3" s="283"/>
      <c r="AH3" s="283"/>
      <c r="AI3" s="283"/>
      <c r="AJ3" s="283"/>
      <c r="AK3" s="283"/>
      <c r="AL3" s="283"/>
      <c r="AM3" s="299"/>
      <c r="AN3" s="300"/>
      <c r="AO3" s="300"/>
      <c r="AP3" s="300"/>
      <c r="AQ3" s="300"/>
      <c r="AR3" s="300"/>
      <c r="AS3" s="300"/>
      <c r="AT3" s="300"/>
      <c r="AU3" s="300"/>
      <c r="AV3" s="300"/>
      <c r="AW3" s="292"/>
      <c r="AX3" s="299"/>
      <c r="AY3" s="300"/>
      <c r="AZ3" s="300"/>
      <c r="BA3" s="300"/>
      <c r="BB3" s="300"/>
      <c r="BC3" s="300"/>
      <c r="BD3" s="292"/>
      <c r="BE3" s="299"/>
      <c r="BF3" s="300"/>
      <c r="BG3" s="292"/>
      <c r="BH3" s="292"/>
      <c r="BI3" s="292"/>
      <c r="BJ3" s="298"/>
      <c r="BK3" s="301"/>
      <c r="BL3" s="302"/>
      <c r="BM3" s="298"/>
      <c r="BN3" s="298"/>
      <c r="BO3" s="298"/>
      <c r="BP3" s="298"/>
      <c r="BQ3" s="301"/>
      <c r="BR3" s="302"/>
      <c r="BS3" s="298"/>
      <c r="BT3" s="298"/>
      <c r="BU3" s="298"/>
      <c r="BV3" s="298"/>
      <c r="BW3" s="299"/>
      <c r="BX3" s="300"/>
      <c r="BY3" s="292"/>
      <c r="BZ3" s="292"/>
      <c r="CA3" s="292"/>
      <c r="CB3" s="292"/>
      <c r="CC3" s="292"/>
      <c r="CD3" s="292"/>
      <c r="CE3" s="292"/>
      <c r="CF3" s="292"/>
      <c r="CG3" s="292"/>
      <c r="CH3" s="292"/>
      <c r="CI3" s="292"/>
      <c r="CJ3" s="292"/>
      <c r="CK3" s="292"/>
      <c r="CL3" s="292"/>
      <c r="CM3" s="292"/>
      <c r="CN3" s="292"/>
      <c r="CO3" s="292"/>
      <c r="CP3" s="292"/>
      <c r="CQ3" s="292"/>
      <c r="CR3" s="292"/>
      <c r="CS3" s="292"/>
      <c r="CT3" s="292"/>
    </row>
    <row r="4" spans="1:98" ht="18.75">
      <c r="A4" s="291" t="s">
        <v>577</v>
      </c>
      <c r="B4" s="292"/>
      <c r="C4" s="292" t="s">
        <v>4570</v>
      </c>
      <c r="D4" s="294"/>
      <c r="E4" s="295"/>
      <c r="F4" s="295"/>
      <c r="G4" s="295"/>
      <c r="H4" s="295"/>
      <c r="I4" s="295"/>
      <c r="J4" s="295"/>
      <c r="K4" s="295"/>
      <c r="L4" s="295"/>
      <c r="M4" s="295"/>
      <c r="N4" s="295"/>
      <c r="O4" s="295"/>
      <c r="P4" s="295"/>
      <c r="Q4" s="295"/>
      <c r="R4" s="295"/>
      <c r="S4" s="295"/>
      <c r="T4" s="295"/>
      <c r="U4" s="295"/>
      <c r="V4" s="295"/>
      <c r="W4" s="295"/>
      <c r="X4" s="295"/>
      <c r="Y4" s="295"/>
      <c r="Z4" s="295"/>
      <c r="AA4" s="295"/>
      <c r="AB4" s="295"/>
      <c r="AC4" s="295"/>
      <c r="AD4" s="292"/>
      <c r="AE4" s="292"/>
      <c r="AF4" s="292"/>
      <c r="AG4" s="295"/>
      <c r="AH4" s="295"/>
      <c r="AI4" s="295"/>
      <c r="AJ4" s="295"/>
      <c r="AK4" s="295"/>
      <c r="AL4" s="295"/>
      <c r="AM4" s="300"/>
      <c r="AN4" s="300"/>
      <c r="AO4" s="300"/>
      <c r="AP4" s="300"/>
      <c r="AQ4" s="300"/>
      <c r="AR4" s="300"/>
      <c r="AS4" s="300"/>
      <c r="AT4" s="300"/>
      <c r="AU4" s="300"/>
      <c r="AV4" s="300"/>
      <c r="AW4" s="292"/>
      <c r="AX4" s="300"/>
      <c r="AY4" s="300"/>
      <c r="AZ4" s="300"/>
      <c r="BA4" s="300"/>
      <c r="BB4" s="300"/>
      <c r="BC4" s="300"/>
      <c r="BD4" s="303" t="s">
        <v>578</v>
      </c>
      <c r="BE4" s="300"/>
      <c r="BF4" s="300"/>
      <c r="BG4" s="292"/>
      <c r="BH4" s="292"/>
      <c r="BI4" s="292"/>
      <c r="BJ4" s="304"/>
      <c r="BK4" s="302"/>
      <c r="BL4" s="302"/>
      <c r="BM4" s="298"/>
      <c r="BN4" s="298"/>
      <c r="BO4" s="298"/>
      <c r="BP4" s="304"/>
      <c r="BQ4" s="302"/>
      <c r="BR4" s="302"/>
      <c r="BS4" s="298"/>
      <c r="BT4" s="298"/>
      <c r="BU4" s="298"/>
      <c r="BV4" s="304"/>
      <c r="BW4" s="300"/>
      <c r="BX4" s="300"/>
      <c r="BY4" s="292"/>
      <c r="BZ4" s="292"/>
      <c r="CA4" s="292"/>
      <c r="CB4" s="292"/>
      <c r="CC4" s="292"/>
      <c r="CD4" s="292"/>
      <c r="CE4" s="292"/>
      <c r="CF4" s="292"/>
      <c r="CG4" s="292"/>
      <c r="CH4" s="292"/>
      <c r="CI4" s="292"/>
      <c r="CJ4" s="292"/>
      <c r="CK4" s="292"/>
      <c r="CL4" s="292"/>
      <c r="CM4" s="292"/>
      <c r="CN4" s="292"/>
      <c r="CO4" s="292"/>
      <c r="CP4" s="292"/>
      <c r="CQ4" s="292"/>
      <c r="CR4" s="292"/>
      <c r="CS4" s="292"/>
      <c r="CT4" s="303" t="s">
        <v>578</v>
      </c>
    </row>
    <row r="5" spans="1:98" ht="18.75">
      <c r="A5" s="291" t="s">
        <v>3968</v>
      </c>
      <c r="B5" s="292"/>
      <c r="C5" s="292"/>
      <c r="D5" s="294"/>
      <c r="E5" s="295"/>
      <c r="F5" s="295"/>
      <c r="G5" s="295"/>
      <c r="H5" s="292"/>
      <c r="I5" s="293"/>
      <c r="J5" s="292"/>
      <c r="K5" s="292"/>
      <c r="L5" s="292"/>
      <c r="M5" s="292"/>
      <c r="N5" s="295"/>
      <c r="O5" s="295"/>
      <c r="P5" s="295"/>
      <c r="Q5" s="295"/>
      <c r="R5" s="295"/>
      <c r="S5" s="295"/>
      <c r="T5" s="295"/>
      <c r="U5" s="295"/>
      <c r="V5" s="295"/>
      <c r="W5" s="295"/>
      <c r="X5" s="295"/>
      <c r="Y5" s="295"/>
      <c r="Z5" s="295"/>
      <c r="AA5" s="295"/>
      <c r="AB5" s="295"/>
      <c r="AC5" s="295"/>
      <c r="AD5" s="292"/>
      <c r="AE5" s="305"/>
      <c r="AF5" s="305"/>
      <c r="AG5" s="295"/>
      <c r="AH5" s="295"/>
      <c r="AI5" s="295"/>
      <c r="AJ5" s="295"/>
      <c r="AK5" s="295"/>
      <c r="AL5" s="295"/>
      <c r="AM5" s="306"/>
      <c r="AN5" s="306"/>
      <c r="AO5" s="306"/>
      <c r="AP5" s="306"/>
      <c r="AQ5" s="306"/>
      <c r="AR5" s="306"/>
      <c r="AS5" s="306"/>
      <c r="AT5" s="306"/>
      <c r="AU5" s="306"/>
      <c r="AV5" s="306"/>
      <c r="AW5" s="305"/>
      <c r="AX5" s="306"/>
      <c r="AY5" s="306"/>
      <c r="AZ5" s="306"/>
      <c r="BA5" s="306"/>
      <c r="BB5" s="306"/>
      <c r="BC5" s="306"/>
      <c r="BD5" s="307">
        <v>2</v>
      </c>
      <c r="BE5" s="306"/>
      <c r="BF5" s="306"/>
      <c r="BG5" s="305"/>
      <c r="BH5" s="305"/>
      <c r="BI5" s="308"/>
      <c r="BJ5" s="309"/>
      <c r="BK5" s="302"/>
      <c r="BL5" s="302"/>
      <c r="BM5" s="310"/>
      <c r="BN5" s="310"/>
      <c r="BO5" s="310"/>
      <c r="BP5" s="309"/>
      <c r="BQ5" s="302"/>
      <c r="BR5" s="302"/>
      <c r="BS5" s="310"/>
      <c r="BT5" s="310"/>
      <c r="BU5" s="311"/>
      <c r="BV5" s="309"/>
      <c r="BW5" s="306"/>
      <c r="BX5" s="306"/>
      <c r="BY5" s="305"/>
      <c r="BZ5" s="305"/>
      <c r="CA5" s="305"/>
      <c r="CB5" s="305"/>
      <c r="CC5" s="305"/>
      <c r="CD5" s="308"/>
      <c r="CE5" s="305"/>
      <c r="CF5" s="305"/>
      <c r="CG5" s="305"/>
      <c r="CH5" s="305"/>
      <c r="CI5" s="305"/>
      <c r="CJ5" s="308"/>
      <c r="CK5" s="305"/>
      <c r="CL5" s="305"/>
      <c r="CM5" s="305"/>
      <c r="CN5" s="305"/>
      <c r="CO5" s="305"/>
      <c r="CP5" s="308"/>
      <c r="CQ5" s="305"/>
      <c r="CR5" s="305"/>
      <c r="CS5" s="305"/>
      <c r="CT5" s="307">
        <v>2</v>
      </c>
    </row>
    <row r="6" spans="1:98" ht="18.75">
      <c r="A6" s="291" t="s">
        <v>3969</v>
      </c>
      <c r="B6" s="292"/>
      <c r="C6" s="292"/>
      <c r="D6" s="294"/>
      <c r="E6" s="211"/>
      <c r="F6" s="211"/>
      <c r="G6" s="211"/>
      <c r="H6" s="292"/>
      <c r="I6" s="312" t="s">
        <v>2143</v>
      </c>
      <c r="J6" s="292"/>
      <c r="K6" s="292"/>
      <c r="L6" s="292"/>
      <c r="M6" s="313"/>
      <c r="N6" s="295"/>
      <c r="O6" s="295"/>
      <c r="P6" s="295"/>
      <c r="Q6" s="295"/>
      <c r="R6" s="295"/>
      <c r="S6" s="295"/>
      <c r="T6" s="295"/>
      <c r="U6" s="295"/>
      <c r="V6" s="295"/>
      <c r="W6" s="295" t="e" cm="1">
        <f t="array" aca="1" ref="W6" ca="1">SUMPRODUCT(W:W,M:M,--(AE:AE="x"))</f>
        <v>#DIV/0!</v>
      </c>
      <c r="X6" s="295" t="e" cm="1">
        <f t="array" aca="1" ref="X6" ca="1">SUMPRODUCT(X:X,M:M,--(AE:AE="x"),--(X:X&gt;=80%))</f>
        <v>#DIV/0!</v>
      </c>
      <c r="Y6" s="295"/>
      <c r="Z6" s="295"/>
      <c r="AA6" s="295"/>
      <c r="AB6" s="295"/>
      <c r="AC6" s="295"/>
      <c r="AD6" s="314" t="s">
        <v>3970</v>
      </c>
      <c r="AE6" s="305"/>
      <c r="AF6" s="305"/>
      <c r="AG6" s="295"/>
      <c r="AH6" s="295"/>
      <c r="AI6" s="295"/>
      <c r="AJ6" s="295"/>
      <c r="AK6" s="295"/>
      <c r="AL6" s="295"/>
      <c r="AM6" s="315" t="s">
        <v>583</v>
      </c>
      <c r="AN6" s="315"/>
      <c r="AO6" s="315"/>
      <c r="AP6" s="315"/>
      <c r="AQ6" s="315"/>
      <c r="AR6" s="315"/>
      <c r="AS6" s="315"/>
      <c r="AT6" s="315"/>
      <c r="AU6" s="315"/>
      <c r="AV6" s="315"/>
      <c r="AW6" s="316" t="s">
        <v>584</v>
      </c>
      <c r="AX6" s="315"/>
      <c r="AY6" s="315"/>
      <c r="AZ6" s="315"/>
      <c r="BA6" s="315"/>
      <c r="BB6" s="315"/>
      <c r="BC6" s="317"/>
      <c r="BD6" s="318" t="s">
        <v>585</v>
      </c>
      <c r="BE6" s="316" t="s">
        <v>586</v>
      </c>
      <c r="BF6" s="315"/>
      <c r="BG6" s="315"/>
      <c r="BH6" s="315"/>
      <c r="BI6" s="315"/>
      <c r="BJ6" s="319"/>
      <c r="BK6" s="319"/>
      <c r="BL6" s="319"/>
      <c r="BM6" s="319"/>
      <c r="BN6" s="319"/>
      <c r="BO6" s="319"/>
      <c r="BP6" s="319"/>
      <c r="BQ6" s="319"/>
      <c r="BR6" s="319"/>
      <c r="BS6" s="319"/>
      <c r="BT6" s="319"/>
      <c r="BU6" s="319"/>
      <c r="BV6" s="319"/>
      <c r="BW6" s="315"/>
      <c r="BX6" s="315"/>
      <c r="BY6" s="315"/>
      <c r="BZ6" s="315"/>
      <c r="CA6" s="315"/>
      <c r="CB6" s="315"/>
      <c r="CC6" s="315"/>
      <c r="CD6" s="315"/>
      <c r="CE6" s="315"/>
      <c r="CF6" s="315"/>
      <c r="CG6" s="315"/>
      <c r="CH6" s="315"/>
      <c r="CI6" s="315"/>
      <c r="CJ6" s="315"/>
      <c r="CK6" s="315"/>
      <c r="CL6" s="315"/>
      <c r="CM6" s="315"/>
      <c r="CN6" s="315"/>
      <c r="CO6" s="315"/>
      <c r="CP6" s="315"/>
      <c r="CQ6" s="315"/>
      <c r="CR6" s="315"/>
      <c r="CS6" s="315"/>
      <c r="CT6" s="320"/>
    </row>
    <row r="7" spans="1:98" ht="17.25" customHeight="1">
      <c r="A7" s="321" t="s">
        <v>587</v>
      </c>
      <c r="B7" s="321" t="s">
        <v>587</v>
      </c>
      <c r="C7" s="321" t="s">
        <v>587</v>
      </c>
      <c r="D7" s="321" t="s">
        <v>587</v>
      </c>
      <c r="E7" s="321" t="s">
        <v>587</v>
      </c>
      <c r="F7" s="321" t="s">
        <v>587</v>
      </c>
      <c r="G7" s="321" t="s">
        <v>587</v>
      </c>
      <c r="H7" s="321" t="s">
        <v>587</v>
      </c>
      <c r="I7" s="321" t="s">
        <v>587</v>
      </c>
      <c r="J7" s="321" t="s">
        <v>587</v>
      </c>
      <c r="K7" s="321" t="s">
        <v>587</v>
      </c>
      <c r="L7" s="321" t="s">
        <v>587</v>
      </c>
      <c r="M7" s="321" t="s">
        <v>587</v>
      </c>
      <c r="N7" s="321" t="s">
        <v>587</v>
      </c>
      <c r="O7" s="321" t="s">
        <v>1953</v>
      </c>
      <c r="P7" s="321" t="s">
        <v>1953</v>
      </c>
      <c r="Q7" s="321" t="s">
        <v>1953</v>
      </c>
      <c r="R7" s="321" t="s">
        <v>1953</v>
      </c>
      <c r="S7" s="321" t="s">
        <v>1953</v>
      </c>
      <c r="T7" s="321" t="s">
        <v>1953</v>
      </c>
      <c r="U7" s="321" t="s">
        <v>1953</v>
      </c>
      <c r="V7" s="321" t="s">
        <v>1953</v>
      </c>
      <c r="W7" s="321" t="s">
        <v>1953</v>
      </c>
      <c r="X7" s="321" t="s">
        <v>1953</v>
      </c>
      <c r="Y7" s="321" t="s">
        <v>1953</v>
      </c>
      <c r="Z7" s="321" t="s">
        <v>587</v>
      </c>
      <c r="AA7" s="321" t="s">
        <v>587</v>
      </c>
      <c r="AB7" s="321" t="s">
        <v>587</v>
      </c>
      <c r="AC7" s="321" t="s">
        <v>587</v>
      </c>
      <c r="AD7" s="321" t="s">
        <v>587</v>
      </c>
      <c r="AE7" s="321" t="s">
        <v>587</v>
      </c>
      <c r="AF7" s="321" t="s">
        <v>587</v>
      </c>
      <c r="AG7" s="322" t="s">
        <v>587</v>
      </c>
      <c r="AH7" s="322" t="s">
        <v>587</v>
      </c>
      <c r="AI7" s="322" t="s">
        <v>587</v>
      </c>
      <c r="AJ7" s="322" t="s">
        <v>587</v>
      </c>
      <c r="AK7" s="322" t="s">
        <v>587</v>
      </c>
      <c r="AL7" s="322" t="s">
        <v>587</v>
      </c>
      <c r="AM7" s="321" t="s">
        <v>587</v>
      </c>
      <c r="AN7" s="321" t="s">
        <v>587</v>
      </c>
      <c r="AO7" s="321" t="s">
        <v>587</v>
      </c>
      <c r="AP7" s="321" t="s">
        <v>587</v>
      </c>
      <c r="AQ7" s="321" t="s">
        <v>587</v>
      </c>
      <c r="AR7" s="321" t="s">
        <v>587</v>
      </c>
      <c r="AS7" s="321" t="s">
        <v>587</v>
      </c>
      <c r="AT7" s="321" t="s">
        <v>587</v>
      </c>
      <c r="AU7" s="321" t="s">
        <v>587</v>
      </c>
      <c r="AV7" s="321" t="s">
        <v>587</v>
      </c>
      <c r="AW7" s="321" t="s">
        <v>587</v>
      </c>
      <c r="AX7" s="321" t="s">
        <v>3971</v>
      </c>
      <c r="AY7" s="321" t="s">
        <v>3972</v>
      </c>
      <c r="AZ7" s="321" t="s">
        <v>3973</v>
      </c>
      <c r="BA7" s="321" t="s">
        <v>3974</v>
      </c>
      <c r="BB7" s="321" t="s">
        <v>3975</v>
      </c>
      <c r="BC7" s="321" t="s">
        <v>3976</v>
      </c>
      <c r="BD7" s="321" t="s">
        <v>587</v>
      </c>
      <c r="BE7" s="323" t="s">
        <v>3977</v>
      </c>
      <c r="BF7" s="324"/>
      <c r="BG7" s="324"/>
      <c r="BH7" s="324"/>
      <c r="BI7" s="325"/>
      <c r="BJ7" s="321" t="s">
        <v>587</v>
      </c>
      <c r="BK7" s="323" t="s">
        <v>3978</v>
      </c>
      <c r="BL7" s="324"/>
      <c r="BM7" s="324"/>
      <c r="BN7" s="324"/>
      <c r="BO7" s="325"/>
      <c r="BP7" s="321" t="s">
        <v>587</v>
      </c>
      <c r="BQ7" s="323" t="s">
        <v>3979</v>
      </c>
      <c r="BR7" s="324"/>
      <c r="BS7" s="324"/>
      <c r="BT7" s="324"/>
      <c r="BU7" s="325"/>
      <c r="BV7" s="321" t="s">
        <v>587</v>
      </c>
      <c r="BW7" s="323" t="s">
        <v>3980</v>
      </c>
      <c r="BX7" s="324"/>
      <c r="BY7" s="324"/>
      <c r="BZ7" s="324"/>
      <c r="CA7" s="325"/>
      <c r="CB7" s="321" t="s">
        <v>587</v>
      </c>
      <c r="CC7" s="321" t="s">
        <v>587</v>
      </c>
      <c r="CD7" s="326" t="s">
        <v>587</v>
      </c>
      <c r="CE7" s="321" t="s">
        <v>587</v>
      </c>
      <c r="CF7" s="321" t="s">
        <v>587</v>
      </c>
      <c r="CG7" s="321" t="s">
        <v>587</v>
      </c>
      <c r="CH7" s="321" t="s">
        <v>587</v>
      </c>
      <c r="CI7" s="321" t="s">
        <v>587</v>
      </c>
      <c r="CJ7" s="326" t="s">
        <v>587</v>
      </c>
      <c r="CK7" s="321" t="s">
        <v>587</v>
      </c>
      <c r="CL7" s="321" t="s">
        <v>587</v>
      </c>
      <c r="CM7" s="321" t="s">
        <v>587</v>
      </c>
      <c r="CN7" s="321" t="s">
        <v>587</v>
      </c>
      <c r="CO7" s="321" t="s">
        <v>587</v>
      </c>
      <c r="CP7" s="326" t="s">
        <v>587</v>
      </c>
      <c r="CQ7" s="321" t="s">
        <v>587</v>
      </c>
      <c r="CR7" s="321" t="s">
        <v>587</v>
      </c>
      <c r="CS7" s="321" t="s">
        <v>587</v>
      </c>
      <c r="CT7" s="321" t="s">
        <v>587</v>
      </c>
    </row>
    <row r="8" spans="1:98" ht="17.25" customHeight="1">
      <c r="A8" s="327" t="s">
        <v>596</v>
      </c>
      <c r="B8" s="321" t="s">
        <v>2151</v>
      </c>
      <c r="C8" s="321" t="s">
        <v>598</v>
      </c>
      <c r="D8" s="328" t="s">
        <v>30</v>
      </c>
      <c r="E8" s="323" t="s">
        <v>599</v>
      </c>
      <c r="F8" s="325"/>
      <c r="G8" s="328" t="s">
        <v>29</v>
      </c>
      <c r="H8" s="321" t="s">
        <v>31</v>
      </c>
      <c r="I8" s="321" t="s">
        <v>32</v>
      </c>
      <c r="J8" s="328" t="s">
        <v>600</v>
      </c>
      <c r="K8" s="328" t="s">
        <v>601</v>
      </c>
      <c r="L8" s="328" t="s">
        <v>6</v>
      </c>
      <c r="M8" s="321" t="s">
        <v>33</v>
      </c>
      <c r="N8" s="321" t="s">
        <v>7</v>
      </c>
      <c r="O8" s="321" t="s">
        <v>1954</v>
      </c>
      <c r="P8" s="321" t="s">
        <v>1955</v>
      </c>
      <c r="Q8" s="321" t="s">
        <v>1956</v>
      </c>
      <c r="R8" s="321" t="s">
        <v>1957</v>
      </c>
      <c r="S8" s="321" t="s">
        <v>1958</v>
      </c>
      <c r="T8" s="321" t="s">
        <v>1959</v>
      </c>
      <c r="U8" s="321" t="s">
        <v>1960</v>
      </c>
      <c r="V8" s="321" t="s">
        <v>1961</v>
      </c>
      <c r="W8" s="321" t="s">
        <v>1962</v>
      </c>
      <c r="X8" s="321" t="s">
        <v>1963</v>
      </c>
      <c r="Y8" s="321" t="s">
        <v>1964</v>
      </c>
      <c r="Z8" s="321" t="s">
        <v>1965</v>
      </c>
      <c r="AA8" s="321" t="s">
        <v>1966</v>
      </c>
      <c r="AB8" s="321" t="s">
        <v>602</v>
      </c>
      <c r="AC8" s="321" t="s">
        <v>603</v>
      </c>
      <c r="AD8" s="321" t="s">
        <v>604</v>
      </c>
      <c r="AE8" s="329" t="s">
        <v>605</v>
      </c>
      <c r="AF8" s="329" t="s">
        <v>606</v>
      </c>
      <c r="AG8" s="321" t="s">
        <v>608</v>
      </c>
      <c r="AH8" s="321" t="s">
        <v>609</v>
      </c>
      <c r="AI8" s="330" t="s">
        <v>610</v>
      </c>
      <c r="AJ8" s="330" t="s">
        <v>611</v>
      </c>
      <c r="AK8" s="330" t="s">
        <v>612</v>
      </c>
      <c r="AL8" s="330" t="s">
        <v>613</v>
      </c>
      <c r="AM8" s="330" t="s">
        <v>3981</v>
      </c>
      <c r="AN8" s="330" t="s">
        <v>3982</v>
      </c>
      <c r="AO8" s="330" t="s">
        <v>616</v>
      </c>
      <c r="AP8" s="330" t="s">
        <v>617</v>
      </c>
      <c r="AQ8" s="330" t="s">
        <v>618</v>
      </c>
      <c r="AR8" s="330" t="s">
        <v>619</v>
      </c>
      <c r="AS8" s="330" t="s">
        <v>620</v>
      </c>
      <c r="AT8" s="330" t="s">
        <v>621</v>
      </c>
      <c r="AU8" s="330" t="s">
        <v>622</v>
      </c>
      <c r="AV8" s="330" t="s">
        <v>623</v>
      </c>
      <c r="AW8" s="321" t="s">
        <v>624</v>
      </c>
      <c r="AX8" s="321" t="s">
        <v>625</v>
      </c>
      <c r="AY8" s="321" t="s">
        <v>626</v>
      </c>
      <c r="AZ8" s="321" t="s">
        <v>627</v>
      </c>
      <c r="BA8" s="321" t="s">
        <v>628</v>
      </c>
      <c r="BB8" s="321" t="s">
        <v>629</v>
      </c>
      <c r="BC8" s="321" t="s">
        <v>630</v>
      </c>
      <c r="BD8" s="321" t="s">
        <v>631</v>
      </c>
      <c r="BE8" s="321" t="s">
        <v>632</v>
      </c>
      <c r="BF8" s="321" t="s">
        <v>633</v>
      </c>
      <c r="BG8" s="321" t="s">
        <v>42</v>
      </c>
      <c r="BH8" s="327" t="s">
        <v>634</v>
      </c>
      <c r="BI8" s="331" t="s">
        <v>44</v>
      </c>
      <c r="BJ8" s="321" t="s">
        <v>2156</v>
      </c>
      <c r="BK8" s="321" t="s">
        <v>632</v>
      </c>
      <c r="BL8" s="321" t="s">
        <v>633</v>
      </c>
      <c r="BM8" s="321" t="s">
        <v>42</v>
      </c>
      <c r="BN8" s="327" t="s">
        <v>634</v>
      </c>
      <c r="BO8" s="327" t="s">
        <v>44</v>
      </c>
      <c r="BP8" s="321" t="s">
        <v>3983</v>
      </c>
      <c r="BQ8" s="321" t="s">
        <v>632</v>
      </c>
      <c r="BR8" s="321" t="s">
        <v>633</v>
      </c>
      <c r="BS8" s="321" t="s">
        <v>42</v>
      </c>
      <c r="BT8" s="327" t="s">
        <v>634</v>
      </c>
      <c r="BU8" s="331" t="s">
        <v>44</v>
      </c>
      <c r="BV8" s="321" t="s">
        <v>3984</v>
      </c>
      <c r="BW8" s="321" t="s">
        <v>632</v>
      </c>
      <c r="BX8" s="321" t="s">
        <v>633</v>
      </c>
      <c r="BY8" s="321" t="s">
        <v>42</v>
      </c>
      <c r="BZ8" s="327" t="s">
        <v>634</v>
      </c>
      <c r="CA8" s="327" t="s">
        <v>44</v>
      </c>
      <c r="CB8" s="321" t="s">
        <v>42</v>
      </c>
      <c r="CC8" s="327" t="s">
        <v>634</v>
      </c>
      <c r="CD8" s="331" t="s">
        <v>44</v>
      </c>
      <c r="CE8" s="321" t="s">
        <v>42</v>
      </c>
      <c r="CF8" s="327" t="s">
        <v>634</v>
      </c>
      <c r="CG8" s="327" t="s">
        <v>44</v>
      </c>
      <c r="CH8" s="321" t="s">
        <v>42</v>
      </c>
      <c r="CI8" s="327" t="s">
        <v>634</v>
      </c>
      <c r="CJ8" s="331" t="s">
        <v>44</v>
      </c>
      <c r="CK8" s="321" t="s">
        <v>42</v>
      </c>
      <c r="CL8" s="327" t="s">
        <v>634</v>
      </c>
      <c r="CM8" s="327" t="s">
        <v>44</v>
      </c>
      <c r="CN8" s="321" t="s">
        <v>42</v>
      </c>
      <c r="CO8" s="327" t="s">
        <v>634</v>
      </c>
      <c r="CP8" s="331" t="s">
        <v>44</v>
      </c>
      <c r="CQ8" s="321" t="s">
        <v>42</v>
      </c>
      <c r="CR8" s="327" t="s">
        <v>634</v>
      </c>
      <c r="CS8" s="327" t="s">
        <v>44</v>
      </c>
      <c r="CT8" s="321" t="s">
        <v>3985</v>
      </c>
    </row>
    <row r="9" spans="1:98" ht="17.25" customHeight="1">
      <c r="A9" s="327" t="s">
        <v>636</v>
      </c>
      <c r="B9" s="327" t="s">
        <v>3986</v>
      </c>
      <c r="C9" s="327" t="s">
        <v>637</v>
      </c>
      <c r="D9" s="327" t="s">
        <v>638</v>
      </c>
      <c r="E9" s="321" t="s">
        <v>639</v>
      </c>
      <c r="F9" s="321" t="s">
        <v>640</v>
      </c>
      <c r="G9" s="321" t="s">
        <v>641</v>
      </c>
      <c r="H9" s="321" t="s">
        <v>642</v>
      </c>
      <c r="I9" s="321" t="s">
        <v>643</v>
      </c>
      <c r="J9" s="321" t="s">
        <v>644</v>
      </c>
      <c r="K9" s="321" t="s">
        <v>645</v>
      </c>
      <c r="L9" s="321" t="s">
        <v>646</v>
      </c>
      <c r="M9" s="321" t="s">
        <v>647</v>
      </c>
      <c r="N9" s="321" t="s">
        <v>648</v>
      </c>
      <c r="O9" s="321"/>
      <c r="P9" s="321"/>
      <c r="Q9" s="321"/>
      <c r="R9" s="321"/>
      <c r="S9" s="321"/>
      <c r="T9" s="321" t="s">
        <v>653</v>
      </c>
      <c r="U9" s="321" t="s">
        <v>1967</v>
      </c>
      <c r="V9" s="321" t="s">
        <v>1968</v>
      </c>
      <c r="W9" s="321" t="s">
        <v>1969</v>
      </c>
      <c r="X9" s="321" t="s">
        <v>1970</v>
      </c>
      <c r="Y9" s="321"/>
      <c r="Z9" s="321"/>
      <c r="AA9" s="321"/>
      <c r="AB9" s="321" t="s">
        <v>649</v>
      </c>
      <c r="AC9" s="321" t="s">
        <v>650</v>
      </c>
      <c r="AD9" s="321" t="s">
        <v>651</v>
      </c>
      <c r="AE9" s="321" t="s">
        <v>652</v>
      </c>
      <c r="AF9" s="321" t="s">
        <v>653</v>
      </c>
      <c r="AG9" s="321" t="s">
        <v>654</v>
      </c>
      <c r="AH9" s="321" t="s">
        <v>655</v>
      </c>
      <c r="AI9" s="321" t="s">
        <v>656</v>
      </c>
      <c r="AJ9" s="321" t="s">
        <v>657</v>
      </c>
      <c r="AK9" s="321" t="s">
        <v>658</v>
      </c>
      <c r="AL9" s="321" t="s">
        <v>659</v>
      </c>
      <c r="AM9" s="321" t="s">
        <v>660</v>
      </c>
      <c r="AN9" s="321" t="s">
        <v>661</v>
      </c>
      <c r="AO9" s="321" t="s">
        <v>662</v>
      </c>
      <c r="AP9" s="321" t="s">
        <v>663</v>
      </c>
      <c r="AQ9" s="321" t="s">
        <v>664</v>
      </c>
      <c r="AR9" s="321" t="s">
        <v>665</v>
      </c>
      <c r="AS9" s="321" t="s">
        <v>666</v>
      </c>
      <c r="AT9" s="321" t="s">
        <v>667</v>
      </c>
      <c r="AU9" s="321" t="s">
        <v>668</v>
      </c>
      <c r="AV9" s="321" t="s">
        <v>669</v>
      </c>
      <c r="AW9" s="321">
        <v>31</v>
      </c>
      <c r="AX9" s="321">
        <v>32</v>
      </c>
      <c r="AY9" s="321">
        <v>33</v>
      </c>
      <c r="AZ9" s="321">
        <v>34</v>
      </c>
      <c r="BA9" s="321">
        <v>35</v>
      </c>
      <c r="BB9" s="321">
        <v>36</v>
      </c>
      <c r="BC9" s="321">
        <v>37</v>
      </c>
      <c r="BD9" s="321">
        <v>38</v>
      </c>
      <c r="BE9" s="321">
        <v>39</v>
      </c>
      <c r="BF9" s="321">
        <v>40</v>
      </c>
      <c r="BG9" s="321">
        <v>41</v>
      </c>
      <c r="BH9" s="321">
        <v>42</v>
      </c>
      <c r="BI9" s="321">
        <v>43</v>
      </c>
      <c r="BJ9" s="321">
        <v>71</v>
      </c>
      <c r="BK9" s="321">
        <v>39</v>
      </c>
      <c r="BL9" s="321">
        <v>40</v>
      </c>
      <c r="BM9" s="321">
        <v>44</v>
      </c>
      <c r="BN9" s="321">
        <v>45</v>
      </c>
      <c r="BO9" s="321">
        <v>46</v>
      </c>
      <c r="BP9" s="321">
        <v>71</v>
      </c>
      <c r="BQ9" s="321">
        <v>39</v>
      </c>
      <c r="BR9" s="321">
        <v>40</v>
      </c>
      <c r="BS9" s="321">
        <v>47</v>
      </c>
      <c r="BT9" s="321">
        <v>48</v>
      </c>
      <c r="BU9" s="321">
        <v>49</v>
      </c>
      <c r="BV9" s="321">
        <v>71</v>
      </c>
      <c r="BW9" s="321">
        <v>39</v>
      </c>
      <c r="BX9" s="321">
        <v>40</v>
      </c>
      <c r="BY9" s="321">
        <v>50</v>
      </c>
      <c r="BZ9" s="321">
        <v>51</v>
      </c>
      <c r="CA9" s="321">
        <v>52</v>
      </c>
      <c r="CB9" s="321">
        <v>53</v>
      </c>
      <c r="CC9" s="321">
        <v>54</v>
      </c>
      <c r="CD9" s="321">
        <v>55</v>
      </c>
      <c r="CE9" s="321">
        <v>56</v>
      </c>
      <c r="CF9" s="321">
        <v>57</v>
      </c>
      <c r="CG9" s="321">
        <v>58</v>
      </c>
      <c r="CH9" s="321">
        <v>59</v>
      </c>
      <c r="CI9" s="321">
        <v>60</v>
      </c>
      <c r="CJ9" s="321">
        <v>61</v>
      </c>
      <c r="CK9" s="321">
        <v>62</v>
      </c>
      <c r="CL9" s="321">
        <v>63</v>
      </c>
      <c r="CM9" s="321">
        <v>64</v>
      </c>
      <c r="CN9" s="321">
        <v>65</v>
      </c>
      <c r="CO9" s="321">
        <v>66</v>
      </c>
      <c r="CP9" s="321">
        <v>67</v>
      </c>
      <c r="CQ9" s="321">
        <v>68</v>
      </c>
      <c r="CR9" s="321">
        <v>69</v>
      </c>
      <c r="CS9" s="321">
        <v>70</v>
      </c>
      <c r="CT9" s="321">
        <v>71</v>
      </c>
    </row>
    <row r="10" spans="1:98" ht="17.25" customHeight="1">
      <c r="A10" s="180">
        <v>1</v>
      </c>
      <c r="B10" s="332" t="s">
        <v>3987</v>
      </c>
      <c r="C10" s="332" t="s">
        <v>3988</v>
      </c>
      <c r="D10" s="332"/>
      <c r="E10" s="332"/>
      <c r="F10" s="332"/>
      <c r="G10" s="332" t="s">
        <v>3989</v>
      </c>
      <c r="H10" s="333"/>
      <c r="I10" s="186"/>
      <c r="J10" s="334"/>
      <c r="K10" s="334">
        <v>1</v>
      </c>
      <c r="L10" s="334"/>
      <c r="M10" s="333">
        <v>266.5</v>
      </c>
      <c r="N10" s="333">
        <v>266.5</v>
      </c>
      <c r="O10" s="333" t="s">
        <v>674</v>
      </c>
      <c r="P10" s="333"/>
      <c r="Q10" s="333"/>
      <c r="R10" s="333" t="s">
        <v>3962</v>
      </c>
      <c r="S10" s="333"/>
      <c r="T10" s="333"/>
      <c r="U10" s="333"/>
      <c r="V10" s="333"/>
      <c r="W10" s="333">
        <f ca="1">_xlfn.MINIFS(V:V,C:C,C10,AE:AE,"",AB:AB,"")</f>
        <v>0</v>
      </c>
      <c r="X10" s="333">
        <f ca="1">SUMIFS(T:T,C:C,C10,AE:AE,"")/SUMIFS(L:L,C:C,C10,AE:AE,"",AB:AB,"")</f>
        <v>0</v>
      </c>
      <c r="Y10" s="333"/>
      <c r="Z10" s="333"/>
      <c r="AA10" s="333"/>
      <c r="AB10" s="333"/>
      <c r="AC10" s="333">
        <v>8.9039999999999999</v>
      </c>
      <c r="AD10" s="335"/>
      <c r="AE10" s="180" t="s">
        <v>675</v>
      </c>
      <c r="AF10" s="180" t="s">
        <v>2163</v>
      </c>
      <c r="AG10" s="186" t="s">
        <v>677</v>
      </c>
      <c r="AH10" s="186" t="s">
        <v>677</v>
      </c>
      <c r="AI10" s="336">
        <v>0</v>
      </c>
      <c r="AJ10" s="336">
        <v>0</v>
      </c>
      <c r="AK10" s="336"/>
      <c r="AL10" s="336"/>
      <c r="AM10" s="337"/>
      <c r="AN10" s="338"/>
      <c r="AO10" s="338"/>
      <c r="AP10" s="337"/>
      <c r="AQ10" s="338"/>
      <c r="AR10" s="338"/>
      <c r="AS10" s="338"/>
      <c r="AT10" s="337"/>
      <c r="AU10" s="338"/>
      <c r="AV10" s="338"/>
      <c r="AW10" s="180"/>
      <c r="AX10" s="339"/>
      <c r="AY10" s="339"/>
      <c r="AZ10" s="339"/>
      <c r="BA10" s="339"/>
      <c r="BB10" s="339"/>
      <c r="BC10" s="339"/>
      <c r="BD10" s="180" t="s">
        <v>2164</v>
      </c>
      <c r="BE10" s="340"/>
      <c r="BF10" s="340"/>
      <c r="BG10" s="340"/>
      <c r="BH10" s="340"/>
      <c r="BI10" s="341"/>
      <c r="BJ10" s="342"/>
      <c r="BK10" s="340"/>
      <c r="BL10" s="340"/>
      <c r="BM10" s="339"/>
      <c r="BN10" s="339"/>
      <c r="BO10" s="339"/>
      <c r="BP10" s="180"/>
      <c r="BQ10" s="340"/>
      <c r="BR10" s="340"/>
      <c r="BS10" s="340"/>
      <c r="BT10" s="340"/>
      <c r="BU10" s="341"/>
      <c r="BV10" s="342"/>
      <c r="BW10" s="340"/>
      <c r="BX10" s="340"/>
      <c r="BY10" s="340"/>
      <c r="BZ10" s="340"/>
      <c r="CA10" s="340"/>
      <c r="CB10" s="340"/>
      <c r="CC10" s="340"/>
      <c r="CD10" s="341"/>
      <c r="CE10" s="340"/>
      <c r="CF10" s="340"/>
      <c r="CG10" s="340"/>
      <c r="CH10" s="340"/>
      <c r="CI10" s="340"/>
      <c r="CJ10" s="341"/>
      <c r="CK10" s="340"/>
      <c r="CL10" s="340"/>
      <c r="CM10" s="340"/>
      <c r="CN10" s="340"/>
      <c r="CO10" s="340"/>
      <c r="CP10" s="341"/>
      <c r="CQ10" s="340"/>
      <c r="CR10" s="340"/>
      <c r="CS10" s="340"/>
      <c r="CT10" s="342"/>
    </row>
    <row r="11" spans="1:98" ht="17.25" customHeight="1">
      <c r="A11" s="343">
        <v>2</v>
      </c>
      <c r="B11" s="344" t="s">
        <v>3987</v>
      </c>
      <c r="C11" s="344" t="s">
        <v>3988</v>
      </c>
      <c r="D11" s="344" t="s">
        <v>3990</v>
      </c>
      <c r="E11" s="344" t="s">
        <v>3991</v>
      </c>
      <c r="F11" s="344" t="s">
        <v>3992</v>
      </c>
      <c r="G11" s="344" t="s">
        <v>3993</v>
      </c>
      <c r="H11" s="345">
        <v>3207</v>
      </c>
      <c r="I11" s="346" t="s">
        <v>702</v>
      </c>
      <c r="J11" s="347">
        <v>1</v>
      </c>
      <c r="K11" s="347"/>
      <c r="L11" s="347">
        <v>1</v>
      </c>
      <c r="M11" s="345">
        <v>12.7</v>
      </c>
      <c r="N11" s="345">
        <v>12.7</v>
      </c>
      <c r="O11" s="345" t="s">
        <v>674</v>
      </c>
      <c r="P11" s="345" t="s">
        <v>11</v>
      </c>
      <c r="Q11" s="345" t="s">
        <v>786</v>
      </c>
      <c r="R11" s="345"/>
      <c r="S11" s="345"/>
      <c r="T11" s="34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45">
        <f ca="1">+L11-T11</f>
        <v>1</v>
      </c>
      <c r="V11" s="345">
        <f ca="1">ROUNDDOWN(T11/J11,0)</f>
        <v>0</v>
      </c>
      <c r="W11" s="345"/>
      <c r="X11" s="345"/>
      <c r="Y11" s="345"/>
      <c r="Z11" s="345"/>
      <c r="AA11" s="345"/>
      <c r="AB11" s="345"/>
      <c r="AC11" s="345">
        <v>0.83499999999999996</v>
      </c>
      <c r="AD11" s="349"/>
      <c r="AE11" s="337"/>
      <c r="AF11" s="337"/>
      <c r="AG11" s="348" t="s">
        <v>677</v>
      </c>
      <c r="AH11" s="348" t="s">
        <v>677</v>
      </c>
      <c r="AI11" s="345">
        <v>0</v>
      </c>
      <c r="AJ11" s="345">
        <v>0</v>
      </c>
      <c r="AK11" s="345"/>
      <c r="AL11" s="345"/>
      <c r="AM11" s="343"/>
      <c r="AN11" s="343"/>
      <c r="AO11" s="343"/>
      <c r="AP11" s="343"/>
      <c r="AQ11" s="343"/>
      <c r="AR11" s="343"/>
      <c r="AS11" s="343"/>
      <c r="AT11" s="343"/>
      <c r="AU11" s="343"/>
      <c r="AV11" s="343"/>
      <c r="AW11" s="343">
        <v>0</v>
      </c>
      <c r="AX11" s="343">
        <v>0</v>
      </c>
      <c r="AY11" s="343">
        <v>1</v>
      </c>
      <c r="AZ11" s="343">
        <v>0</v>
      </c>
      <c r="BA11" s="343">
        <v>0</v>
      </c>
      <c r="BB11" s="343">
        <v>0</v>
      </c>
      <c r="BC11" s="343">
        <v>0</v>
      </c>
      <c r="BD11" s="343" t="s">
        <v>692</v>
      </c>
      <c r="BE11" s="343"/>
      <c r="BF11" s="350"/>
      <c r="BG11" s="343" t="s">
        <v>3994</v>
      </c>
      <c r="BH11" s="343">
        <v>1</v>
      </c>
      <c r="BI11" s="351">
        <v>46277</v>
      </c>
      <c r="BJ11" s="343">
        <v>0</v>
      </c>
      <c r="BK11" s="343"/>
      <c r="BL11" s="350"/>
      <c r="BM11" s="343" t="s">
        <v>3994</v>
      </c>
      <c r="BN11" s="343">
        <v>1</v>
      </c>
      <c r="BO11" s="352">
        <v>46277</v>
      </c>
      <c r="BP11" s="343">
        <v>0</v>
      </c>
      <c r="BQ11" s="343"/>
      <c r="BR11" s="350"/>
      <c r="BS11" s="343"/>
      <c r="BT11" s="343"/>
      <c r="BU11" s="351"/>
      <c r="BV11" s="343"/>
      <c r="BW11" s="343"/>
      <c r="BX11" s="350"/>
      <c r="BY11" s="343"/>
      <c r="BZ11" s="343"/>
      <c r="CA11" s="343"/>
      <c r="CB11" s="343"/>
      <c r="CC11" s="343"/>
      <c r="CD11" s="351"/>
      <c r="CE11" s="343"/>
      <c r="CF11" s="343"/>
      <c r="CG11" s="343"/>
      <c r="CH11" s="343"/>
      <c r="CI11" s="343"/>
      <c r="CJ11" s="351"/>
      <c r="CK11" s="343"/>
      <c r="CL11" s="343"/>
      <c r="CM11" s="343"/>
      <c r="CN11" s="343"/>
      <c r="CO11" s="343"/>
      <c r="CP11" s="351"/>
      <c r="CQ11" s="343"/>
      <c r="CR11" s="343"/>
      <c r="CS11" s="343"/>
      <c r="CT11" s="343"/>
    </row>
    <row r="12" spans="1:98" ht="17.25" customHeight="1">
      <c r="A12" s="343">
        <v>3</v>
      </c>
      <c r="B12" s="344" t="s">
        <v>3987</v>
      </c>
      <c r="C12" s="344" t="s">
        <v>3988</v>
      </c>
      <c r="D12" s="344" t="s">
        <v>3990</v>
      </c>
      <c r="E12" s="344" t="s">
        <v>3995</v>
      </c>
      <c r="F12" s="344" t="s">
        <v>3996</v>
      </c>
      <c r="G12" s="344" t="s">
        <v>3993</v>
      </c>
      <c r="H12" s="345">
        <v>3167</v>
      </c>
      <c r="I12" s="346" t="s">
        <v>702</v>
      </c>
      <c r="J12" s="347">
        <v>1</v>
      </c>
      <c r="K12" s="347"/>
      <c r="L12" s="347">
        <v>1</v>
      </c>
      <c r="M12" s="345">
        <v>12.5</v>
      </c>
      <c r="N12" s="345">
        <v>12.5</v>
      </c>
      <c r="O12" s="345" t="s">
        <v>674</v>
      </c>
      <c r="P12" s="345" t="s">
        <v>11</v>
      </c>
      <c r="Q12" s="345" t="s">
        <v>786</v>
      </c>
      <c r="R12" s="345"/>
      <c r="S12" s="345"/>
      <c r="T12" s="345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45">
        <f t="shared" ref="U12:U19" ca="1" si="0">+L12-T12</f>
        <v>1</v>
      </c>
      <c r="V12" s="345">
        <f t="shared" ref="V12:V19" ca="1" si="1">ROUNDDOWN(T12/J12,0)</f>
        <v>0</v>
      </c>
      <c r="W12" s="345"/>
      <c r="X12" s="345"/>
      <c r="Y12" s="345"/>
      <c r="Z12" s="345"/>
      <c r="AA12" s="345"/>
      <c r="AB12" s="345"/>
      <c r="AC12" s="345">
        <v>0.82499999999999996</v>
      </c>
      <c r="AD12" s="349"/>
      <c r="AE12" s="337"/>
      <c r="AF12" s="337"/>
      <c r="AG12" s="348" t="s">
        <v>677</v>
      </c>
      <c r="AH12" s="348" t="s">
        <v>677</v>
      </c>
      <c r="AI12" s="345">
        <v>0</v>
      </c>
      <c r="AJ12" s="345">
        <v>0</v>
      </c>
      <c r="AK12" s="345"/>
      <c r="AL12" s="345"/>
      <c r="AM12" s="343"/>
      <c r="AN12" s="343"/>
      <c r="AO12" s="343"/>
      <c r="AP12" s="343"/>
      <c r="AQ12" s="343"/>
      <c r="AR12" s="343"/>
      <c r="AS12" s="343"/>
      <c r="AT12" s="343"/>
      <c r="AU12" s="343"/>
      <c r="AV12" s="343"/>
      <c r="AW12" s="343">
        <v>0</v>
      </c>
      <c r="AX12" s="343">
        <v>0</v>
      </c>
      <c r="AY12" s="343">
        <v>1</v>
      </c>
      <c r="AZ12" s="343">
        <v>0</v>
      </c>
      <c r="BA12" s="343">
        <v>0</v>
      </c>
      <c r="BB12" s="343">
        <v>0</v>
      </c>
      <c r="BC12" s="343">
        <v>0</v>
      </c>
      <c r="BD12" s="343" t="s">
        <v>692</v>
      </c>
      <c r="BE12" s="343"/>
      <c r="BF12" s="350"/>
      <c r="BG12" s="343" t="s">
        <v>3994</v>
      </c>
      <c r="BH12" s="343">
        <v>1</v>
      </c>
      <c r="BI12" s="351">
        <v>46277</v>
      </c>
      <c r="BJ12" s="343">
        <v>0</v>
      </c>
      <c r="BK12" s="343"/>
      <c r="BL12" s="350"/>
      <c r="BM12" s="343" t="s">
        <v>3994</v>
      </c>
      <c r="BN12" s="347">
        <v>1</v>
      </c>
      <c r="BO12" s="352">
        <v>46277</v>
      </c>
      <c r="BP12" s="343">
        <v>0</v>
      </c>
      <c r="BQ12" s="343"/>
      <c r="BR12" s="350"/>
      <c r="BS12" s="343"/>
      <c r="BT12" s="347"/>
      <c r="BU12" s="351"/>
      <c r="BV12" s="343"/>
      <c r="BW12" s="349"/>
      <c r="BX12" s="350"/>
      <c r="BY12" s="343"/>
      <c r="BZ12" s="347"/>
      <c r="CA12" s="352"/>
      <c r="CB12" s="343"/>
      <c r="CC12" s="343"/>
      <c r="CD12" s="351"/>
      <c r="CE12" s="343"/>
      <c r="CF12" s="343"/>
      <c r="CG12" s="343"/>
      <c r="CH12" s="343"/>
      <c r="CI12" s="343"/>
      <c r="CJ12" s="351"/>
      <c r="CK12" s="343"/>
      <c r="CL12" s="343"/>
      <c r="CM12" s="343"/>
      <c r="CN12" s="343"/>
      <c r="CO12" s="343"/>
      <c r="CP12" s="351"/>
      <c r="CQ12" s="343"/>
      <c r="CR12" s="343"/>
      <c r="CS12" s="343"/>
      <c r="CT12" s="343"/>
    </row>
    <row r="13" spans="1:98" ht="17.25" customHeight="1">
      <c r="A13" s="343">
        <v>4</v>
      </c>
      <c r="B13" s="344" t="s">
        <v>3987</v>
      </c>
      <c r="C13" s="344" t="s">
        <v>3988</v>
      </c>
      <c r="D13" s="344" t="s">
        <v>3990</v>
      </c>
      <c r="E13" s="344" t="s">
        <v>3997</v>
      </c>
      <c r="F13" s="344" t="s">
        <v>3998</v>
      </c>
      <c r="G13" s="344" t="s">
        <v>3993</v>
      </c>
      <c r="H13" s="345">
        <v>3066</v>
      </c>
      <c r="I13" s="346" t="s">
        <v>702</v>
      </c>
      <c r="J13" s="347">
        <v>1</v>
      </c>
      <c r="K13" s="347"/>
      <c r="L13" s="347">
        <v>1</v>
      </c>
      <c r="M13" s="345">
        <v>12.1</v>
      </c>
      <c r="N13" s="345">
        <v>12.1</v>
      </c>
      <c r="O13" s="345" t="s">
        <v>674</v>
      </c>
      <c r="P13" s="345" t="s">
        <v>11</v>
      </c>
      <c r="Q13" s="345" t="s">
        <v>786</v>
      </c>
      <c r="R13" s="345"/>
      <c r="S13" s="345"/>
      <c r="T13" s="34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45">
        <f t="shared" ca="1" si="0"/>
        <v>1</v>
      </c>
      <c r="V13" s="345">
        <f t="shared" ca="1" si="1"/>
        <v>0</v>
      </c>
      <c r="W13" s="345"/>
      <c r="X13" s="345"/>
      <c r="Y13" s="345"/>
      <c r="Z13" s="345"/>
      <c r="AA13" s="345"/>
      <c r="AB13" s="345"/>
      <c r="AC13" s="345">
        <v>0.79800000000000004</v>
      </c>
      <c r="AD13" s="349"/>
      <c r="AE13" s="337"/>
      <c r="AF13" s="337"/>
      <c r="AG13" s="348" t="s">
        <v>677</v>
      </c>
      <c r="AH13" s="348" t="s">
        <v>677</v>
      </c>
      <c r="AI13" s="345">
        <v>0</v>
      </c>
      <c r="AJ13" s="345">
        <v>0</v>
      </c>
      <c r="AK13" s="345"/>
      <c r="AL13" s="345"/>
      <c r="AM13" s="343"/>
      <c r="AN13" s="343"/>
      <c r="AO13" s="343"/>
      <c r="AP13" s="343"/>
      <c r="AQ13" s="343"/>
      <c r="AR13" s="343"/>
      <c r="AS13" s="343"/>
      <c r="AT13" s="343"/>
      <c r="AU13" s="343"/>
      <c r="AV13" s="343"/>
      <c r="AW13" s="343">
        <v>0</v>
      </c>
      <c r="AX13" s="343">
        <v>0</v>
      </c>
      <c r="AY13" s="343">
        <v>1</v>
      </c>
      <c r="AZ13" s="343">
        <v>0</v>
      </c>
      <c r="BA13" s="343">
        <v>0</v>
      </c>
      <c r="BB13" s="343">
        <v>0</v>
      </c>
      <c r="BC13" s="343">
        <v>0</v>
      </c>
      <c r="BD13" s="343" t="s">
        <v>692</v>
      </c>
      <c r="BE13" s="353"/>
      <c r="BF13" s="354"/>
      <c r="BG13" s="343" t="s">
        <v>3994</v>
      </c>
      <c r="BH13" s="343">
        <v>1</v>
      </c>
      <c r="BI13" s="351">
        <v>46277</v>
      </c>
      <c r="BJ13" s="343">
        <v>0</v>
      </c>
      <c r="BK13" s="353"/>
      <c r="BL13" s="354"/>
      <c r="BM13" s="343" t="s">
        <v>3994</v>
      </c>
      <c r="BN13" s="347">
        <v>1</v>
      </c>
      <c r="BO13" s="352">
        <v>46277</v>
      </c>
      <c r="BP13" s="343">
        <v>0</v>
      </c>
      <c r="BQ13" s="353"/>
      <c r="BR13" s="354"/>
      <c r="BS13" s="353"/>
      <c r="BT13" s="355"/>
      <c r="BU13" s="356"/>
      <c r="BV13" s="353"/>
      <c r="BW13" s="357"/>
      <c r="BX13" s="354"/>
      <c r="BY13" s="353"/>
      <c r="BZ13" s="355"/>
      <c r="CA13" s="358"/>
      <c r="CB13" s="353"/>
      <c r="CC13" s="353"/>
      <c r="CD13" s="356"/>
      <c r="CE13" s="353"/>
      <c r="CF13" s="353"/>
      <c r="CG13" s="353"/>
      <c r="CH13" s="353"/>
      <c r="CI13" s="353"/>
      <c r="CJ13" s="356"/>
      <c r="CK13" s="353"/>
      <c r="CL13" s="353"/>
      <c r="CM13" s="353"/>
      <c r="CN13" s="353"/>
      <c r="CO13" s="353"/>
      <c r="CP13" s="356"/>
      <c r="CQ13" s="353"/>
      <c r="CR13" s="353"/>
      <c r="CS13" s="353"/>
      <c r="CT13" s="353"/>
    </row>
    <row r="14" spans="1:98" ht="17.25" customHeight="1">
      <c r="A14" s="343">
        <v>5</v>
      </c>
      <c r="B14" s="344" t="s">
        <v>3987</v>
      </c>
      <c r="C14" s="344" t="s">
        <v>3988</v>
      </c>
      <c r="D14" s="344" t="s">
        <v>800</v>
      </c>
      <c r="E14" s="344" t="s">
        <v>3999</v>
      </c>
      <c r="F14" s="344" t="s">
        <v>4000</v>
      </c>
      <c r="G14" s="344" t="s">
        <v>1014</v>
      </c>
      <c r="H14" s="345">
        <v>6950</v>
      </c>
      <c r="I14" s="346" t="s">
        <v>702</v>
      </c>
      <c r="J14" s="347">
        <v>1</v>
      </c>
      <c r="K14" s="347"/>
      <c r="L14" s="347">
        <v>1</v>
      </c>
      <c r="M14" s="345">
        <v>216.3</v>
      </c>
      <c r="N14" s="345">
        <v>216.3</v>
      </c>
      <c r="O14" s="345" t="s">
        <v>674</v>
      </c>
      <c r="P14" s="345" t="s">
        <v>11</v>
      </c>
      <c r="Q14" s="345" t="s">
        <v>703</v>
      </c>
      <c r="R14" s="345"/>
      <c r="S14" s="345"/>
      <c r="T14" s="345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45">
        <f t="shared" ca="1" si="0"/>
        <v>1</v>
      </c>
      <c r="V14" s="345">
        <f t="shared" ca="1" si="1"/>
        <v>0</v>
      </c>
      <c r="W14" s="345"/>
      <c r="X14" s="345"/>
      <c r="Y14" s="345"/>
      <c r="Z14" s="345"/>
      <c r="AA14" s="345"/>
      <c r="AB14" s="345"/>
      <c r="AC14" s="345">
        <v>6.0620000000000003</v>
      </c>
      <c r="AD14" s="349"/>
      <c r="AE14" s="337"/>
      <c r="AF14" s="337"/>
      <c r="AG14" s="348" t="s">
        <v>677</v>
      </c>
      <c r="AH14" s="348" t="s">
        <v>677</v>
      </c>
      <c r="AI14" s="345">
        <v>0</v>
      </c>
      <c r="AJ14" s="345">
        <v>0</v>
      </c>
      <c r="AK14" s="345"/>
      <c r="AL14" s="345"/>
      <c r="AM14" s="343"/>
      <c r="AN14" s="343"/>
      <c r="AO14" s="343"/>
      <c r="AP14" s="343"/>
      <c r="AQ14" s="343"/>
      <c r="AR14" s="343"/>
      <c r="AS14" s="343"/>
      <c r="AT14" s="343"/>
      <c r="AU14" s="343"/>
      <c r="AV14" s="343"/>
      <c r="AW14" s="343">
        <v>0</v>
      </c>
      <c r="AX14" s="343">
        <v>0</v>
      </c>
      <c r="AY14" s="343">
        <v>0</v>
      </c>
      <c r="AZ14" s="343">
        <v>0</v>
      </c>
      <c r="BA14" s="343">
        <v>0</v>
      </c>
      <c r="BB14" s="343">
        <v>0</v>
      </c>
      <c r="BC14" s="343">
        <v>0</v>
      </c>
      <c r="BD14" s="343" t="s">
        <v>692</v>
      </c>
      <c r="BE14" s="359"/>
      <c r="BF14" s="360"/>
      <c r="BG14" s="343" t="s">
        <v>4001</v>
      </c>
      <c r="BH14" s="343">
        <v>1</v>
      </c>
      <c r="BI14" s="351">
        <v>46277</v>
      </c>
      <c r="BJ14" s="343">
        <v>0</v>
      </c>
      <c r="BK14" s="361"/>
      <c r="BL14" s="362"/>
      <c r="BM14" s="363" t="s">
        <v>4001</v>
      </c>
      <c r="BN14" s="364">
        <v>1</v>
      </c>
      <c r="BO14" s="352">
        <v>46277</v>
      </c>
      <c r="BP14" s="363">
        <v>0</v>
      </c>
      <c r="BQ14" s="361"/>
      <c r="BR14" s="362"/>
      <c r="BS14" s="361"/>
      <c r="BT14" s="365"/>
      <c r="BU14" s="366"/>
      <c r="BV14" s="361"/>
      <c r="BW14" s="367"/>
      <c r="BX14" s="362"/>
      <c r="BY14" s="361"/>
      <c r="BZ14" s="365"/>
      <c r="CA14" s="368"/>
      <c r="CB14" s="361"/>
      <c r="CC14" s="361"/>
      <c r="CD14" s="366"/>
      <c r="CE14" s="361"/>
      <c r="CF14" s="361"/>
      <c r="CG14" s="361"/>
      <c r="CH14" s="361"/>
      <c r="CI14" s="361"/>
      <c r="CJ14" s="366"/>
      <c r="CK14" s="361"/>
      <c r="CL14" s="361"/>
      <c r="CM14" s="361"/>
      <c r="CN14" s="361"/>
      <c r="CO14" s="361"/>
      <c r="CP14" s="366"/>
      <c r="CQ14" s="361"/>
      <c r="CR14" s="361"/>
      <c r="CS14" s="361"/>
      <c r="CT14" s="361"/>
    </row>
    <row r="15" spans="1:98" ht="17.25" customHeight="1">
      <c r="A15" s="343">
        <v>6</v>
      </c>
      <c r="B15" s="344" t="s">
        <v>3987</v>
      </c>
      <c r="C15" s="344" t="s">
        <v>3988</v>
      </c>
      <c r="D15" s="344" t="s">
        <v>781</v>
      </c>
      <c r="E15" s="344" t="s">
        <v>852</v>
      </c>
      <c r="F15" s="344" t="s">
        <v>4002</v>
      </c>
      <c r="G15" s="344" t="s">
        <v>4003</v>
      </c>
      <c r="H15" s="345">
        <v>193</v>
      </c>
      <c r="I15" s="346" t="s">
        <v>702</v>
      </c>
      <c r="J15" s="347">
        <v>2</v>
      </c>
      <c r="K15" s="347"/>
      <c r="L15" s="347">
        <v>2</v>
      </c>
      <c r="M15" s="345">
        <v>1.8</v>
      </c>
      <c r="N15" s="345">
        <v>3.6</v>
      </c>
      <c r="O15" s="345" t="s">
        <v>674</v>
      </c>
      <c r="P15" s="345" t="s">
        <v>13</v>
      </c>
      <c r="Q15" s="345" t="s">
        <v>703</v>
      </c>
      <c r="R15" s="345"/>
      <c r="S15" s="345"/>
      <c r="T15" s="34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45">
        <f t="shared" ca="1" si="0"/>
        <v>2</v>
      </c>
      <c r="V15" s="345">
        <f t="shared" ca="1" si="1"/>
        <v>0</v>
      </c>
      <c r="W15" s="345"/>
      <c r="X15" s="345"/>
      <c r="Y15" s="345"/>
      <c r="Z15" s="345"/>
      <c r="AA15" s="345"/>
      <c r="AB15" s="345"/>
      <c r="AC15" s="345">
        <v>0.104</v>
      </c>
      <c r="AD15" s="349"/>
      <c r="AE15" s="337"/>
      <c r="AF15" s="337"/>
      <c r="AG15" s="348" t="s">
        <v>677</v>
      </c>
      <c r="AH15" s="348" t="s">
        <v>677</v>
      </c>
      <c r="AI15" s="345">
        <v>0</v>
      </c>
      <c r="AJ15" s="345">
        <v>0</v>
      </c>
      <c r="AK15" s="345"/>
      <c r="AL15" s="345"/>
      <c r="AM15" s="343"/>
      <c r="AN15" s="343"/>
      <c r="AO15" s="343"/>
      <c r="AP15" s="343"/>
      <c r="AQ15" s="343"/>
      <c r="AR15" s="343"/>
      <c r="AS15" s="343"/>
      <c r="AT15" s="343"/>
      <c r="AU15" s="343"/>
      <c r="AV15" s="343"/>
      <c r="AW15" s="343">
        <v>0</v>
      </c>
      <c r="AX15" s="343">
        <v>0</v>
      </c>
      <c r="AY15" s="343">
        <v>0</v>
      </c>
      <c r="AZ15" s="343">
        <v>0</v>
      </c>
      <c r="BA15" s="343">
        <v>0</v>
      </c>
      <c r="BB15" s="343">
        <v>0</v>
      </c>
      <c r="BC15" s="343">
        <v>0</v>
      </c>
      <c r="BD15" s="343" t="s">
        <v>692</v>
      </c>
      <c r="BE15" s="359"/>
      <c r="BF15" s="360"/>
      <c r="BG15" s="343" t="s">
        <v>4004</v>
      </c>
      <c r="BH15" s="343">
        <v>2</v>
      </c>
      <c r="BI15" s="351">
        <v>46277</v>
      </c>
      <c r="BJ15" s="343">
        <v>0</v>
      </c>
      <c r="BK15" s="361"/>
      <c r="BL15" s="362"/>
      <c r="BM15" s="363" t="s">
        <v>4004</v>
      </c>
      <c r="BN15" s="364">
        <v>2</v>
      </c>
      <c r="BO15" s="352">
        <v>46277</v>
      </c>
      <c r="BP15" s="363">
        <v>0</v>
      </c>
      <c r="BQ15" s="361"/>
      <c r="BR15" s="362"/>
      <c r="BS15" s="361"/>
      <c r="BT15" s="365"/>
      <c r="BU15" s="366"/>
      <c r="BV15" s="361"/>
      <c r="BW15" s="367"/>
      <c r="BX15" s="362"/>
      <c r="BY15" s="361"/>
      <c r="BZ15" s="365"/>
      <c r="CA15" s="368"/>
      <c r="CB15" s="361"/>
      <c r="CC15" s="361"/>
      <c r="CD15" s="366"/>
      <c r="CE15" s="361"/>
      <c r="CF15" s="361"/>
      <c r="CG15" s="361"/>
      <c r="CH15" s="361"/>
      <c r="CI15" s="361"/>
      <c r="CJ15" s="366"/>
      <c r="CK15" s="361"/>
      <c r="CL15" s="361"/>
      <c r="CM15" s="361"/>
      <c r="CN15" s="361"/>
      <c r="CO15" s="361"/>
      <c r="CP15" s="366"/>
      <c r="CQ15" s="361"/>
      <c r="CR15" s="361"/>
      <c r="CS15" s="361"/>
      <c r="CT15" s="361"/>
    </row>
    <row r="16" spans="1:98" ht="17.25" customHeight="1">
      <c r="A16" s="343">
        <v>7</v>
      </c>
      <c r="B16" s="344" t="s">
        <v>3987</v>
      </c>
      <c r="C16" s="344" t="s">
        <v>3988</v>
      </c>
      <c r="D16" s="344" t="s">
        <v>781</v>
      </c>
      <c r="E16" s="344" t="s">
        <v>4005</v>
      </c>
      <c r="F16" s="344" t="s">
        <v>4006</v>
      </c>
      <c r="G16" s="344" t="s">
        <v>4007</v>
      </c>
      <c r="H16" s="345">
        <v>193</v>
      </c>
      <c r="I16" s="346" t="s">
        <v>702</v>
      </c>
      <c r="J16" s="347">
        <v>2</v>
      </c>
      <c r="K16" s="347"/>
      <c r="L16" s="347">
        <v>2</v>
      </c>
      <c r="M16" s="345">
        <v>1.5</v>
      </c>
      <c r="N16" s="345">
        <v>3</v>
      </c>
      <c r="O16" s="345" t="s">
        <v>674</v>
      </c>
      <c r="P16" s="345" t="s">
        <v>13</v>
      </c>
      <c r="Q16" s="345" t="s">
        <v>703</v>
      </c>
      <c r="R16" s="345"/>
      <c r="S16" s="345"/>
      <c r="T16" s="345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45">
        <f t="shared" ca="1" si="0"/>
        <v>2</v>
      </c>
      <c r="V16" s="345">
        <f t="shared" ca="1" si="1"/>
        <v>0</v>
      </c>
      <c r="W16" s="345"/>
      <c r="X16" s="345"/>
      <c r="Y16" s="345"/>
      <c r="Z16" s="345"/>
      <c r="AA16" s="345"/>
      <c r="AB16" s="345"/>
      <c r="AC16" s="345">
        <v>8.7999999999999995E-2</v>
      </c>
      <c r="AD16" s="349"/>
      <c r="AE16" s="337"/>
      <c r="AF16" s="337"/>
      <c r="AG16" s="348" t="s">
        <v>677</v>
      </c>
      <c r="AH16" s="348" t="s">
        <v>677</v>
      </c>
      <c r="AI16" s="345">
        <v>0</v>
      </c>
      <c r="AJ16" s="345">
        <v>0</v>
      </c>
      <c r="AK16" s="345"/>
      <c r="AL16" s="345"/>
      <c r="AM16" s="343"/>
      <c r="AN16" s="343"/>
      <c r="AO16" s="343"/>
      <c r="AP16" s="343"/>
      <c r="AQ16" s="343"/>
      <c r="AR16" s="343"/>
      <c r="AS16" s="343"/>
      <c r="AT16" s="343"/>
      <c r="AU16" s="343"/>
      <c r="AV16" s="343"/>
      <c r="AW16" s="343">
        <v>0</v>
      </c>
      <c r="AX16" s="343">
        <v>0</v>
      </c>
      <c r="AY16" s="343">
        <v>0</v>
      </c>
      <c r="AZ16" s="343">
        <v>0</v>
      </c>
      <c r="BA16" s="343">
        <v>0</v>
      </c>
      <c r="BB16" s="343">
        <v>0</v>
      </c>
      <c r="BC16" s="343">
        <v>0</v>
      </c>
      <c r="BD16" s="343" t="s">
        <v>692</v>
      </c>
      <c r="BE16" s="343"/>
      <c r="BF16" s="350"/>
      <c r="BG16" s="343" t="s">
        <v>4004</v>
      </c>
      <c r="BH16" s="343">
        <v>2</v>
      </c>
      <c r="BI16" s="351">
        <v>46277</v>
      </c>
      <c r="BJ16" s="343">
        <v>0</v>
      </c>
      <c r="BK16" s="343"/>
      <c r="BL16" s="350"/>
      <c r="BM16" s="343" t="s">
        <v>4004</v>
      </c>
      <c r="BN16" s="343">
        <v>2</v>
      </c>
      <c r="BO16" s="352">
        <v>46277</v>
      </c>
      <c r="BP16" s="343">
        <v>0</v>
      </c>
      <c r="BQ16" s="343"/>
      <c r="BR16" s="350"/>
      <c r="BS16" s="343"/>
      <c r="BT16" s="343"/>
      <c r="BU16" s="351"/>
      <c r="BV16" s="343"/>
      <c r="BW16" s="343"/>
      <c r="BX16" s="350"/>
      <c r="BY16" s="343"/>
      <c r="BZ16" s="343"/>
      <c r="CA16" s="343"/>
      <c r="CB16" s="343"/>
      <c r="CC16" s="343"/>
      <c r="CD16" s="351"/>
      <c r="CE16" s="343"/>
      <c r="CF16" s="343"/>
      <c r="CG16" s="343"/>
      <c r="CH16" s="343"/>
      <c r="CI16" s="343"/>
      <c r="CJ16" s="351"/>
      <c r="CK16" s="343"/>
      <c r="CL16" s="343"/>
      <c r="CM16" s="343"/>
      <c r="CN16" s="343"/>
      <c r="CO16" s="343"/>
      <c r="CP16" s="351"/>
      <c r="CQ16" s="343"/>
      <c r="CR16" s="343"/>
      <c r="CS16" s="343"/>
      <c r="CT16" s="343"/>
    </row>
    <row r="17" spans="1:98" ht="17.25" customHeight="1">
      <c r="A17" s="343">
        <v>8</v>
      </c>
      <c r="B17" s="344" t="s">
        <v>3987</v>
      </c>
      <c r="C17" s="344" t="s">
        <v>3988</v>
      </c>
      <c r="D17" s="344" t="s">
        <v>4008</v>
      </c>
      <c r="E17" s="344" t="s">
        <v>4009</v>
      </c>
      <c r="F17" s="344" t="s">
        <v>4010</v>
      </c>
      <c r="G17" s="344" t="s">
        <v>4011</v>
      </c>
      <c r="H17" s="345">
        <v>130</v>
      </c>
      <c r="I17" s="346" t="s">
        <v>702</v>
      </c>
      <c r="J17" s="347">
        <v>2</v>
      </c>
      <c r="K17" s="347"/>
      <c r="L17" s="347">
        <v>2</v>
      </c>
      <c r="M17" s="345">
        <v>0.4</v>
      </c>
      <c r="N17" s="345">
        <v>0.8</v>
      </c>
      <c r="O17" s="345" t="s">
        <v>674</v>
      </c>
      <c r="P17" s="345" t="s">
        <v>13</v>
      </c>
      <c r="Q17" s="345" t="s">
        <v>703</v>
      </c>
      <c r="R17" s="345"/>
      <c r="S17" s="345"/>
      <c r="T17" s="34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45">
        <f t="shared" ca="1" si="0"/>
        <v>2</v>
      </c>
      <c r="V17" s="345">
        <f t="shared" ca="1" si="1"/>
        <v>0</v>
      </c>
      <c r="W17" s="345"/>
      <c r="X17" s="345"/>
      <c r="Y17" s="345"/>
      <c r="Z17" s="345"/>
      <c r="AA17" s="345"/>
      <c r="AB17" s="345"/>
      <c r="AC17" s="345">
        <v>4.1000000000000002E-2</v>
      </c>
      <c r="AD17" s="349"/>
      <c r="AE17" s="337"/>
      <c r="AF17" s="337"/>
      <c r="AG17" s="348" t="s">
        <v>677</v>
      </c>
      <c r="AH17" s="348" t="s">
        <v>677</v>
      </c>
      <c r="AI17" s="345">
        <v>0</v>
      </c>
      <c r="AJ17" s="345">
        <v>0</v>
      </c>
      <c r="AK17" s="345"/>
      <c r="AL17" s="345"/>
      <c r="AM17" s="343"/>
      <c r="AN17" s="343"/>
      <c r="AO17" s="343"/>
      <c r="AP17" s="343"/>
      <c r="AQ17" s="343"/>
      <c r="AR17" s="343"/>
      <c r="AS17" s="343"/>
      <c r="AT17" s="343"/>
      <c r="AU17" s="343"/>
      <c r="AV17" s="343"/>
      <c r="AW17" s="343">
        <v>0</v>
      </c>
      <c r="AX17" s="343">
        <v>0</v>
      </c>
      <c r="AY17" s="343">
        <v>0</v>
      </c>
      <c r="AZ17" s="343">
        <v>0</v>
      </c>
      <c r="BA17" s="343">
        <v>0</v>
      </c>
      <c r="BB17" s="343">
        <v>0</v>
      </c>
      <c r="BC17" s="343">
        <v>0</v>
      </c>
      <c r="BD17" s="343" t="s">
        <v>692</v>
      </c>
      <c r="BE17" s="343"/>
      <c r="BF17" s="350"/>
      <c r="BG17" s="343" t="s">
        <v>4012</v>
      </c>
      <c r="BH17" s="343">
        <v>2</v>
      </c>
      <c r="BI17" s="351">
        <v>46277</v>
      </c>
      <c r="BJ17" s="343">
        <v>0</v>
      </c>
      <c r="BK17" s="343"/>
      <c r="BL17" s="350"/>
      <c r="BM17" s="343" t="s">
        <v>4012</v>
      </c>
      <c r="BN17" s="347">
        <v>2</v>
      </c>
      <c r="BO17" s="352">
        <v>46277</v>
      </c>
      <c r="BP17" s="343">
        <v>0</v>
      </c>
      <c r="BQ17" s="343"/>
      <c r="BR17" s="350"/>
      <c r="BS17" s="343"/>
      <c r="BT17" s="347"/>
      <c r="BU17" s="351"/>
      <c r="BV17" s="343"/>
      <c r="BW17" s="349"/>
      <c r="BX17" s="350"/>
      <c r="BY17" s="343"/>
      <c r="BZ17" s="347"/>
      <c r="CA17" s="352"/>
      <c r="CB17" s="343"/>
      <c r="CC17" s="343"/>
      <c r="CD17" s="351"/>
      <c r="CE17" s="343"/>
      <c r="CF17" s="343"/>
      <c r="CG17" s="343"/>
      <c r="CH17" s="343"/>
      <c r="CI17" s="343"/>
      <c r="CJ17" s="351"/>
      <c r="CK17" s="343"/>
      <c r="CL17" s="343"/>
      <c r="CM17" s="343"/>
      <c r="CN17" s="343"/>
      <c r="CO17" s="343"/>
      <c r="CP17" s="351"/>
      <c r="CQ17" s="343"/>
      <c r="CR17" s="343"/>
      <c r="CS17" s="343"/>
      <c r="CT17" s="343"/>
    </row>
    <row r="18" spans="1:98" ht="17.25" customHeight="1">
      <c r="A18" s="343">
        <v>9</v>
      </c>
      <c r="B18" s="344" t="s">
        <v>3987</v>
      </c>
      <c r="C18" s="344" t="s">
        <v>3988</v>
      </c>
      <c r="D18" s="344" t="s">
        <v>781</v>
      </c>
      <c r="E18" s="344" t="s">
        <v>4013</v>
      </c>
      <c r="F18" s="344" t="s">
        <v>4014</v>
      </c>
      <c r="G18" s="344" t="s">
        <v>4007</v>
      </c>
      <c r="H18" s="345">
        <v>123</v>
      </c>
      <c r="I18" s="346" t="s">
        <v>702</v>
      </c>
      <c r="J18" s="347">
        <v>1</v>
      </c>
      <c r="K18" s="347"/>
      <c r="L18" s="347">
        <v>1</v>
      </c>
      <c r="M18" s="345">
        <v>1</v>
      </c>
      <c r="N18" s="345">
        <v>1</v>
      </c>
      <c r="O18" s="345" t="s">
        <v>674</v>
      </c>
      <c r="P18" s="345" t="s">
        <v>13</v>
      </c>
      <c r="Q18" s="345" t="s">
        <v>703</v>
      </c>
      <c r="R18" s="345"/>
      <c r="S18" s="345"/>
      <c r="T18" s="345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45">
        <f t="shared" ca="1" si="0"/>
        <v>1</v>
      </c>
      <c r="V18" s="345">
        <f t="shared" ca="1" si="1"/>
        <v>0</v>
      </c>
      <c r="W18" s="345"/>
      <c r="X18" s="345"/>
      <c r="Y18" s="345"/>
      <c r="Z18" s="345"/>
      <c r="AA18" s="345"/>
      <c r="AB18" s="345"/>
      <c r="AC18" s="345">
        <v>2.9000000000000001E-2</v>
      </c>
      <c r="AD18" s="349"/>
      <c r="AE18" s="337"/>
      <c r="AF18" s="337"/>
      <c r="AG18" s="348" t="s">
        <v>677</v>
      </c>
      <c r="AH18" s="348" t="s">
        <v>677</v>
      </c>
      <c r="AI18" s="345">
        <v>0</v>
      </c>
      <c r="AJ18" s="345">
        <v>0</v>
      </c>
      <c r="AK18" s="345"/>
      <c r="AL18" s="345"/>
      <c r="AM18" s="343"/>
      <c r="AN18" s="343"/>
      <c r="AO18" s="343"/>
      <c r="AP18" s="343"/>
      <c r="AQ18" s="343"/>
      <c r="AR18" s="343"/>
      <c r="AS18" s="343"/>
      <c r="AT18" s="343"/>
      <c r="AU18" s="343"/>
      <c r="AV18" s="343"/>
      <c r="AW18" s="343">
        <v>0</v>
      </c>
      <c r="AX18" s="343">
        <v>0</v>
      </c>
      <c r="AY18" s="343">
        <v>0</v>
      </c>
      <c r="AZ18" s="343">
        <v>0</v>
      </c>
      <c r="BA18" s="343">
        <v>0</v>
      </c>
      <c r="BB18" s="343">
        <v>0</v>
      </c>
      <c r="BC18" s="343">
        <v>0</v>
      </c>
      <c r="BD18" s="343" t="s">
        <v>692</v>
      </c>
      <c r="BE18" s="369"/>
      <c r="BF18" s="370"/>
      <c r="BG18" s="343" t="s">
        <v>4004</v>
      </c>
      <c r="BH18" s="343">
        <v>1</v>
      </c>
      <c r="BI18" s="351">
        <v>46277</v>
      </c>
      <c r="BJ18" s="343">
        <v>0</v>
      </c>
      <c r="BK18" s="369"/>
      <c r="BL18" s="370"/>
      <c r="BM18" s="371" t="s">
        <v>4004</v>
      </c>
      <c r="BN18" s="372">
        <v>1</v>
      </c>
      <c r="BO18" s="352">
        <v>46277</v>
      </c>
      <c r="BP18" s="371">
        <v>0</v>
      </c>
      <c r="BQ18" s="369"/>
      <c r="BR18" s="370"/>
      <c r="BS18" s="369"/>
      <c r="BT18" s="373"/>
      <c r="BU18" s="374"/>
      <c r="BV18" s="369"/>
      <c r="BW18" s="375"/>
      <c r="BX18" s="370"/>
      <c r="BY18" s="369"/>
      <c r="BZ18" s="373"/>
      <c r="CA18" s="376"/>
      <c r="CB18" s="369"/>
      <c r="CC18" s="369"/>
      <c r="CD18" s="374"/>
      <c r="CE18" s="369"/>
      <c r="CF18" s="369"/>
      <c r="CG18" s="369"/>
      <c r="CH18" s="369"/>
      <c r="CI18" s="369"/>
      <c r="CJ18" s="374"/>
      <c r="CK18" s="369"/>
      <c r="CL18" s="369"/>
      <c r="CM18" s="369"/>
      <c r="CN18" s="369"/>
      <c r="CO18" s="369"/>
      <c r="CP18" s="374"/>
      <c r="CQ18" s="369"/>
      <c r="CR18" s="369"/>
      <c r="CS18" s="369"/>
      <c r="CT18" s="369"/>
    </row>
    <row r="19" spans="1:98" ht="17.25" customHeight="1">
      <c r="A19" s="343">
        <v>10</v>
      </c>
      <c r="B19" s="344" t="s">
        <v>3987</v>
      </c>
      <c r="C19" s="344" t="s">
        <v>3988</v>
      </c>
      <c r="D19" s="344" t="s">
        <v>781</v>
      </c>
      <c r="E19" s="344" t="s">
        <v>4015</v>
      </c>
      <c r="F19" s="344" t="s">
        <v>4016</v>
      </c>
      <c r="G19" s="344" t="s">
        <v>4017</v>
      </c>
      <c r="H19" s="345">
        <v>364</v>
      </c>
      <c r="I19" s="346" t="s">
        <v>702</v>
      </c>
      <c r="J19" s="347">
        <v>1</v>
      </c>
      <c r="K19" s="347"/>
      <c r="L19" s="347">
        <v>1</v>
      </c>
      <c r="M19" s="345">
        <v>4.5</v>
      </c>
      <c r="N19" s="345">
        <v>4.5</v>
      </c>
      <c r="O19" s="345" t="s">
        <v>674</v>
      </c>
      <c r="P19" s="345" t="s">
        <v>13</v>
      </c>
      <c r="Q19" s="345" t="s">
        <v>703</v>
      </c>
      <c r="R19" s="345"/>
      <c r="S19" s="345"/>
      <c r="T19" s="34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45">
        <f t="shared" ca="1" si="0"/>
        <v>1</v>
      </c>
      <c r="V19" s="345">
        <f t="shared" ca="1" si="1"/>
        <v>0</v>
      </c>
      <c r="W19" s="345"/>
      <c r="X19" s="345"/>
      <c r="Y19" s="345"/>
      <c r="Z19" s="345"/>
      <c r="AA19" s="345"/>
      <c r="AB19" s="345"/>
      <c r="AC19" s="345">
        <v>0.123</v>
      </c>
      <c r="AD19" s="349"/>
      <c r="AE19" s="337"/>
      <c r="AF19" s="337"/>
      <c r="AG19" s="348" t="s">
        <v>677</v>
      </c>
      <c r="AH19" s="348" t="s">
        <v>677</v>
      </c>
      <c r="AI19" s="345">
        <v>0</v>
      </c>
      <c r="AJ19" s="345">
        <v>0</v>
      </c>
      <c r="AK19" s="345"/>
      <c r="AL19" s="345"/>
      <c r="AM19" s="343"/>
      <c r="AN19" s="343"/>
      <c r="AO19" s="343"/>
      <c r="AP19" s="343"/>
      <c r="AQ19" s="343"/>
      <c r="AR19" s="343"/>
      <c r="AS19" s="343"/>
      <c r="AT19" s="343"/>
      <c r="AU19" s="343"/>
      <c r="AV19" s="343"/>
      <c r="AW19" s="343">
        <v>0</v>
      </c>
      <c r="AX19" s="343">
        <v>0</v>
      </c>
      <c r="AY19" s="343">
        <v>0</v>
      </c>
      <c r="AZ19" s="343">
        <v>0</v>
      </c>
      <c r="BA19" s="343">
        <v>0</v>
      </c>
      <c r="BB19" s="343">
        <v>0</v>
      </c>
      <c r="BC19" s="343">
        <v>0</v>
      </c>
      <c r="BD19" s="343" t="s">
        <v>692</v>
      </c>
      <c r="BE19" s="343"/>
      <c r="BF19" s="350"/>
      <c r="BG19" s="343" t="s">
        <v>4004</v>
      </c>
      <c r="BH19" s="343">
        <v>1</v>
      </c>
      <c r="BI19" s="351">
        <v>46277</v>
      </c>
      <c r="BJ19" s="343">
        <v>0</v>
      </c>
      <c r="BK19" s="343"/>
      <c r="BL19" s="350"/>
      <c r="BM19" s="343" t="s">
        <v>4004</v>
      </c>
      <c r="BN19" s="343">
        <v>1</v>
      </c>
      <c r="BO19" s="352">
        <v>46277</v>
      </c>
      <c r="BP19" s="343">
        <v>0</v>
      </c>
      <c r="BQ19" s="343"/>
      <c r="BR19" s="350"/>
      <c r="BS19" s="343"/>
      <c r="BT19" s="343"/>
      <c r="BU19" s="351"/>
      <c r="BV19" s="343"/>
      <c r="BW19" s="343"/>
      <c r="BX19" s="350"/>
      <c r="BY19" s="343"/>
      <c r="BZ19" s="343"/>
      <c r="CA19" s="343"/>
      <c r="CB19" s="343"/>
      <c r="CC19" s="343"/>
      <c r="CD19" s="351"/>
      <c r="CE19" s="343"/>
      <c r="CF19" s="343"/>
      <c r="CG19" s="343"/>
      <c r="CH19" s="343"/>
      <c r="CI19" s="343"/>
      <c r="CJ19" s="351"/>
      <c r="CK19" s="343"/>
      <c r="CL19" s="343"/>
      <c r="CM19" s="343"/>
      <c r="CN19" s="343"/>
      <c r="CO19" s="343"/>
      <c r="CP19" s="351"/>
      <c r="CQ19" s="343"/>
      <c r="CR19" s="343"/>
      <c r="CS19" s="343"/>
      <c r="CT19" s="343"/>
    </row>
    <row r="20" spans="1:98" ht="17.25" customHeight="1">
      <c r="A20" s="187">
        <v>11</v>
      </c>
      <c r="B20" s="181" t="s">
        <v>4018</v>
      </c>
      <c r="C20" s="181" t="s">
        <v>4019</v>
      </c>
      <c r="D20" s="181"/>
      <c r="E20" s="181"/>
      <c r="F20" s="181"/>
      <c r="G20" s="181" t="s">
        <v>3989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33" t="s">
        <v>674</v>
      </c>
      <c r="P20" s="182"/>
      <c r="Q20" s="182"/>
      <c r="R20" s="333" t="s">
        <v>3962</v>
      </c>
      <c r="S20" s="182"/>
      <c r="T20" s="182"/>
      <c r="U20" s="182"/>
      <c r="V20" s="182"/>
      <c r="W20" s="333">
        <f ca="1">_xlfn.MINIFS(V:V,C:C,C20,AE:AE,"",AB:AB,"")</f>
        <v>0</v>
      </c>
      <c r="X20" s="333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77"/>
      <c r="AE20" s="180" t="s">
        <v>675</v>
      </c>
      <c r="AF20" s="180" t="s">
        <v>2163</v>
      </c>
      <c r="AG20" s="186" t="s">
        <v>677</v>
      </c>
      <c r="AH20" s="186" t="s">
        <v>677</v>
      </c>
      <c r="AI20" s="345">
        <v>0</v>
      </c>
      <c r="AJ20" s="345">
        <v>0</v>
      </c>
      <c r="AK20" s="345"/>
      <c r="AL20" s="345"/>
      <c r="AM20" s="343"/>
      <c r="AN20" s="343"/>
      <c r="AO20" s="343"/>
      <c r="AP20" s="343"/>
      <c r="AQ20" s="343"/>
      <c r="AR20" s="343"/>
      <c r="AS20" s="343"/>
      <c r="AT20" s="343"/>
      <c r="AU20" s="343"/>
      <c r="AV20" s="343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43"/>
      <c r="BF20" s="350"/>
      <c r="BG20" s="343"/>
      <c r="BH20" s="347"/>
      <c r="BI20" s="351"/>
      <c r="BJ20" s="343"/>
      <c r="BK20" s="343"/>
      <c r="BL20" s="350"/>
      <c r="BM20" s="343"/>
      <c r="BN20" s="347"/>
      <c r="BO20" s="352">
        <v>46277</v>
      </c>
      <c r="BP20" s="343"/>
      <c r="BQ20" s="343"/>
      <c r="BR20" s="350"/>
      <c r="BS20" s="343"/>
      <c r="BT20" s="347"/>
      <c r="BU20" s="351"/>
      <c r="BV20" s="343"/>
      <c r="BW20" s="349"/>
      <c r="BX20" s="350"/>
      <c r="BY20" s="343"/>
      <c r="BZ20" s="347"/>
      <c r="CA20" s="352"/>
      <c r="CB20" s="343"/>
      <c r="CC20" s="343"/>
      <c r="CD20" s="351"/>
      <c r="CE20" s="343"/>
      <c r="CF20" s="343"/>
      <c r="CG20" s="343"/>
      <c r="CH20" s="343"/>
      <c r="CI20" s="343"/>
      <c r="CJ20" s="351"/>
      <c r="CK20" s="343"/>
      <c r="CL20" s="343"/>
      <c r="CM20" s="343"/>
      <c r="CN20" s="343"/>
      <c r="CO20" s="343"/>
      <c r="CP20" s="351"/>
      <c r="CQ20" s="343"/>
      <c r="CR20" s="343"/>
      <c r="CS20" s="343"/>
      <c r="CT20" s="343"/>
    </row>
    <row r="21" spans="1:98" ht="17.25" customHeight="1">
      <c r="A21" s="343">
        <v>12</v>
      </c>
      <c r="B21" s="344" t="s">
        <v>4018</v>
      </c>
      <c r="C21" s="344" t="s">
        <v>4019</v>
      </c>
      <c r="D21" s="344" t="s">
        <v>3990</v>
      </c>
      <c r="E21" s="344" t="s">
        <v>3991</v>
      </c>
      <c r="F21" s="344" t="s">
        <v>4020</v>
      </c>
      <c r="G21" s="344" t="s">
        <v>3993</v>
      </c>
      <c r="H21" s="345">
        <v>3207</v>
      </c>
      <c r="I21" s="346" t="s">
        <v>702</v>
      </c>
      <c r="J21" s="347">
        <v>1</v>
      </c>
      <c r="K21" s="347"/>
      <c r="L21" s="347">
        <v>1</v>
      </c>
      <c r="M21" s="345">
        <v>12.7</v>
      </c>
      <c r="N21" s="345">
        <v>12.7</v>
      </c>
      <c r="O21" s="345" t="s">
        <v>674</v>
      </c>
      <c r="P21" s="345" t="s">
        <v>11</v>
      </c>
      <c r="Q21" s="345" t="s">
        <v>786</v>
      </c>
      <c r="R21" s="345"/>
      <c r="S21" s="345"/>
      <c r="T21" s="34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45">
        <f t="shared" ref="U21:U29" ca="1" si="2">+L21-T21</f>
        <v>1</v>
      </c>
      <c r="V21" s="345">
        <f t="shared" ref="V21:V29" ca="1" si="3">ROUNDDOWN(T21/J21,0)</f>
        <v>0</v>
      </c>
      <c r="W21" s="345"/>
      <c r="X21" s="345"/>
      <c r="Y21" s="345"/>
      <c r="Z21" s="345"/>
      <c r="AA21" s="345"/>
      <c r="AB21" s="345"/>
      <c r="AC21" s="345">
        <v>0.83499999999999996</v>
      </c>
      <c r="AD21" s="349"/>
      <c r="AE21" s="337"/>
      <c r="AF21" s="337"/>
      <c r="AG21" s="348" t="s">
        <v>677</v>
      </c>
      <c r="AH21" s="348" t="s">
        <v>677</v>
      </c>
      <c r="AI21" s="345">
        <v>0</v>
      </c>
      <c r="AJ21" s="345">
        <v>0</v>
      </c>
      <c r="AK21" s="345"/>
      <c r="AL21" s="345"/>
      <c r="AM21" s="343"/>
      <c r="AN21" s="343"/>
      <c r="AO21" s="343"/>
      <c r="AP21" s="343"/>
      <c r="AQ21" s="343"/>
      <c r="AR21" s="343"/>
      <c r="AS21" s="343"/>
      <c r="AT21" s="343"/>
      <c r="AU21" s="343"/>
      <c r="AV21" s="343"/>
      <c r="AW21" s="343">
        <v>0</v>
      </c>
      <c r="AX21" s="343">
        <v>0</v>
      </c>
      <c r="AY21" s="343">
        <v>1</v>
      </c>
      <c r="AZ21" s="343">
        <v>0</v>
      </c>
      <c r="BA21" s="343">
        <v>0</v>
      </c>
      <c r="BB21" s="343">
        <v>0</v>
      </c>
      <c r="BC21" s="343">
        <v>0</v>
      </c>
      <c r="BD21" s="343" t="s">
        <v>692</v>
      </c>
      <c r="BE21" s="353"/>
      <c r="BF21" s="354"/>
      <c r="BG21" s="343" t="s">
        <v>3994</v>
      </c>
      <c r="BH21" s="343">
        <v>1</v>
      </c>
      <c r="BI21" s="351">
        <v>46277</v>
      </c>
      <c r="BJ21" s="343">
        <v>0</v>
      </c>
      <c r="BK21" s="353"/>
      <c r="BL21" s="354"/>
      <c r="BM21" s="343" t="s">
        <v>3994</v>
      </c>
      <c r="BN21" s="347">
        <v>1</v>
      </c>
      <c r="BO21" s="352">
        <v>46277</v>
      </c>
      <c r="BP21" s="343">
        <v>0</v>
      </c>
      <c r="BQ21" s="353"/>
      <c r="BR21" s="354"/>
      <c r="BS21" s="353"/>
      <c r="BT21" s="355"/>
      <c r="BU21" s="356"/>
      <c r="BV21" s="353"/>
      <c r="BW21" s="357"/>
      <c r="BX21" s="354"/>
      <c r="BY21" s="353"/>
      <c r="BZ21" s="355"/>
      <c r="CA21" s="358"/>
      <c r="CB21" s="353"/>
      <c r="CC21" s="353"/>
      <c r="CD21" s="356"/>
      <c r="CE21" s="353"/>
      <c r="CF21" s="353"/>
      <c r="CG21" s="353"/>
      <c r="CH21" s="353"/>
      <c r="CI21" s="353"/>
      <c r="CJ21" s="356"/>
      <c r="CK21" s="353"/>
      <c r="CL21" s="353"/>
      <c r="CM21" s="353"/>
      <c r="CN21" s="353"/>
      <c r="CO21" s="353"/>
      <c r="CP21" s="356"/>
      <c r="CQ21" s="353"/>
      <c r="CR21" s="353"/>
      <c r="CS21" s="353"/>
      <c r="CT21" s="353"/>
    </row>
    <row r="22" spans="1:98" ht="17.25" customHeight="1">
      <c r="A22" s="343">
        <v>13</v>
      </c>
      <c r="B22" s="344" t="s">
        <v>4018</v>
      </c>
      <c r="C22" s="344" t="s">
        <v>4019</v>
      </c>
      <c r="D22" s="344" t="s">
        <v>3990</v>
      </c>
      <c r="E22" s="344" t="s">
        <v>3995</v>
      </c>
      <c r="F22" s="344" t="s">
        <v>4021</v>
      </c>
      <c r="G22" s="344" t="s">
        <v>3993</v>
      </c>
      <c r="H22" s="345">
        <v>3167</v>
      </c>
      <c r="I22" s="346" t="s">
        <v>702</v>
      </c>
      <c r="J22" s="347">
        <v>1</v>
      </c>
      <c r="K22" s="347"/>
      <c r="L22" s="347">
        <v>1</v>
      </c>
      <c r="M22" s="345">
        <v>12.5</v>
      </c>
      <c r="N22" s="345">
        <v>12.5</v>
      </c>
      <c r="O22" s="345" t="s">
        <v>674</v>
      </c>
      <c r="P22" s="345" t="s">
        <v>11</v>
      </c>
      <c r="Q22" s="345" t="s">
        <v>786</v>
      </c>
      <c r="R22" s="345"/>
      <c r="S22" s="345"/>
      <c r="T22" s="345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45">
        <f t="shared" ca="1" si="2"/>
        <v>1</v>
      </c>
      <c r="V22" s="345">
        <f t="shared" ca="1" si="3"/>
        <v>0</v>
      </c>
      <c r="W22" s="345"/>
      <c r="X22" s="345"/>
      <c r="Y22" s="345"/>
      <c r="Z22" s="345"/>
      <c r="AA22" s="345"/>
      <c r="AB22" s="345"/>
      <c r="AC22" s="345">
        <v>0.82499999999999996</v>
      </c>
      <c r="AD22" s="349"/>
      <c r="AE22" s="337"/>
      <c r="AF22" s="337"/>
      <c r="AG22" s="348" t="s">
        <v>677</v>
      </c>
      <c r="AH22" s="348" t="s">
        <v>677</v>
      </c>
      <c r="AI22" s="345">
        <v>0</v>
      </c>
      <c r="AJ22" s="345">
        <v>0</v>
      </c>
      <c r="AK22" s="345"/>
      <c r="AL22" s="345"/>
      <c r="AM22" s="343"/>
      <c r="AN22" s="343"/>
      <c r="AO22" s="343"/>
      <c r="AP22" s="343"/>
      <c r="AQ22" s="343"/>
      <c r="AR22" s="343"/>
      <c r="AS22" s="343"/>
      <c r="AT22" s="343"/>
      <c r="AU22" s="343"/>
      <c r="AV22" s="343"/>
      <c r="AW22" s="343">
        <v>0</v>
      </c>
      <c r="AX22" s="343">
        <v>0</v>
      </c>
      <c r="AY22" s="343">
        <v>1</v>
      </c>
      <c r="AZ22" s="343">
        <v>0</v>
      </c>
      <c r="BA22" s="343">
        <v>0</v>
      </c>
      <c r="BB22" s="343">
        <v>0</v>
      </c>
      <c r="BC22" s="343">
        <v>0</v>
      </c>
      <c r="BD22" s="343" t="s">
        <v>692</v>
      </c>
      <c r="BE22" s="359"/>
      <c r="BF22" s="360"/>
      <c r="BG22" s="343" t="s">
        <v>3994</v>
      </c>
      <c r="BH22" s="343">
        <v>1</v>
      </c>
      <c r="BI22" s="351">
        <v>46277</v>
      </c>
      <c r="BJ22" s="343">
        <v>0</v>
      </c>
      <c r="BK22" s="361"/>
      <c r="BL22" s="362"/>
      <c r="BM22" s="363" t="s">
        <v>3994</v>
      </c>
      <c r="BN22" s="364">
        <v>1</v>
      </c>
      <c r="BO22" s="352">
        <v>46277</v>
      </c>
      <c r="BP22" s="363">
        <v>0</v>
      </c>
      <c r="BQ22" s="361"/>
      <c r="BR22" s="362"/>
      <c r="BS22" s="361"/>
      <c r="BT22" s="365"/>
      <c r="BU22" s="366"/>
      <c r="BV22" s="361"/>
      <c r="BW22" s="367"/>
      <c r="BX22" s="362"/>
      <c r="BY22" s="361"/>
      <c r="BZ22" s="365"/>
      <c r="CA22" s="368"/>
      <c r="CB22" s="361"/>
      <c r="CC22" s="361"/>
      <c r="CD22" s="366"/>
      <c r="CE22" s="361"/>
      <c r="CF22" s="361"/>
      <c r="CG22" s="361"/>
      <c r="CH22" s="361"/>
      <c r="CI22" s="361"/>
      <c r="CJ22" s="366"/>
      <c r="CK22" s="361"/>
      <c r="CL22" s="361"/>
      <c r="CM22" s="361"/>
      <c r="CN22" s="361"/>
      <c r="CO22" s="361"/>
      <c r="CP22" s="366"/>
      <c r="CQ22" s="361"/>
      <c r="CR22" s="361"/>
      <c r="CS22" s="361"/>
      <c r="CT22" s="361"/>
    </row>
    <row r="23" spans="1:98" ht="17.25" customHeight="1">
      <c r="A23" s="343">
        <v>14</v>
      </c>
      <c r="B23" s="344" t="s">
        <v>4018</v>
      </c>
      <c r="C23" s="344" t="s">
        <v>4019</v>
      </c>
      <c r="D23" s="344" t="s">
        <v>3990</v>
      </c>
      <c r="E23" s="344" t="s">
        <v>3997</v>
      </c>
      <c r="F23" s="344" t="s">
        <v>4022</v>
      </c>
      <c r="G23" s="344" t="s">
        <v>3993</v>
      </c>
      <c r="H23" s="345">
        <v>3066</v>
      </c>
      <c r="I23" s="346" t="s">
        <v>702</v>
      </c>
      <c r="J23" s="347">
        <v>1</v>
      </c>
      <c r="K23" s="347"/>
      <c r="L23" s="347">
        <v>1</v>
      </c>
      <c r="M23" s="345">
        <v>12.1</v>
      </c>
      <c r="N23" s="345">
        <v>12.1</v>
      </c>
      <c r="O23" s="345" t="s">
        <v>674</v>
      </c>
      <c r="P23" s="345" t="s">
        <v>11</v>
      </c>
      <c r="Q23" s="345" t="s">
        <v>786</v>
      </c>
      <c r="R23" s="345"/>
      <c r="S23" s="345"/>
      <c r="T23" s="34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45">
        <f t="shared" ca="1" si="2"/>
        <v>1</v>
      </c>
      <c r="V23" s="345">
        <f t="shared" ca="1" si="3"/>
        <v>0</v>
      </c>
      <c r="W23" s="345"/>
      <c r="X23" s="345"/>
      <c r="Y23" s="345"/>
      <c r="Z23" s="345"/>
      <c r="AA23" s="345"/>
      <c r="AB23" s="345"/>
      <c r="AC23" s="345">
        <v>0.79800000000000004</v>
      </c>
      <c r="AD23" s="349"/>
      <c r="AE23" s="337"/>
      <c r="AF23" s="337"/>
      <c r="AG23" s="348" t="s">
        <v>677</v>
      </c>
      <c r="AH23" s="348" t="s">
        <v>677</v>
      </c>
      <c r="AI23" s="345">
        <v>0</v>
      </c>
      <c r="AJ23" s="345">
        <v>0</v>
      </c>
      <c r="AK23" s="345"/>
      <c r="AL23" s="345"/>
      <c r="AM23" s="343"/>
      <c r="AN23" s="343"/>
      <c r="AO23" s="343"/>
      <c r="AP23" s="343"/>
      <c r="AQ23" s="343"/>
      <c r="AR23" s="343"/>
      <c r="AS23" s="343"/>
      <c r="AT23" s="343"/>
      <c r="AU23" s="343"/>
      <c r="AV23" s="343"/>
      <c r="AW23" s="343">
        <v>0</v>
      </c>
      <c r="AX23" s="343">
        <v>0</v>
      </c>
      <c r="AY23" s="343">
        <v>1</v>
      </c>
      <c r="AZ23" s="343">
        <v>0</v>
      </c>
      <c r="BA23" s="343">
        <v>0</v>
      </c>
      <c r="BB23" s="343">
        <v>0</v>
      </c>
      <c r="BC23" s="343">
        <v>0</v>
      </c>
      <c r="BD23" s="343" t="s">
        <v>692</v>
      </c>
      <c r="BE23" s="359"/>
      <c r="BF23" s="360"/>
      <c r="BG23" s="343" t="s">
        <v>3994</v>
      </c>
      <c r="BH23" s="343">
        <v>1</v>
      </c>
      <c r="BI23" s="351">
        <v>46277</v>
      </c>
      <c r="BJ23" s="343">
        <v>0</v>
      </c>
      <c r="BK23" s="361"/>
      <c r="BL23" s="362"/>
      <c r="BM23" s="363" t="s">
        <v>3994</v>
      </c>
      <c r="BN23" s="364">
        <v>1</v>
      </c>
      <c r="BO23" s="352">
        <v>46277</v>
      </c>
      <c r="BP23" s="363">
        <v>0</v>
      </c>
      <c r="BQ23" s="361"/>
      <c r="BR23" s="362"/>
      <c r="BS23" s="361"/>
      <c r="BT23" s="365"/>
      <c r="BU23" s="366"/>
      <c r="BV23" s="361"/>
      <c r="BW23" s="367"/>
      <c r="BX23" s="362"/>
      <c r="BY23" s="361"/>
      <c r="BZ23" s="365"/>
      <c r="CA23" s="368"/>
      <c r="CB23" s="361"/>
      <c r="CC23" s="361"/>
      <c r="CD23" s="366"/>
      <c r="CE23" s="361"/>
      <c r="CF23" s="361"/>
      <c r="CG23" s="361"/>
      <c r="CH23" s="361"/>
      <c r="CI23" s="361"/>
      <c r="CJ23" s="366"/>
      <c r="CK23" s="361"/>
      <c r="CL23" s="361"/>
      <c r="CM23" s="361"/>
      <c r="CN23" s="361"/>
      <c r="CO23" s="361"/>
      <c r="CP23" s="366"/>
      <c r="CQ23" s="361"/>
      <c r="CR23" s="361"/>
      <c r="CS23" s="361"/>
      <c r="CT23" s="361"/>
    </row>
    <row r="24" spans="1:98" ht="17.25" customHeight="1">
      <c r="A24" s="343">
        <v>15</v>
      </c>
      <c r="B24" s="344" t="s">
        <v>4018</v>
      </c>
      <c r="C24" s="344" t="s">
        <v>4019</v>
      </c>
      <c r="D24" s="344" t="s">
        <v>800</v>
      </c>
      <c r="E24" s="344" t="s">
        <v>3999</v>
      </c>
      <c r="F24" s="344" t="s">
        <v>4023</v>
      </c>
      <c r="G24" s="344" t="s">
        <v>1014</v>
      </c>
      <c r="H24" s="345">
        <v>6950</v>
      </c>
      <c r="I24" s="346" t="s">
        <v>702</v>
      </c>
      <c r="J24" s="347">
        <v>1</v>
      </c>
      <c r="K24" s="347"/>
      <c r="L24" s="347">
        <v>1</v>
      </c>
      <c r="M24" s="345">
        <v>216.3</v>
      </c>
      <c r="N24" s="345">
        <v>216.3</v>
      </c>
      <c r="O24" s="345" t="s">
        <v>674</v>
      </c>
      <c r="P24" s="345" t="s">
        <v>11</v>
      </c>
      <c r="Q24" s="345" t="s">
        <v>703</v>
      </c>
      <c r="R24" s="345"/>
      <c r="S24" s="345"/>
      <c r="T24" s="345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45">
        <f t="shared" ca="1" si="2"/>
        <v>1</v>
      </c>
      <c r="V24" s="345">
        <f t="shared" ca="1" si="3"/>
        <v>0</v>
      </c>
      <c r="W24" s="345"/>
      <c r="X24" s="345"/>
      <c r="Y24" s="345"/>
      <c r="Z24" s="345"/>
      <c r="AA24" s="345"/>
      <c r="AB24" s="345"/>
      <c r="AC24" s="345">
        <v>6.0620000000000003</v>
      </c>
      <c r="AD24" s="349"/>
      <c r="AE24" s="337"/>
      <c r="AF24" s="337"/>
      <c r="AG24" s="348" t="s">
        <v>677</v>
      </c>
      <c r="AH24" s="348" t="s">
        <v>677</v>
      </c>
      <c r="AI24" s="345">
        <v>0</v>
      </c>
      <c r="AJ24" s="345">
        <v>0</v>
      </c>
      <c r="AK24" s="345"/>
      <c r="AL24" s="345"/>
      <c r="AM24" s="343"/>
      <c r="AN24" s="343"/>
      <c r="AO24" s="343"/>
      <c r="AP24" s="343"/>
      <c r="AQ24" s="343"/>
      <c r="AR24" s="343"/>
      <c r="AS24" s="343"/>
      <c r="AT24" s="343"/>
      <c r="AU24" s="343"/>
      <c r="AV24" s="343"/>
      <c r="AW24" s="343">
        <v>0</v>
      </c>
      <c r="AX24" s="343">
        <v>0</v>
      </c>
      <c r="AY24" s="343">
        <v>0</v>
      </c>
      <c r="AZ24" s="343">
        <v>0</v>
      </c>
      <c r="BA24" s="343">
        <v>0</v>
      </c>
      <c r="BB24" s="343">
        <v>0</v>
      </c>
      <c r="BC24" s="343">
        <v>0</v>
      </c>
      <c r="BD24" s="343" t="s">
        <v>692</v>
      </c>
      <c r="BE24" s="378"/>
      <c r="BF24" s="379"/>
      <c r="BG24" s="343" t="s">
        <v>4001</v>
      </c>
      <c r="BH24" s="343">
        <v>1</v>
      </c>
      <c r="BI24" s="351">
        <v>46277</v>
      </c>
      <c r="BJ24" s="343">
        <v>0</v>
      </c>
      <c r="BK24" s="378"/>
      <c r="BL24" s="379"/>
      <c r="BM24" s="378" t="s">
        <v>4001</v>
      </c>
      <c r="BN24" s="378">
        <v>1</v>
      </c>
      <c r="BO24" s="352">
        <v>46277</v>
      </c>
      <c r="BP24" s="378">
        <v>0</v>
      </c>
      <c r="BQ24" s="378"/>
      <c r="BR24" s="379"/>
      <c r="BS24" s="378"/>
      <c r="BT24" s="378"/>
      <c r="BU24" s="380"/>
      <c r="BV24" s="378"/>
      <c r="BW24" s="378"/>
      <c r="BX24" s="379"/>
      <c r="BY24" s="378"/>
      <c r="BZ24" s="378"/>
      <c r="CA24" s="378"/>
      <c r="CB24" s="378"/>
      <c r="CC24" s="378"/>
      <c r="CD24" s="380"/>
      <c r="CE24" s="378"/>
      <c r="CF24" s="378"/>
      <c r="CG24" s="378"/>
      <c r="CH24" s="378"/>
      <c r="CI24" s="378"/>
      <c r="CJ24" s="380"/>
      <c r="CK24" s="378"/>
      <c r="CL24" s="378"/>
      <c r="CM24" s="378"/>
      <c r="CN24" s="378"/>
      <c r="CO24" s="378"/>
      <c r="CP24" s="380"/>
      <c r="CQ24" s="378"/>
      <c r="CR24" s="378"/>
      <c r="CS24" s="378"/>
      <c r="CT24" s="378"/>
    </row>
    <row r="25" spans="1:98" ht="17.25" customHeight="1">
      <c r="A25" s="343">
        <v>16</v>
      </c>
      <c r="B25" s="344" t="s">
        <v>4018</v>
      </c>
      <c r="C25" s="344" t="s">
        <v>4019</v>
      </c>
      <c r="D25" s="344" t="s">
        <v>781</v>
      </c>
      <c r="E25" s="344" t="s">
        <v>852</v>
      </c>
      <c r="F25" s="344" t="s">
        <v>4024</v>
      </c>
      <c r="G25" s="344" t="s">
        <v>4003</v>
      </c>
      <c r="H25" s="345">
        <v>193</v>
      </c>
      <c r="I25" s="346" t="s">
        <v>702</v>
      </c>
      <c r="J25" s="347">
        <v>2</v>
      </c>
      <c r="K25" s="347"/>
      <c r="L25" s="347">
        <v>2</v>
      </c>
      <c r="M25" s="345">
        <v>1.8</v>
      </c>
      <c r="N25" s="345">
        <v>3.6</v>
      </c>
      <c r="O25" s="345" t="s">
        <v>674</v>
      </c>
      <c r="P25" s="345" t="s">
        <v>13</v>
      </c>
      <c r="Q25" s="345" t="s">
        <v>703</v>
      </c>
      <c r="R25" s="345"/>
      <c r="S25" s="345"/>
      <c r="T25" s="34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45">
        <f t="shared" ca="1" si="2"/>
        <v>2</v>
      </c>
      <c r="V25" s="345">
        <f t="shared" ca="1" si="3"/>
        <v>0</v>
      </c>
      <c r="W25" s="345"/>
      <c r="X25" s="345"/>
      <c r="Y25" s="345"/>
      <c r="Z25" s="345"/>
      <c r="AA25" s="345"/>
      <c r="AB25" s="345"/>
      <c r="AC25" s="345">
        <v>0.104</v>
      </c>
      <c r="AD25" s="349"/>
      <c r="AE25" s="337"/>
      <c r="AF25" s="337"/>
      <c r="AG25" s="348" t="s">
        <v>677</v>
      </c>
      <c r="AH25" s="348" t="s">
        <v>677</v>
      </c>
      <c r="AI25" s="345">
        <v>0</v>
      </c>
      <c r="AJ25" s="345">
        <v>0</v>
      </c>
      <c r="AK25" s="345"/>
      <c r="AL25" s="345"/>
      <c r="AM25" s="343"/>
      <c r="AN25" s="343"/>
      <c r="AO25" s="343"/>
      <c r="AP25" s="343"/>
      <c r="AQ25" s="343"/>
      <c r="AR25" s="343"/>
      <c r="AS25" s="343"/>
      <c r="AT25" s="343"/>
      <c r="AU25" s="343"/>
      <c r="AV25" s="343"/>
      <c r="AW25" s="343">
        <v>0</v>
      </c>
      <c r="AX25" s="343">
        <v>0</v>
      </c>
      <c r="AY25" s="343">
        <v>0</v>
      </c>
      <c r="AZ25" s="343">
        <v>0</v>
      </c>
      <c r="BA25" s="343">
        <v>0</v>
      </c>
      <c r="BB25" s="343">
        <v>0</v>
      </c>
      <c r="BC25" s="343">
        <v>0</v>
      </c>
      <c r="BD25" s="343" t="s">
        <v>692</v>
      </c>
      <c r="BE25" s="381"/>
      <c r="BF25" s="382"/>
      <c r="BG25" s="343" t="s">
        <v>4004</v>
      </c>
      <c r="BH25" s="343">
        <v>2</v>
      </c>
      <c r="BI25" s="351">
        <v>46277</v>
      </c>
      <c r="BJ25" s="343">
        <v>0</v>
      </c>
      <c r="BK25" s="353"/>
      <c r="BL25" s="354"/>
      <c r="BM25" s="343" t="s">
        <v>4004</v>
      </c>
      <c r="BN25" s="347">
        <v>2</v>
      </c>
      <c r="BO25" s="352">
        <v>46277</v>
      </c>
      <c r="BP25" s="343">
        <v>0</v>
      </c>
      <c r="BQ25" s="353"/>
      <c r="BR25" s="354"/>
      <c r="BS25" s="353"/>
      <c r="BT25" s="355"/>
      <c r="BU25" s="356"/>
      <c r="BV25" s="353"/>
      <c r="BW25" s="357"/>
      <c r="BX25" s="354"/>
      <c r="BY25" s="353"/>
      <c r="BZ25" s="355"/>
      <c r="CA25" s="358"/>
      <c r="CB25" s="353"/>
      <c r="CC25" s="353"/>
      <c r="CD25" s="356"/>
      <c r="CE25" s="353"/>
      <c r="CF25" s="353"/>
      <c r="CG25" s="353"/>
      <c r="CH25" s="353"/>
      <c r="CI25" s="353"/>
      <c r="CJ25" s="356"/>
      <c r="CK25" s="353"/>
      <c r="CL25" s="353"/>
      <c r="CM25" s="353"/>
      <c r="CN25" s="353"/>
      <c r="CO25" s="353"/>
      <c r="CP25" s="356"/>
      <c r="CQ25" s="353"/>
      <c r="CR25" s="353"/>
      <c r="CS25" s="353"/>
      <c r="CT25" s="353"/>
    </row>
    <row r="26" spans="1:98" ht="17.25" customHeight="1">
      <c r="A26" s="343">
        <v>17</v>
      </c>
      <c r="B26" s="344" t="s">
        <v>4018</v>
      </c>
      <c r="C26" s="344" t="s">
        <v>4019</v>
      </c>
      <c r="D26" s="344" t="s">
        <v>781</v>
      </c>
      <c r="E26" s="344" t="s">
        <v>4005</v>
      </c>
      <c r="F26" s="344" t="s">
        <v>4025</v>
      </c>
      <c r="G26" s="344" t="s">
        <v>4007</v>
      </c>
      <c r="H26" s="345">
        <v>193</v>
      </c>
      <c r="I26" s="346" t="s">
        <v>702</v>
      </c>
      <c r="J26" s="347">
        <v>2</v>
      </c>
      <c r="K26" s="347"/>
      <c r="L26" s="347">
        <v>2</v>
      </c>
      <c r="M26" s="345">
        <v>1.5</v>
      </c>
      <c r="N26" s="345">
        <v>3</v>
      </c>
      <c r="O26" s="345" t="s">
        <v>674</v>
      </c>
      <c r="P26" s="345" t="s">
        <v>13</v>
      </c>
      <c r="Q26" s="345" t="s">
        <v>703</v>
      </c>
      <c r="R26" s="345"/>
      <c r="S26" s="345"/>
      <c r="T26" s="34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45">
        <f t="shared" ca="1" si="2"/>
        <v>2</v>
      </c>
      <c r="V26" s="345">
        <f t="shared" ca="1" si="3"/>
        <v>0</v>
      </c>
      <c r="W26" s="345"/>
      <c r="X26" s="345"/>
      <c r="Y26" s="345"/>
      <c r="Z26" s="345"/>
      <c r="AA26" s="345"/>
      <c r="AB26" s="345"/>
      <c r="AC26" s="345">
        <v>8.7999999999999995E-2</v>
      </c>
      <c r="AD26" s="349"/>
      <c r="AE26" s="337"/>
      <c r="AF26" s="337"/>
      <c r="AG26" s="348" t="s">
        <v>677</v>
      </c>
      <c r="AH26" s="348" t="s">
        <v>677</v>
      </c>
      <c r="AI26" s="345">
        <v>0</v>
      </c>
      <c r="AJ26" s="345">
        <v>0</v>
      </c>
      <c r="AK26" s="345"/>
      <c r="AL26" s="345"/>
      <c r="AM26" s="343"/>
      <c r="AN26" s="343"/>
      <c r="AO26" s="343"/>
      <c r="AP26" s="343"/>
      <c r="AQ26" s="343"/>
      <c r="AR26" s="343"/>
      <c r="AS26" s="343"/>
      <c r="AT26" s="343"/>
      <c r="AU26" s="343"/>
      <c r="AV26" s="343"/>
      <c r="AW26" s="343">
        <v>0</v>
      </c>
      <c r="AX26" s="343">
        <v>0</v>
      </c>
      <c r="AY26" s="343">
        <v>0</v>
      </c>
      <c r="AZ26" s="343">
        <v>0</v>
      </c>
      <c r="BA26" s="343">
        <v>0</v>
      </c>
      <c r="BB26" s="343">
        <v>0</v>
      </c>
      <c r="BC26" s="343">
        <v>0</v>
      </c>
      <c r="BD26" s="343" t="s">
        <v>692</v>
      </c>
      <c r="BE26" s="343"/>
      <c r="BF26" s="350"/>
      <c r="BG26" s="343" t="s">
        <v>4004</v>
      </c>
      <c r="BH26" s="343">
        <v>2</v>
      </c>
      <c r="BI26" s="351">
        <v>46277</v>
      </c>
      <c r="BJ26" s="343">
        <v>0</v>
      </c>
      <c r="BK26" s="343"/>
      <c r="BL26" s="350"/>
      <c r="BM26" s="343" t="s">
        <v>4004</v>
      </c>
      <c r="BN26" s="347">
        <v>2</v>
      </c>
      <c r="BO26" s="352">
        <v>46277</v>
      </c>
      <c r="BP26" s="343">
        <v>0</v>
      </c>
      <c r="BQ26" s="343"/>
      <c r="BR26" s="350"/>
      <c r="BS26" s="343"/>
      <c r="BT26" s="347"/>
      <c r="BU26" s="351"/>
      <c r="BV26" s="343"/>
      <c r="BW26" s="349"/>
      <c r="BX26" s="350"/>
      <c r="BY26" s="343"/>
      <c r="BZ26" s="347"/>
      <c r="CA26" s="352"/>
      <c r="CB26" s="343"/>
      <c r="CC26" s="343"/>
      <c r="CD26" s="351"/>
      <c r="CE26" s="343"/>
      <c r="CF26" s="343"/>
      <c r="CG26" s="343"/>
      <c r="CH26" s="343"/>
      <c r="CI26" s="343"/>
      <c r="CJ26" s="351"/>
      <c r="CK26" s="343"/>
      <c r="CL26" s="343"/>
      <c r="CM26" s="343"/>
      <c r="CN26" s="343"/>
      <c r="CO26" s="343"/>
      <c r="CP26" s="351"/>
      <c r="CQ26" s="343"/>
      <c r="CR26" s="343"/>
      <c r="CS26" s="343"/>
      <c r="CT26" s="343"/>
    </row>
    <row r="27" spans="1:98" ht="17.25" customHeight="1">
      <c r="A27" s="343">
        <v>18</v>
      </c>
      <c r="B27" s="344" t="s">
        <v>4018</v>
      </c>
      <c r="C27" s="344" t="s">
        <v>4019</v>
      </c>
      <c r="D27" s="344" t="s">
        <v>4008</v>
      </c>
      <c r="E27" s="344" t="s">
        <v>4009</v>
      </c>
      <c r="F27" s="344" t="s">
        <v>4026</v>
      </c>
      <c r="G27" s="344" t="s">
        <v>4011</v>
      </c>
      <c r="H27" s="345">
        <v>130</v>
      </c>
      <c r="I27" s="346" t="s">
        <v>702</v>
      </c>
      <c r="J27" s="347">
        <v>2</v>
      </c>
      <c r="K27" s="347"/>
      <c r="L27" s="347">
        <v>2</v>
      </c>
      <c r="M27" s="345">
        <v>0.4</v>
      </c>
      <c r="N27" s="345">
        <v>0.8</v>
      </c>
      <c r="O27" s="345" t="s">
        <v>674</v>
      </c>
      <c r="P27" s="345" t="s">
        <v>13</v>
      </c>
      <c r="Q27" s="345" t="s">
        <v>703</v>
      </c>
      <c r="R27" s="345"/>
      <c r="S27" s="345"/>
      <c r="T27" s="34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45">
        <f t="shared" ca="1" si="2"/>
        <v>2</v>
      </c>
      <c r="V27" s="345">
        <f t="shared" ca="1" si="3"/>
        <v>0</v>
      </c>
      <c r="W27" s="345"/>
      <c r="X27" s="345"/>
      <c r="Y27" s="345"/>
      <c r="Z27" s="345"/>
      <c r="AA27" s="345"/>
      <c r="AB27" s="345"/>
      <c r="AC27" s="345">
        <v>4.1000000000000002E-2</v>
      </c>
      <c r="AD27" s="349"/>
      <c r="AE27" s="337"/>
      <c r="AF27" s="337"/>
      <c r="AG27" s="348" t="s">
        <v>677</v>
      </c>
      <c r="AH27" s="348" t="s">
        <v>677</v>
      </c>
      <c r="AI27" s="345">
        <v>0</v>
      </c>
      <c r="AJ27" s="345">
        <v>0</v>
      </c>
      <c r="AK27" s="345"/>
      <c r="AL27" s="345"/>
      <c r="AM27" s="343"/>
      <c r="AN27" s="343"/>
      <c r="AO27" s="343"/>
      <c r="AP27" s="343"/>
      <c r="AQ27" s="343"/>
      <c r="AR27" s="343"/>
      <c r="AS27" s="343"/>
      <c r="AT27" s="343"/>
      <c r="AU27" s="343"/>
      <c r="AV27" s="343"/>
      <c r="AW27" s="343">
        <v>0</v>
      </c>
      <c r="AX27" s="343">
        <v>0</v>
      </c>
      <c r="AY27" s="343">
        <v>0</v>
      </c>
      <c r="AZ27" s="343">
        <v>0</v>
      </c>
      <c r="BA27" s="343">
        <v>0</v>
      </c>
      <c r="BB27" s="343">
        <v>0</v>
      </c>
      <c r="BC27" s="343">
        <v>0</v>
      </c>
      <c r="BD27" s="343" t="s">
        <v>692</v>
      </c>
      <c r="BE27" s="343"/>
      <c r="BF27" s="343"/>
      <c r="BG27" s="343" t="s">
        <v>4012</v>
      </c>
      <c r="BH27" s="343">
        <v>2</v>
      </c>
      <c r="BI27" s="351">
        <v>46277</v>
      </c>
      <c r="BJ27" s="343">
        <v>0</v>
      </c>
      <c r="BK27" s="343"/>
      <c r="BL27" s="350"/>
      <c r="BM27" s="343" t="s">
        <v>4012</v>
      </c>
      <c r="BN27" s="347">
        <v>2</v>
      </c>
      <c r="BO27" s="352">
        <v>46277</v>
      </c>
      <c r="BP27" s="343">
        <v>0</v>
      </c>
      <c r="BQ27" s="343"/>
      <c r="BR27" s="350"/>
      <c r="BS27" s="343"/>
      <c r="BT27" s="347"/>
      <c r="BU27" s="351"/>
      <c r="BV27" s="343"/>
      <c r="BW27" s="349"/>
      <c r="BX27" s="350"/>
      <c r="BY27" s="343"/>
      <c r="BZ27" s="347"/>
      <c r="CA27" s="352"/>
      <c r="CB27" s="343"/>
      <c r="CC27" s="343"/>
      <c r="CD27" s="351"/>
      <c r="CE27" s="343"/>
      <c r="CF27" s="343"/>
      <c r="CG27" s="343"/>
      <c r="CH27" s="343"/>
      <c r="CI27" s="343"/>
      <c r="CJ27" s="351"/>
      <c r="CK27" s="343"/>
      <c r="CL27" s="343"/>
      <c r="CM27" s="343"/>
      <c r="CN27" s="343"/>
      <c r="CO27" s="343"/>
      <c r="CP27" s="351"/>
      <c r="CQ27" s="343"/>
      <c r="CR27" s="343"/>
      <c r="CS27" s="343"/>
      <c r="CT27" s="343"/>
    </row>
    <row r="28" spans="1:98" ht="17.25" customHeight="1">
      <c r="A28" s="343">
        <v>19</v>
      </c>
      <c r="B28" s="344" t="s">
        <v>4018</v>
      </c>
      <c r="C28" s="344" t="s">
        <v>4019</v>
      </c>
      <c r="D28" s="344" t="s">
        <v>781</v>
      </c>
      <c r="E28" s="344" t="s">
        <v>4013</v>
      </c>
      <c r="F28" s="344" t="s">
        <v>4027</v>
      </c>
      <c r="G28" s="344" t="s">
        <v>4007</v>
      </c>
      <c r="H28" s="345">
        <v>123</v>
      </c>
      <c r="I28" s="346" t="s">
        <v>702</v>
      </c>
      <c r="J28" s="347">
        <v>1</v>
      </c>
      <c r="K28" s="347"/>
      <c r="L28" s="347">
        <v>1</v>
      </c>
      <c r="M28" s="345">
        <v>1</v>
      </c>
      <c r="N28" s="345">
        <v>1</v>
      </c>
      <c r="O28" s="345" t="s">
        <v>674</v>
      </c>
      <c r="P28" s="345" t="s">
        <v>13</v>
      </c>
      <c r="Q28" s="345" t="s">
        <v>703</v>
      </c>
      <c r="R28" s="345"/>
      <c r="S28" s="345"/>
      <c r="T28" s="34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45">
        <f t="shared" ca="1" si="2"/>
        <v>1</v>
      </c>
      <c r="V28" s="345">
        <f t="shared" ca="1" si="3"/>
        <v>0</v>
      </c>
      <c r="W28" s="345"/>
      <c r="X28" s="345"/>
      <c r="Y28" s="345"/>
      <c r="Z28" s="345"/>
      <c r="AA28" s="345"/>
      <c r="AB28" s="345"/>
      <c r="AC28" s="345">
        <v>2.9000000000000001E-2</v>
      </c>
      <c r="AD28" s="349"/>
      <c r="AE28" s="337"/>
      <c r="AF28" s="337"/>
      <c r="AG28" s="348" t="s">
        <v>677</v>
      </c>
      <c r="AH28" s="348" t="s">
        <v>677</v>
      </c>
      <c r="AI28" s="345">
        <v>0</v>
      </c>
      <c r="AJ28" s="345">
        <v>0</v>
      </c>
      <c r="AK28" s="345"/>
      <c r="AL28" s="345"/>
      <c r="AM28" s="343"/>
      <c r="AN28" s="343"/>
      <c r="AO28" s="343"/>
      <c r="AP28" s="343"/>
      <c r="AQ28" s="343"/>
      <c r="AR28" s="343"/>
      <c r="AS28" s="343"/>
      <c r="AT28" s="343"/>
      <c r="AU28" s="343"/>
      <c r="AV28" s="343"/>
      <c r="AW28" s="343">
        <v>0</v>
      </c>
      <c r="AX28" s="343">
        <v>0</v>
      </c>
      <c r="AY28" s="343">
        <v>0</v>
      </c>
      <c r="AZ28" s="343">
        <v>0</v>
      </c>
      <c r="BA28" s="343">
        <v>0</v>
      </c>
      <c r="BB28" s="343">
        <v>0</v>
      </c>
      <c r="BC28" s="343">
        <v>0</v>
      </c>
      <c r="BD28" s="343" t="s">
        <v>692</v>
      </c>
      <c r="BE28" s="381"/>
      <c r="BF28" s="381"/>
      <c r="BG28" s="343" t="s">
        <v>4004</v>
      </c>
      <c r="BH28" s="343">
        <v>1</v>
      </c>
      <c r="BI28" s="351">
        <v>46277</v>
      </c>
      <c r="BJ28" s="343">
        <v>0</v>
      </c>
      <c r="BK28" s="353"/>
      <c r="BL28" s="354"/>
      <c r="BM28" s="343" t="s">
        <v>4004</v>
      </c>
      <c r="BN28" s="347">
        <v>1</v>
      </c>
      <c r="BO28" s="352">
        <v>46277</v>
      </c>
      <c r="BP28" s="343">
        <v>0</v>
      </c>
      <c r="BQ28" s="353"/>
      <c r="BR28" s="354"/>
      <c r="BS28" s="353"/>
      <c r="BT28" s="355"/>
      <c r="BU28" s="356"/>
      <c r="BV28" s="353"/>
      <c r="BW28" s="357"/>
      <c r="BX28" s="354"/>
      <c r="BY28" s="353"/>
      <c r="BZ28" s="355"/>
      <c r="CA28" s="358"/>
      <c r="CB28" s="353"/>
      <c r="CC28" s="353"/>
      <c r="CD28" s="356"/>
      <c r="CE28" s="353"/>
      <c r="CF28" s="353"/>
      <c r="CG28" s="353"/>
      <c r="CH28" s="353"/>
      <c r="CI28" s="353"/>
      <c r="CJ28" s="356"/>
      <c r="CK28" s="353"/>
      <c r="CL28" s="353"/>
      <c r="CM28" s="353"/>
      <c r="CN28" s="353"/>
      <c r="CO28" s="353"/>
      <c r="CP28" s="356"/>
      <c r="CQ28" s="353"/>
      <c r="CR28" s="353"/>
      <c r="CS28" s="353"/>
      <c r="CT28" s="353"/>
    </row>
    <row r="29" spans="1:98" ht="17.25" customHeight="1">
      <c r="A29" s="343">
        <v>20</v>
      </c>
      <c r="B29" s="344" t="s">
        <v>4018</v>
      </c>
      <c r="C29" s="344" t="s">
        <v>4019</v>
      </c>
      <c r="D29" s="344" t="s">
        <v>781</v>
      </c>
      <c r="E29" s="344" t="s">
        <v>4015</v>
      </c>
      <c r="F29" s="344" t="s">
        <v>4028</v>
      </c>
      <c r="G29" s="344" t="s">
        <v>4017</v>
      </c>
      <c r="H29" s="345">
        <v>364</v>
      </c>
      <c r="I29" s="346" t="s">
        <v>702</v>
      </c>
      <c r="J29" s="347">
        <v>1</v>
      </c>
      <c r="K29" s="347"/>
      <c r="L29" s="347">
        <v>1</v>
      </c>
      <c r="M29" s="345">
        <v>4.5</v>
      </c>
      <c r="N29" s="345">
        <v>4.5</v>
      </c>
      <c r="O29" s="345" t="s">
        <v>674</v>
      </c>
      <c r="P29" s="345" t="s">
        <v>13</v>
      </c>
      <c r="Q29" s="345" t="s">
        <v>703</v>
      </c>
      <c r="R29" s="345"/>
      <c r="S29" s="345"/>
      <c r="T29" s="34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45">
        <f t="shared" ca="1" si="2"/>
        <v>1</v>
      </c>
      <c r="V29" s="345">
        <f t="shared" ca="1" si="3"/>
        <v>0</v>
      </c>
      <c r="W29" s="345"/>
      <c r="X29" s="345"/>
      <c r="Y29" s="345"/>
      <c r="Z29" s="345"/>
      <c r="AA29" s="345"/>
      <c r="AB29" s="345"/>
      <c r="AC29" s="345">
        <v>0.123</v>
      </c>
      <c r="AD29" s="349"/>
      <c r="AE29" s="337"/>
      <c r="AF29" s="337"/>
      <c r="AG29" s="348" t="s">
        <v>677</v>
      </c>
      <c r="AH29" s="348" t="s">
        <v>677</v>
      </c>
      <c r="AI29" s="345">
        <v>0</v>
      </c>
      <c r="AJ29" s="345">
        <v>0</v>
      </c>
      <c r="AK29" s="345"/>
      <c r="AL29" s="345"/>
      <c r="AM29" s="343"/>
      <c r="AN29" s="343"/>
      <c r="AO29" s="343"/>
      <c r="AP29" s="343"/>
      <c r="AQ29" s="343"/>
      <c r="AR29" s="343"/>
      <c r="AS29" s="343"/>
      <c r="AT29" s="343"/>
      <c r="AU29" s="343"/>
      <c r="AV29" s="343"/>
      <c r="AW29" s="343">
        <v>0</v>
      </c>
      <c r="AX29" s="343">
        <v>0</v>
      </c>
      <c r="AY29" s="343">
        <v>0</v>
      </c>
      <c r="AZ29" s="343">
        <v>0</v>
      </c>
      <c r="BA29" s="343">
        <v>0</v>
      </c>
      <c r="BB29" s="343">
        <v>0</v>
      </c>
      <c r="BC29" s="343">
        <v>0</v>
      </c>
      <c r="BD29" s="343" t="s">
        <v>692</v>
      </c>
      <c r="BE29" s="187"/>
      <c r="BF29" s="383"/>
      <c r="BG29" s="343" t="s">
        <v>4004</v>
      </c>
      <c r="BH29" s="343">
        <v>1</v>
      </c>
      <c r="BI29" s="351">
        <v>46277</v>
      </c>
      <c r="BJ29" s="343">
        <v>0</v>
      </c>
      <c r="BK29" s="187"/>
      <c r="BL29" s="383"/>
      <c r="BM29" s="187" t="s">
        <v>4004</v>
      </c>
      <c r="BN29" s="184">
        <v>1</v>
      </c>
      <c r="BO29" s="352">
        <v>46277</v>
      </c>
      <c r="BP29" s="187">
        <v>0</v>
      </c>
      <c r="BQ29" s="187"/>
      <c r="BR29" s="383"/>
      <c r="BS29" s="187"/>
      <c r="BT29" s="184"/>
      <c r="BU29" s="384"/>
      <c r="BV29" s="187"/>
      <c r="BW29" s="377"/>
      <c r="BX29" s="383"/>
      <c r="BY29" s="187"/>
      <c r="BZ29" s="184"/>
      <c r="CA29" s="385"/>
      <c r="CB29" s="187"/>
      <c r="CC29" s="187"/>
      <c r="CD29" s="384"/>
      <c r="CE29" s="187"/>
      <c r="CF29" s="187"/>
      <c r="CG29" s="187"/>
      <c r="CH29" s="187"/>
      <c r="CI29" s="187"/>
      <c r="CJ29" s="384"/>
      <c r="CK29" s="187"/>
      <c r="CL29" s="187"/>
      <c r="CM29" s="187"/>
      <c r="CN29" s="187"/>
      <c r="CO29" s="187"/>
      <c r="CP29" s="384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4029</v>
      </c>
      <c r="C30" s="181" t="s">
        <v>4030</v>
      </c>
      <c r="D30" s="181"/>
      <c r="E30" s="181"/>
      <c r="F30" s="181"/>
      <c r="G30" s="181" t="s">
        <v>4031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33" t="s">
        <v>674</v>
      </c>
      <c r="P30" s="182"/>
      <c r="Q30" s="182"/>
      <c r="R30" s="333" t="s">
        <v>3962</v>
      </c>
      <c r="S30" s="182"/>
      <c r="T30" s="182"/>
      <c r="U30" s="182"/>
      <c r="V30" s="182"/>
      <c r="W30" s="333">
        <f>_xlfn.MINIFS(V:V,C:C,C30,AE:AE,"",AB:AB,"")</f>
        <v>0</v>
      </c>
      <c r="X30" s="333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77"/>
      <c r="AE30" s="180" t="s">
        <v>675</v>
      </c>
      <c r="AF30" s="180" t="s">
        <v>2163</v>
      </c>
      <c r="AG30" s="186" t="s">
        <v>677</v>
      </c>
      <c r="AH30" s="186" t="s">
        <v>677</v>
      </c>
      <c r="AI30" s="345">
        <v>0</v>
      </c>
      <c r="AJ30" s="345">
        <v>0</v>
      </c>
      <c r="AK30" s="345"/>
      <c r="AL30" s="345"/>
      <c r="AM30" s="343"/>
      <c r="AN30" s="343"/>
      <c r="AO30" s="343"/>
      <c r="AP30" s="343"/>
      <c r="AQ30" s="343"/>
      <c r="AR30" s="343"/>
      <c r="AS30" s="343"/>
      <c r="AT30" s="343"/>
      <c r="AU30" s="343"/>
      <c r="AV30" s="343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43"/>
      <c r="BF30" s="350"/>
      <c r="BG30" s="343"/>
      <c r="BH30" s="347"/>
      <c r="BI30" s="351"/>
      <c r="BJ30" s="343"/>
      <c r="BK30" s="343"/>
      <c r="BL30" s="350"/>
      <c r="BM30" s="343"/>
      <c r="BN30" s="343"/>
      <c r="BO30" s="352">
        <v>46277</v>
      </c>
      <c r="BP30" s="343"/>
      <c r="BQ30" s="343"/>
      <c r="BR30" s="350"/>
      <c r="BS30" s="343"/>
      <c r="BT30" s="343"/>
      <c r="BU30" s="351"/>
      <c r="BV30" s="343"/>
      <c r="BW30" s="343"/>
      <c r="BX30" s="350"/>
      <c r="BY30" s="343"/>
      <c r="BZ30" s="343"/>
      <c r="CA30" s="343"/>
      <c r="CB30" s="343"/>
      <c r="CC30" s="343"/>
      <c r="CD30" s="351"/>
      <c r="CE30" s="343"/>
      <c r="CF30" s="343"/>
      <c r="CG30" s="343"/>
      <c r="CH30" s="343"/>
      <c r="CI30" s="343"/>
      <c r="CJ30" s="351"/>
      <c r="CK30" s="343"/>
      <c r="CL30" s="343"/>
      <c r="CM30" s="343"/>
      <c r="CN30" s="343"/>
      <c r="CO30" s="343"/>
      <c r="CP30" s="351"/>
      <c r="CQ30" s="343"/>
      <c r="CR30" s="343"/>
      <c r="CS30" s="343"/>
      <c r="CT30" s="343"/>
    </row>
    <row r="31" spans="1:98" ht="17.25" customHeight="1">
      <c r="A31" s="343">
        <v>22</v>
      </c>
      <c r="B31" s="344" t="s">
        <v>4029</v>
      </c>
      <c r="C31" s="344" t="s">
        <v>4030</v>
      </c>
      <c r="D31" s="344" t="s">
        <v>781</v>
      </c>
      <c r="E31" s="344" t="s">
        <v>4032</v>
      </c>
      <c r="F31" s="344" t="s">
        <v>4033</v>
      </c>
      <c r="G31" s="344" t="s">
        <v>1389</v>
      </c>
      <c r="H31" s="345">
        <v>3920</v>
      </c>
      <c r="I31" s="346" t="s">
        <v>702</v>
      </c>
      <c r="J31" s="347">
        <v>1</v>
      </c>
      <c r="K31" s="347"/>
      <c r="L31" s="347">
        <v>1</v>
      </c>
      <c r="M31" s="345">
        <v>47.1</v>
      </c>
      <c r="N31" s="345">
        <v>47.1</v>
      </c>
      <c r="O31" s="345" t="s">
        <v>674</v>
      </c>
      <c r="P31" s="345" t="s">
        <v>13</v>
      </c>
      <c r="Q31" s="345" t="s">
        <v>703</v>
      </c>
      <c r="R31" s="345"/>
      <c r="S31" s="345"/>
      <c r="T31" s="34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45">
        <f ca="1">+L31-T31</f>
        <v>1</v>
      </c>
      <c r="V31" s="345">
        <f ca="1">ROUNDDOWN(T31/J31,0)</f>
        <v>0</v>
      </c>
      <c r="W31" s="345"/>
      <c r="X31" s="345"/>
      <c r="Y31" s="345"/>
      <c r="Z31" s="345"/>
      <c r="AA31" s="345"/>
      <c r="AB31" s="345" t="s">
        <v>602</v>
      </c>
      <c r="AC31" s="345">
        <v>1.284</v>
      </c>
      <c r="AD31" s="349"/>
      <c r="AE31" s="337"/>
      <c r="AF31" s="337"/>
      <c r="AG31" s="348" t="s">
        <v>677</v>
      </c>
      <c r="AH31" s="348" t="s">
        <v>677</v>
      </c>
      <c r="AI31" s="345">
        <v>0</v>
      </c>
      <c r="AJ31" s="345">
        <v>0</v>
      </c>
      <c r="AK31" s="345"/>
      <c r="AL31" s="345"/>
      <c r="AM31" s="343"/>
      <c r="AN31" s="343"/>
      <c r="AO31" s="343"/>
      <c r="AP31" s="343"/>
      <c r="AQ31" s="343"/>
      <c r="AR31" s="343"/>
      <c r="AS31" s="343"/>
      <c r="AT31" s="343"/>
      <c r="AU31" s="343"/>
      <c r="AV31" s="343"/>
      <c r="AW31" s="343">
        <v>0</v>
      </c>
      <c r="AX31" s="343">
        <v>0</v>
      </c>
      <c r="AY31" s="343">
        <v>0</v>
      </c>
      <c r="AZ31" s="343">
        <v>0</v>
      </c>
      <c r="BA31" s="343">
        <v>0</v>
      </c>
      <c r="BB31" s="343">
        <v>0</v>
      </c>
      <c r="BC31" s="343">
        <v>0</v>
      </c>
      <c r="BD31" s="343" t="s">
        <v>692</v>
      </c>
      <c r="BE31" s="369"/>
      <c r="BF31" s="370"/>
      <c r="BG31" s="343" t="s">
        <v>4004</v>
      </c>
      <c r="BH31" s="343">
        <v>1</v>
      </c>
      <c r="BI31" s="351">
        <v>46277</v>
      </c>
      <c r="BJ31" s="343">
        <v>0</v>
      </c>
      <c r="BK31" s="369"/>
      <c r="BL31" s="370"/>
      <c r="BM31" s="371" t="s">
        <v>4004</v>
      </c>
      <c r="BN31" s="371">
        <v>1</v>
      </c>
      <c r="BO31" s="352">
        <v>46277</v>
      </c>
      <c r="BP31" s="371">
        <v>0</v>
      </c>
      <c r="BQ31" s="369"/>
      <c r="BR31" s="370"/>
      <c r="BS31" s="369"/>
      <c r="BT31" s="369"/>
      <c r="BU31" s="374"/>
      <c r="BV31" s="369"/>
      <c r="BW31" s="369"/>
      <c r="BX31" s="370"/>
      <c r="BY31" s="369"/>
      <c r="BZ31" s="369"/>
      <c r="CA31" s="369"/>
      <c r="CB31" s="369"/>
      <c r="CC31" s="369"/>
      <c r="CD31" s="374"/>
      <c r="CE31" s="369"/>
      <c r="CF31" s="369"/>
      <c r="CG31" s="369"/>
      <c r="CH31" s="369"/>
      <c r="CI31" s="369"/>
      <c r="CJ31" s="374"/>
      <c r="CK31" s="369"/>
      <c r="CL31" s="369"/>
      <c r="CM31" s="369"/>
      <c r="CN31" s="369"/>
      <c r="CO31" s="369"/>
      <c r="CP31" s="374"/>
      <c r="CQ31" s="369"/>
      <c r="CR31" s="369"/>
      <c r="CS31" s="369"/>
      <c r="CT31" s="369"/>
    </row>
    <row r="32" spans="1:98" ht="17.25" customHeight="1">
      <c r="A32" s="187">
        <v>23</v>
      </c>
      <c r="B32" s="181" t="s">
        <v>4034</v>
      </c>
      <c r="C32" s="181" t="s">
        <v>4035</v>
      </c>
      <c r="D32" s="181"/>
      <c r="E32" s="181"/>
      <c r="F32" s="181"/>
      <c r="G32" s="181" t="s">
        <v>4036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33" t="s">
        <v>674</v>
      </c>
      <c r="P32" s="182"/>
      <c r="Q32" s="182"/>
      <c r="R32" s="333" t="s">
        <v>3962</v>
      </c>
      <c r="S32" s="182"/>
      <c r="T32" s="182"/>
      <c r="U32" s="182"/>
      <c r="V32" s="182"/>
      <c r="W32" s="333">
        <f>_xlfn.MINIFS(V:V,C:C,C32,AE:AE,"",AB:AB,"")</f>
        <v>0</v>
      </c>
      <c r="X32" s="333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77"/>
      <c r="AE32" s="180" t="s">
        <v>675</v>
      </c>
      <c r="AF32" s="180" t="s">
        <v>2163</v>
      </c>
      <c r="AG32" s="186" t="s">
        <v>677</v>
      </c>
      <c r="AH32" s="186" t="s">
        <v>677</v>
      </c>
      <c r="AI32" s="345">
        <v>0</v>
      </c>
      <c r="AJ32" s="345">
        <v>0</v>
      </c>
      <c r="AK32" s="345"/>
      <c r="AL32" s="345"/>
      <c r="AM32" s="343"/>
      <c r="AN32" s="343"/>
      <c r="AO32" s="343"/>
      <c r="AP32" s="343"/>
      <c r="AQ32" s="343"/>
      <c r="AR32" s="343"/>
      <c r="AS32" s="343"/>
      <c r="AT32" s="343"/>
      <c r="AU32" s="343"/>
      <c r="AV32" s="343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43"/>
      <c r="BF32" s="343"/>
      <c r="BG32" s="343"/>
      <c r="BH32" s="347"/>
      <c r="BI32" s="351"/>
      <c r="BJ32" s="343"/>
      <c r="BK32" s="343"/>
      <c r="BL32" s="350"/>
      <c r="BM32" s="343"/>
      <c r="BN32" s="343"/>
      <c r="BO32" s="352">
        <v>46277</v>
      </c>
      <c r="BP32" s="343"/>
      <c r="BQ32" s="343"/>
      <c r="BR32" s="350"/>
      <c r="BS32" s="343"/>
      <c r="BT32" s="343"/>
      <c r="BU32" s="351"/>
      <c r="BV32" s="343"/>
      <c r="BW32" s="343"/>
      <c r="BX32" s="350"/>
      <c r="BY32" s="343"/>
      <c r="BZ32" s="343"/>
      <c r="CA32" s="343"/>
      <c r="CB32" s="343"/>
      <c r="CC32" s="343"/>
      <c r="CD32" s="351"/>
      <c r="CE32" s="343"/>
      <c r="CF32" s="343"/>
      <c r="CG32" s="343"/>
      <c r="CH32" s="343"/>
      <c r="CI32" s="343"/>
      <c r="CJ32" s="351"/>
      <c r="CK32" s="343"/>
      <c r="CL32" s="343"/>
      <c r="CM32" s="343"/>
      <c r="CN32" s="343"/>
      <c r="CO32" s="343"/>
      <c r="CP32" s="351"/>
      <c r="CQ32" s="343"/>
      <c r="CR32" s="343"/>
      <c r="CS32" s="343"/>
      <c r="CT32" s="343"/>
    </row>
    <row r="33" spans="1:98" ht="17.25" customHeight="1">
      <c r="A33" s="343">
        <v>24</v>
      </c>
      <c r="B33" s="344" t="s">
        <v>4034</v>
      </c>
      <c r="C33" s="344" t="s">
        <v>4035</v>
      </c>
      <c r="D33" s="344" t="s">
        <v>781</v>
      </c>
      <c r="E33" s="344" t="s">
        <v>4037</v>
      </c>
      <c r="F33" s="344" t="s">
        <v>4038</v>
      </c>
      <c r="G33" s="344" t="s">
        <v>1389</v>
      </c>
      <c r="H33" s="345">
        <v>2050</v>
      </c>
      <c r="I33" s="346" t="s">
        <v>702</v>
      </c>
      <c r="J33" s="347">
        <v>1</v>
      </c>
      <c r="K33" s="347"/>
      <c r="L33" s="347">
        <v>1</v>
      </c>
      <c r="M33" s="345">
        <v>24.1</v>
      </c>
      <c r="N33" s="345">
        <v>24.1</v>
      </c>
      <c r="O33" s="345" t="s">
        <v>674</v>
      </c>
      <c r="P33" s="345" t="s">
        <v>13</v>
      </c>
      <c r="Q33" s="345" t="s">
        <v>703</v>
      </c>
      <c r="R33" s="345"/>
      <c r="S33" s="345"/>
      <c r="T33" s="34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45">
        <f ca="1">+L33-T33</f>
        <v>1</v>
      </c>
      <c r="V33" s="345">
        <f ca="1">ROUNDDOWN(T33/J33,0)</f>
        <v>0</v>
      </c>
      <c r="W33" s="345"/>
      <c r="X33" s="345"/>
      <c r="Y33" s="345"/>
      <c r="Z33" s="345"/>
      <c r="AA33" s="345"/>
      <c r="AB33" s="345" t="s">
        <v>602</v>
      </c>
      <c r="AC33" s="345">
        <v>0.65900000000000003</v>
      </c>
      <c r="AD33" s="349"/>
      <c r="AE33" s="337"/>
      <c r="AF33" s="337"/>
      <c r="AG33" s="348" t="s">
        <v>677</v>
      </c>
      <c r="AH33" s="348" t="s">
        <v>677</v>
      </c>
      <c r="AI33" s="345">
        <v>0</v>
      </c>
      <c r="AJ33" s="345">
        <v>0</v>
      </c>
      <c r="AK33" s="345"/>
      <c r="AL33" s="345"/>
      <c r="AM33" s="343"/>
      <c r="AN33" s="343"/>
      <c r="AO33" s="343"/>
      <c r="AP33" s="343"/>
      <c r="AQ33" s="343"/>
      <c r="AR33" s="343"/>
      <c r="AS33" s="343"/>
      <c r="AT33" s="343"/>
      <c r="AU33" s="343"/>
      <c r="AV33" s="343"/>
      <c r="AW33" s="343">
        <v>0</v>
      </c>
      <c r="AX33" s="343">
        <v>0</v>
      </c>
      <c r="AY33" s="343">
        <v>0</v>
      </c>
      <c r="AZ33" s="343">
        <v>0</v>
      </c>
      <c r="BA33" s="343">
        <v>0</v>
      </c>
      <c r="BB33" s="343">
        <v>0</v>
      </c>
      <c r="BC33" s="343">
        <v>0</v>
      </c>
      <c r="BD33" s="343" t="s">
        <v>692</v>
      </c>
      <c r="BE33" s="381"/>
      <c r="BF33" s="381"/>
      <c r="BG33" s="343" t="s">
        <v>4004</v>
      </c>
      <c r="BH33" s="343">
        <v>1</v>
      </c>
      <c r="BI33" s="351">
        <v>46277</v>
      </c>
      <c r="BJ33" s="343">
        <v>0</v>
      </c>
      <c r="BK33" s="353"/>
      <c r="BL33" s="354"/>
      <c r="BM33" s="343" t="s">
        <v>4004</v>
      </c>
      <c r="BN33" s="347">
        <v>1</v>
      </c>
      <c r="BO33" s="352">
        <v>46277</v>
      </c>
      <c r="BP33" s="343">
        <v>0</v>
      </c>
      <c r="BQ33" s="353"/>
      <c r="BR33" s="354"/>
      <c r="BS33" s="353"/>
      <c r="BT33" s="355"/>
      <c r="BU33" s="356"/>
      <c r="BV33" s="353"/>
      <c r="BW33" s="357"/>
      <c r="BX33" s="354"/>
      <c r="BY33" s="353"/>
      <c r="BZ33" s="355"/>
      <c r="CA33" s="358"/>
      <c r="CB33" s="353"/>
      <c r="CC33" s="353"/>
      <c r="CD33" s="356"/>
      <c r="CE33" s="353"/>
      <c r="CF33" s="353"/>
      <c r="CG33" s="353"/>
      <c r="CH33" s="353"/>
      <c r="CI33" s="353"/>
      <c r="CJ33" s="356"/>
      <c r="CK33" s="353"/>
      <c r="CL33" s="353"/>
      <c r="CM33" s="353"/>
      <c r="CN33" s="353"/>
      <c r="CO33" s="353"/>
      <c r="CP33" s="356"/>
      <c r="CQ33" s="353"/>
      <c r="CR33" s="353"/>
      <c r="CS33" s="353"/>
      <c r="CT33" s="353"/>
    </row>
    <row r="34" spans="1:98" ht="17.25" customHeight="1">
      <c r="A34" s="187">
        <v>25</v>
      </c>
      <c r="B34" s="181" t="s">
        <v>4039</v>
      </c>
      <c r="C34" s="181" t="s">
        <v>4040</v>
      </c>
      <c r="D34" s="181"/>
      <c r="E34" s="181"/>
      <c r="F34" s="181"/>
      <c r="G34" s="181" t="s">
        <v>4041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33" t="s">
        <v>674</v>
      </c>
      <c r="P34" s="182"/>
      <c r="Q34" s="182"/>
      <c r="R34" s="333" t="s">
        <v>3962</v>
      </c>
      <c r="S34" s="182"/>
      <c r="T34" s="182"/>
      <c r="U34" s="182"/>
      <c r="V34" s="182"/>
      <c r="W34" s="333">
        <f>_xlfn.MINIFS(V:V,C:C,C34,AE:AE,"",AB:AB,"")</f>
        <v>0</v>
      </c>
      <c r="X34" s="333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77"/>
      <c r="AE34" s="180" t="s">
        <v>675</v>
      </c>
      <c r="AF34" s="180" t="s">
        <v>2163</v>
      </c>
      <c r="AG34" s="186" t="s">
        <v>677</v>
      </c>
      <c r="AH34" s="186" t="s">
        <v>677</v>
      </c>
      <c r="AI34" s="345">
        <v>0</v>
      </c>
      <c r="AJ34" s="345">
        <v>0</v>
      </c>
      <c r="AK34" s="345"/>
      <c r="AL34" s="345"/>
      <c r="AM34" s="343"/>
      <c r="AN34" s="343"/>
      <c r="AO34" s="343"/>
      <c r="AP34" s="343"/>
      <c r="AQ34" s="343"/>
      <c r="AR34" s="343"/>
      <c r="AS34" s="343"/>
      <c r="AT34" s="343"/>
      <c r="AU34" s="343"/>
      <c r="AV34" s="343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43"/>
      <c r="BF34" s="343"/>
      <c r="BG34" s="343"/>
      <c r="BH34" s="347"/>
      <c r="BI34" s="351"/>
      <c r="BJ34" s="343"/>
      <c r="BK34" s="343"/>
      <c r="BL34" s="350"/>
      <c r="BM34" s="343"/>
      <c r="BN34" s="347"/>
      <c r="BO34" s="352">
        <v>46277</v>
      </c>
      <c r="BP34" s="343"/>
      <c r="BQ34" s="343"/>
      <c r="BR34" s="350"/>
      <c r="BS34" s="343"/>
      <c r="BT34" s="347"/>
      <c r="BU34" s="351"/>
      <c r="BV34" s="343"/>
      <c r="BW34" s="349"/>
      <c r="BX34" s="350"/>
      <c r="BY34" s="343"/>
      <c r="BZ34" s="347"/>
      <c r="CA34" s="352"/>
      <c r="CB34" s="343"/>
      <c r="CC34" s="343"/>
      <c r="CD34" s="351"/>
      <c r="CE34" s="343"/>
      <c r="CF34" s="343"/>
      <c r="CG34" s="343"/>
      <c r="CH34" s="343"/>
      <c r="CI34" s="343"/>
      <c r="CJ34" s="351"/>
      <c r="CK34" s="343"/>
      <c r="CL34" s="343"/>
      <c r="CM34" s="343"/>
      <c r="CN34" s="343"/>
      <c r="CO34" s="343"/>
      <c r="CP34" s="351"/>
      <c r="CQ34" s="343"/>
      <c r="CR34" s="343"/>
      <c r="CS34" s="343"/>
      <c r="CT34" s="343"/>
    </row>
    <row r="35" spans="1:98" ht="17.25" customHeight="1">
      <c r="A35" s="343">
        <v>26</v>
      </c>
      <c r="B35" s="344" t="s">
        <v>4039</v>
      </c>
      <c r="C35" s="344" t="s">
        <v>4040</v>
      </c>
      <c r="D35" s="344" t="s">
        <v>781</v>
      </c>
      <c r="E35" s="344" t="s">
        <v>4042</v>
      </c>
      <c r="F35" s="344" t="s">
        <v>4043</v>
      </c>
      <c r="G35" s="344" t="s">
        <v>1389</v>
      </c>
      <c r="H35" s="345">
        <v>10500</v>
      </c>
      <c r="I35" s="346" t="s">
        <v>702</v>
      </c>
      <c r="J35" s="347">
        <v>1</v>
      </c>
      <c r="K35" s="347"/>
      <c r="L35" s="347">
        <v>1</v>
      </c>
      <c r="M35" s="345">
        <v>123.6</v>
      </c>
      <c r="N35" s="345">
        <v>123.6</v>
      </c>
      <c r="O35" s="345" t="s">
        <v>674</v>
      </c>
      <c r="P35" s="345" t="s">
        <v>13</v>
      </c>
      <c r="Q35" s="345" t="s">
        <v>703</v>
      </c>
      <c r="R35" s="345"/>
      <c r="S35" s="345"/>
      <c r="T35" s="34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45">
        <f ca="1">+L35-T35</f>
        <v>1</v>
      </c>
      <c r="V35" s="345">
        <f ca="1">ROUNDDOWN(T35/J35,0)</f>
        <v>0</v>
      </c>
      <c r="W35" s="345"/>
      <c r="X35" s="345"/>
      <c r="Y35" s="345"/>
      <c r="Z35" s="345"/>
      <c r="AA35" s="345"/>
      <c r="AB35" s="345" t="s">
        <v>602</v>
      </c>
      <c r="AC35" s="345">
        <v>3.363</v>
      </c>
      <c r="AD35" s="349"/>
      <c r="AE35" s="337"/>
      <c r="AF35" s="337"/>
      <c r="AG35" s="348" t="s">
        <v>677</v>
      </c>
      <c r="AH35" s="348" t="s">
        <v>677</v>
      </c>
      <c r="AI35" s="345">
        <v>0</v>
      </c>
      <c r="AJ35" s="345">
        <v>0</v>
      </c>
      <c r="AK35" s="345"/>
      <c r="AL35" s="345"/>
      <c r="AM35" s="343"/>
      <c r="AN35" s="343"/>
      <c r="AO35" s="343"/>
      <c r="AP35" s="343"/>
      <c r="AQ35" s="343"/>
      <c r="AR35" s="343"/>
      <c r="AS35" s="343"/>
      <c r="AT35" s="343"/>
      <c r="AU35" s="343"/>
      <c r="AV35" s="343"/>
      <c r="AW35" s="343">
        <v>0</v>
      </c>
      <c r="AX35" s="343">
        <v>0</v>
      </c>
      <c r="AY35" s="343">
        <v>0</v>
      </c>
      <c r="AZ35" s="343">
        <v>0</v>
      </c>
      <c r="BA35" s="343">
        <v>0</v>
      </c>
      <c r="BB35" s="343">
        <v>0</v>
      </c>
      <c r="BC35" s="343">
        <v>0</v>
      </c>
      <c r="BD35" s="343" t="s">
        <v>692</v>
      </c>
      <c r="BE35" s="343"/>
      <c r="BF35" s="350"/>
      <c r="BG35" s="343" t="s">
        <v>4004</v>
      </c>
      <c r="BH35" s="343">
        <v>1</v>
      </c>
      <c r="BI35" s="351">
        <v>46277</v>
      </c>
      <c r="BJ35" s="343">
        <v>0</v>
      </c>
      <c r="BK35" s="343"/>
      <c r="BL35" s="350"/>
      <c r="BM35" s="343" t="s">
        <v>4004</v>
      </c>
      <c r="BN35" s="347">
        <v>1</v>
      </c>
      <c r="BO35" s="352">
        <v>46277</v>
      </c>
      <c r="BP35" s="343">
        <v>0</v>
      </c>
      <c r="BQ35" s="343"/>
      <c r="BR35" s="350"/>
      <c r="BS35" s="343"/>
      <c r="BT35" s="347"/>
      <c r="BU35" s="351"/>
      <c r="BV35" s="343"/>
      <c r="BW35" s="349"/>
      <c r="BX35" s="350"/>
      <c r="BY35" s="343"/>
      <c r="BZ35" s="347"/>
      <c r="CA35" s="352"/>
      <c r="CB35" s="343"/>
      <c r="CC35" s="343"/>
      <c r="CD35" s="351"/>
      <c r="CE35" s="343"/>
      <c r="CF35" s="343"/>
      <c r="CG35" s="343"/>
      <c r="CH35" s="343"/>
      <c r="CI35" s="343"/>
      <c r="CJ35" s="351"/>
      <c r="CK35" s="343"/>
      <c r="CL35" s="343"/>
      <c r="CM35" s="343"/>
      <c r="CN35" s="343"/>
      <c r="CO35" s="343"/>
      <c r="CP35" s="351"/>
      <c r="CQ35" s="343"/>
      <c r="CR35" s="343"/>
      <c r="CS35" s="343"/>
      <c r="CT35" s="343"/>
    </row>
    <row r="36" spans="1:98" ht="17.25" customHeight="1">
      <c r="A36" s="187">
        <v>27</v>
      </c>
      <c r="B36" s="181" t="s">
        <v>4044</v>
      </c>
      <c r="C36" s="181" t="s">
        <v>4045</v>
      </c>
      <c r="D36" s="181"/>
      <c r="E36" s="181"/>
      <c r="F36" s="181"/>
      <c r="G36" s="181" t="s">
        <v>4046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33" t="s">
        <v>674</v>
      </c>
      <c r="P36" s="182"/>
      <c r="Q36" s="182"/>
      <c r="R36" s="333" t="s">
        <v>3962</v>
      </c>
      <c r="S36" s="182"/>
      <c r="T36" s="182"/>
      <c r="U36" s="182"/>
      <c r="V36" s="182"/>
      <c r="W36" s="333">
        <f>_xlfn.MINIFS(V:V,C:C,C36,AE:AE,"",AB:AB,"")</f>
        <v>0</v>
      </c>
      <c r="X36" s="333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77"/>
      <c r="AE36" s="180" t="s">
        <v>675</v>
      </c>
      <c r="AF36" s="180" t="s">
        <v>2163</v>
      </c>
      <c r="AG36" s="186" t="s">
        <v>677</v>
      </c>
      <c r="AH36" s="186" t="s">
        <v>677</v>
      </c>
      <c r="AI36" s="345">
        <v>0</v>
      </c>
      <c r="AJ36" s="345">
        <v>0</v>
      </c>
      <c r="AK36" s="345"/>
      <c r="AL36" s="345"/>
      <c r="AM36" s="343"/>
      <c r="AN36" s="343"/>
      <c r="AO36" s="343"/>
      <c r="AP36" s="343"/>
      <c r="AQ36" s="343"/>
      <c r="AR36" s="343"/>
      <c r="AS36" s="343"/>
      <c r="AT36" s="343"/>
      <c r="AU36" s="343"/>
      <c r="AV36" s="343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59"/>
      <c r="BF36" s="360"/>
      <c r="BG36" s="359"/>
      <c r="BH36" s="364"/>
      <c r="BI36" s="386"/>
      <c r="BJ36" s="363"/>
      <c r="BK36" s="363"/>
      <c r="BL36" s="387"/>
      <c r="BM36" s="363"/>
      <c r="BN36" s="364"/>
      <c r="BO36" s="352">
        <v>46277</v>
      </c>
      <c r="BP36" s="363"/>
      <c r="BQ36" s="363"/>
      <c r="BR36" s="387"/>
      <c r="BS36" s="363"/>
      <c r="BT36" s="364"/>
      <c r="BU36" s="388"/>
      <c r="BV36" s="363"/>
      <c r="BW36" s="389"/>
      <c r="BX36" s="387"/>
      <c r="BY36" s="363"/>
      <c r="BZ36" s="364"/>
      <c r="CA36" s="390"/>
      <c r="CB36" s="363"/>
      <c r="CC36" s="363"/>
      <c r="CD36" s="388"/>
      <c r="CE36" s="363"/>
      <c r="CF36" s="363"/>
      <c r="CG36" s="363"/>
      <c r="CH36" s="363"/>
      <c r="CI36" s="363"/>
      <c r="CJ36" s="388"/>
      <c r="CK36" s="363"/>
      <c r="CL36" s="363"/>
      <c r="CM36" s="363"/>
      <c r="CN36" s="363"/>
      <c r="CO36" s="363"/>
      <c r="CP36" s="388"/>
      <c r="CQ36" s="363"/>
      <c r="CR36" s="363"/>
      <c r="CS36" s="363"/>
      <c r="CT36" s="363"/>
    </row>
    <row r="37" spans="1:98" ht="17.25" customHeight="1">
      <c r="A37" s="343">
        <v>28</v>
      </c>
      <c r="B37" s="344" t="s">
        <v>4044</v>
      </c>
      <c r="C37" s="344" t="s">
        <v>4045</v>
      </c>
      <c r="D37" s="344" t="s">
        <v>781</v>
      </c>
      <c r="E37" s="344" t="s">
        <v>4047</v>
      </c>
      <c r="F37" s="344" t="s">
        <v>4048</v>
      </c>
      <c r="G37" s="344" t="s">
        <v>1389</v>
      </c>
      <c r="H37" s="345">
        <v>8100</v>
      </c>
      <c r="I37" s="346" t="s">
        <v>702</v>
      </c>
      <c r="J37" s="347">
        <v>1</v>
      </c>
      <c r="K37" s="347"/>
      <c r="L37" s="347">
        <v>1</v>
      </c>
      <c r="M37" s="345">
        <v>95.4</v>
      </c>
      <c r="N37" s="345">
        <v>95.4</v>
      </c>
      <c r="O37" s="345" t="s">
        <v>674</v>
      </c>
      <c r="P37" s="345" t="s">
        <v>13</v>
      </c>
      <c r="Q37" s="345" t="s">
        <v>703</v>
      </c>
      <c r="R37" s="345"/>
      <c r="S37" s="345"/>
      <c r="T37" s="345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45">
        <f ca="1">+L37-T37</f>
        <v>1</v>
      </c>
      <c r="V37" s="345">
        <f ca="1">ROUNDDOWN(T37/J37,0)</f>
        <v>0</v>
      </c>
      <c r="W37" s="345"/>
      <c r="X37" s="345"/>
      <c r="Y37" s="345"/>
      <c r="Z37" s="345"/>
      <c r="AA37" s="345"/>
      <c r="AB37" s="345" t="s">
        <v>602</v>
      </c>
      <c r="AC37" s="345">
        <v>2.5950000000000002</v>
      </c>
      <c r="AD37" s="349"/>
      <c r="AE37" s="337"/>
      <c r="AF37" s="337"/>
      <c r="AG37" s="348" t="s">
        <v>677</v>
      </c>
      <c r="AH37" s="348" t="s">
        <v>677</v>
      </c>
      <c r="AI37" s="345">
        <v>0</v>
      </c>
      <c r="AJ37" s="345">
        <v>0</v>
      </c>
      <c r="AK37" s="345"/>
      <c r="AL37" s="345"/>
      <c r="AM37" s="343"/>
      <c r="AN37" s="343"/>
      <c r="AO37" s="343"/>
      <c r="AP37" s="343"/>
      <c r="AQ37" s="343"/>
      <c r="AR37" s="343"/>
      <c r="AS37" s="343"/>
      <c r="AT37" s="343"/>
      <c r="AU37" s="343"/>
      <c r="AV37" s="343"/>
      <c r="AW37" s="343">
        <v>0</v>
      </c>
      <c r="AX37" s="343">
        <v>0</v>
      </c>
      <c r="AY37" s="343">
        <v>0</v>
      </c>
      <c r="AZ37" s="343">
        <v>0</v>
      </c>
      <c r="BA37" s="343">
        <v>0</v>
      </c>
      <c r="BB37" s="343">
        <v>0</v>
      </c>
      <c r="BC37" s="343">
        <v>0</v>
      </c>
      <c r="BD37" s="343" t="s">
        <v>692</v>
      </c>
      <c r="BE37" s="359"/>
      <c r="BF37" s="360"/>
      <c r="BG37" s="343" t="s">
        <v>4004</v>
      </c>
      <c r="BH37" s="343">
        <v>1</v>
      </c>
      <c r="BI37" s="351">
        <v>46277</v>
      </c>
      <c r="BJ37" s="343">
        <v>0</v>
      </c>
      <c r="BK37" s="363"/>
      <c r="BL37" s="387"/>
      <c r="BM37" s="363" t="s">
        <v>4004</v>
      </c>
      <c r="BN37" s="364">
        <v>1</v>
      </c>
      <c r="BO37" s="352">
        <v>46277</v>
      </c>
      <c r="BP37" s="363">
        <v>0</v>
      </c>
      <c r="BQ37" s="363"/>
      <c r="BR37" s="387"/>
      <c r="BS37" s="363"/>
      <c r="BT37" s="364"/>
      <c r="BU37" s="388"/>
      <c r="BV37" s="363"/>
      <c r="BW37" s="389"/>
      <c r="BX37" s="387"/>
      <c r="BY37" s="363"/>
      <c r="BZ37" s="364"/>
      <c r="CA37" s="390"/>
      <c r="CB37" s="363"/>
      <c r="CC37" s="363"/>
      <c r="CD37" s="388"/>
      <c r="CE37" s="363"/>
      <c r="CF37" s="363"/>
      <c r="CG37" s="363"/>
      <c r="CH37" s="363"/>
      <c r="CI37" s="363"/>
      <c r="CJ37" s="388"/>
      <c r="CK37" s="363"/>
      <c r="CL37" s="363"/>
      <c r="CM37" s="363"/>
      <c r="CN37" s="363"/>
      <c r="CO37" s="363"/>
      <c r="CP37" s="388"/>
      <c r="CQ37" s="363"/>
      <c r="CR37" s="363"/>
      <c r="CS37" s="363"/>
      <c r="CT37" s="363"/>
    </row>
    <row r="38" spans="1:98" ht="17.25" customHeight="1">
      <c r="A38" s="187">
        <v>29</v>
      </c>
      <c r="B38" s="181" t="s">
        <v>4049</v>
      </c>
      <c r="C38" s="181" t="s">
        <v>4050</v>
      </c>
      <c r="D38" s="181"/>
      <c r="E38" s="181"/>
      <c r="F38" s="181"/>
      <c r="G38" s="181" t="s">
        <v>4051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33" t="s">
        <v>674</v>
      </c>
      <c r="P38" s="182"/>
      <c r="Q38" s="182"/>
      <c r="R38" s="333" t="s">
        <v>3962</v>
      </c>
      <c r="S38" s="182"/>
      <c r="T38" s="182"/>
      <c r="U38" s="182"/>
      <c r="V38" s="182"/>
      <c r="W38" s="333">
        <f>_xlfn.MINIFS(V:V,C:C,C38,AE:AE,"",AB:AB,"")</f>
        <v>0</v>
      </c>
      <c r="X38" s="333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77"/>
      <c r="AE38" s="180" t="s">
        <v>675</v>
      </c>
      <c r="AF38" s="180" t="s">
        <v>2163</v>
      </c>
      <c r="AG38" s="186" t="s">
        <v>677</v>
      </c>
      <c r="AH38" s="186" t="s">
        <v>677</v>
      </c>
      <c r="AI38" s="345">
        <v>0</v>
      </c>
      <c r="AJ38" s="345">
        <v>0</v>
      </c>
      <c r="AK38" s="345"/>
      <c r="AL38" s="345"/>
      <c r="AM38" s="343"/>
      <c r="AN38" s="343"/>
      <c r="AO38" s="343"/>
      <c r="AP38" s="343"/>
      <c r="AQ38" s="343"/>
      <c r="AR38" s="343"/>
      <c r="AS38" s="343"/>
      <c r="AT38" s="343"/>
      <c r="AU38" s="343"/>
      <c r="AV38" s="343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69"/>
      <c r="BF38" s="370"/>
      <c r="BG38" s="369"/>
      <c r="BH38" s="369"/>
      <c r="BI38" s="374"/>
      <c r="BJ38" s="369"/>
      <c r="BK38" s="369"/>
      <c r="BL38" s="370"/>
      <c r="BM38" s="371"/>
      <c r="BN38" s="371"/>
      <c r="BO38" s="352">
        <v>46277</v>
      </c>
      <c r="BP38" s="371"/>
      <c r="BQ38" s="369"/>
      <c r="BR38" s="370"/>
      <c r="BS38" s="369"/>
      <c r="BT38" s="369"/>
      <c r="BU38" s="374"/>
      <c r="BV38" s="369"/>
      <c r="BW38" s="369"/>
      <c r="BX38" s="370"/>
      <c r="BY38" s="369"/>
      <c r="BZ38" s="369"/>
      <c r="CA38" s="369"/>
      <c r="CB38" s="369"/>
      <c r="CC38" s="369"/>
      <c r="CD38" s="374"/>
      <c r="CE38" s="369"/>
      <c r="CF38" s="369"/>
      <c r="CG38" s="369"/>
      <c r="CH38" s="369"/>
      <c r="CI38" s="369"/>
      <c r="CJ38" s="374"/>
      <c r="CK38" s="369"/>
      <c r="CL38" s="369"/>
      <c r="CM38" s="369"/>
      <c r="CN38" s="369"/>
      <c r="CO38" s="369"/>
      <c r="CP38" s="374"/>
      <c r="CQ38" s="369"/>
      <c r="CR38" s="369"/>
      <c r="CS38" s="369"/>
      <c r="CT38" s="369"/>
    </row>
    <row r="39" spans="1:98" ht="17.25" customHeight="1">
      <c r="A39" s="343">
        <v>30</v>
      </c>
      <c r="B39" s="344" t="s">
        <v>4049</v>
      </c>
      <c r="C39" s="344" t="s">
        <v>4050</v>
      </c>
      <c r="D39" s="344" t="s">
        <v>781</v>
      </c>
      <c r="E39" s="344" t="s">
        <v>4052</v>
      </c>
      <c r="F39" s="344" t="s">
        <v>4053</v>
      </c>
      <c r="G39" s="344" t="s">
        <v>1389</v>
      </c>
      <c r="H39" s="345">
        <v>3621</v>
      </c>
      <c r="I39" s="346" t="s">
        <v>702</v>
      </c>
      <c r="J39" s="347">
        <v>1</v>
      </c>
      <c r="K39" s="347"/>
      <c r="L39" s="347">
        <v>1</v>
      </c>
      <c r="M39" s="345">
        <v>43.5</v>
      </c>
      <c r="N39" s="345">
        <v>43.5</v>
      </c>
      <c r="O39" s="345" t="s">
        <v>674</v>
      </c>
      <c r="P39" s="345" t="s">
        <v>13</v>
      </c>
      <c r="Q39" s="345" t="s">
        <v>703</v>
      </c>
      <c r="R39" s="345"/>
      <c r="S39" s="345"/>
      <c r="T39" s="34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45">
        <f ca="1">+L39-T39</f>
        <v>1</v>
      </c>
      <c r="V39" s="345">
        <f ca="1">ROUNDDOWN(T39/J39,0)</f>
        <v>0</v>
      </c>
      <c r="W39" s="345"/>
      <c r="X39" s="345"/>
      <c r="Y39" s="345"/>
      <c r="Z39" s="345"/>
      <c r="AA39" s="345"/>
      <c r="AB39" s="345" t="s">
        <v>602</v>
      </c>
      <c r="AC39" s="345">
        <v>1.1859999999999999</v>
      </c>
      <c r="AD39" s="349"/>
      <c r="AE39" s="337"/>
      <c r="AF39" s="337"/>
      <c r="AG39" s="348" t="s">
        <v>677</v>
      </c>
      <c r="AH39" s="348" t="s">
        <v>677</v>
      </c>
      <c r="AI39" s="345">
        <v>0</v>
      </c>
      <c r="AJ39" s="345">
        <v>0</v>
      </c>
      <c r="AK39" s="345"/>
      <c r="AL39" s="345"/>
      <c r="AM39" s="343"/>
      <c r="AN39" s="343"/>
      <c r="AO39" s="343"/>
      <c r="AP39" s="343"/>
      <c r="AQ39" s="343"/>
      <c r="AR39" s="343"/>
      <c r="AS39" s="343"/>
      <c r="AT39" s="343"/>
      <c r="AU39" s="343"/>
      <c r="AV39" s="343"/>
      <c r="AW39" s="343">
        <v>0</v>
      </c>
      <c r="AX39" s="343">
        <v>0</v>
      </c>
      <c r="AY39" s="343">
        <v>0</v>
      </c>
      <c r="AZ39" s="343">
        <v>0</v>
      </c>
      <c r="BA39" s="343">
        <v>0</v>
      </c>
      <c r="BB39" s="343">
        <v>0</v>
      </c>
      <c r="BC39" s="343">
        <v>0</v>
      </c>
      <c r="BD39" s="343" t="s">
        <v>692</v>
      </c>
      <c r="BE39" s="343"/>
      <c r="BF39" s="350"/>
      <c r="BG39" s="343" t="s">
        <v>4004</v>
      </c>
      <c r="BH39" s="343">
        <v>1</v>
      </c>
      <c r="BI39" s="351">
        <v>46277</v>
      </c>
      <c r="BJ39" s="343">
        <v>0</v>
      </c>
      <c r="BK39" s="343"/>
      <c r="BL39" s="350"/>
      <c r="BM39" s="343" t="s">
        <v>4004</v>
      </c>
      <c r="BN39" s="347">
        <v>1</v>
      </c>
      <c r="BO39" s="352">
        <v>46277</v>
      </c>
      <c r="BP39" s="343">
        <v>0</v>
      </c>
      <c r="BQ39" s="343"/>
      <c r="BR39" s="350"/>
      <c r="BS39" s="343"/>
      <c r="BT39" s="347"/>
      <c r="BU39" s="351"/>
      <c r="BV39" s="343"/>
      <c r="BW39" s="349"/>
      <c r="BX39" s="350"/>
      <c r="BY39" s="343"/>
      <c r="BZ39" s="347"/>
      <c r="CA39" s="352"/>
      <c r="CB39" s="343"/>
      <c r="CC39" s="343"/>
      <c r="CD39" s="351"/>
      <c r="CE39" s="343"/>
      <c r="CF39" s="343"/>
      <c r="CG39" s="343"/>
      <c r="CH39" s="343"/>
      <c r="CI39" s="343"/>
      <c r="CJ39" s="351"/>
      <c r="CK39" s="343"/>
      <c r="CL39" s="343"/>
      <c r="CM39" s="343"/>
      <c r="CN39" s="343"/>
      <c r="CO39" s="343"/>
      <c r="CP39" s="351"/>
      <c r="CQ39" s="343"/>
      <c r="CR39" s="343"/>
      <c r="CS39" s="343"/>
      <c r="CT39" s="343"/>
    </row>
    <row r="40" spans="1:98" ht="17.25" customHeight="1">
      <c r="A40" s="187">
        <v>31</v>
      </c>
      <c r="B40" s="181" t="s">
        <v>4054</v>
      </c>
      <c r="C40" s="181" t="s">
        <v>4055</v>
      </c>
      <c r="D40" s="181"/>
      <c r="E40" s="181"/>
      <c r="F40" s="181"/>
      <c r="G40" s="181" t="s">
        <v>4031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33" t="s">
        <v>674</v>
      </c>
      <c r="P40" s="182"/>
      <c r="Q40" s="182"/>
      <c r="R40" s="333" t="s">
        <v>3962</v>
      </c>
      <c r="S40" s="182"/>
      <c r="T40" s="182"/>
      <c r="U40" s="182"/>
      <c r="V40" s="182"/>
      <c r="W40" s="333">
        <f>_xlfn.MINIFS(V:V,C:C,C40,AE:AE,"",AB:AB,"")</f>
        <v>0</v>
      </c>
      <c r="X40" s="333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77"/>
      <c r="AE40" s="180" t="s">
        <v>675</v>
      </c>
      <c r="AF40" s="180" t="s">
        <v>2163</v>
      </c>
      <c r="AG40" s="186" t="s">
        <v>677</v>
      </c>
      <c r="AH40" s="186" t="s">
        <v>677</v>
      </c>
      <c r="AI40" s="345">
        <v>0</v>
      </c>
      <c r="AJ40" s="345">
        <v>0</v>
      </c>
      <c r="AK40" s="345"/>
      <c r="AL40" s="345"/>
      <c r="AM40" s="343"/>
      <c r="AN40" s="343"/>
      <c r="AO40" s="343"/>
      <c r="AP40" s="343"/>
      <c r="AQ40" s="343"/>
      <c r="AR40" s="343"/>
      <c r="AS40" s="343"/>
      <c r="AT40" s="343"/>
      <c r="AU40" s="343"/>
      <c r="AV40" s="343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69"/>
      <c r="BF40" s="370"/>
      <c r="BG40" s="369"/>
      <c r="BH40" s="373"/>
      <c r="BI40" s="374"/>
      <c r="BJ40" s="369"/>
      <c r="BK40" s="369"/>
      <c r="BL40" s="370"/>
      <c r="BM40" s="371"/>
      <c r="BN40" s="372"/>
      <c r="BO40" s="352">
        <v>46277</v>
      </c>
      <c r="BP40" s="371"/>
      <c r="BQ40" s="369"/>
      <c r="BR40" s="370"/>
      <c r="BS40" s="369"/>
      <c r="BT40" s="373"/>
      <c r="BU40" s="374"/>
      <c r="BV40" s="369"/>
      <c r="BW40" s="375"/>
      <c r="BX40" s="370"/>
      <c r="BY40" s="369"/>
      <c r="BZ40" s="373"/>
      <c r="CA40" s="376"/>
      <c r="CB40" s="369"/>
      <c r="CC40" s="369"/>
      <c r="CD40" s="374"/>
      <c r="CE40" s="369"/>
      <c r="CF40" s="369"/>
      <c r="CG40" s="369"/>
      <c r="CH40" s="369"/>
      <c r="CI40" s="369"/>
      <c r="CJ40" s="374"/>
      <c r="CK40" s="369"/>
      <c r="CL40" s="369"/>
      <c r="CM40" s="369"/>
      <c r="CN40" s="369"/>
      <c r="CO40" s="369"/>
      <c r="CP40" s="374"/>
      <c r="CQ40" s="369"/>
      <c r="CR40" s="369"/>
      <c r="CS40" s="369"/>
      <c r="CT40" s="369"/>
    </row>
    <row r="41" spans="1:98" ht="17.25" customHeight="1">
      <c r="A41" s="343">
        <v>32</v>
      </c>
      <c r="B41" s="344" t="s">
        <v>4054</v>
      </c>
      <c r="C41" s="344" t="s">
        <v>4055</v>
      </c>
      <c r="D41" s="344" t="s">
        <v>781</v>
      </c>
      <c r="E41" s="344" t="s">
        <v>4032</v>
      </c>
      <c r="F41" s="344" t="s">
        <v>4056</v>
      </c>
      <c r="G41" s="344" t="s">
        <v>1389</v>
      </c>
      <c r="H41" s="345">
        <v>3920</v>
      </c>
      <c r="I41" s="346" t="s">
        <v>702</v>
      </c>
      <c r="J41" s="347">
        <v>1</v>
      </c>
      <c r="K41" s="347"/>
      <c r="L41" s="347">
        <v>2</v>
      </c>
      <c r="M41" s="345">
        <v>47.1</v>
      </c>
      <c r="N41" s="345">
        <v>94.3</v>
      </c>
      <c r="O41" s="345" t="s">
        <v>674</v>
      </c>
      <c r="P41" s="345" t="s">
        <v>13</v>
      </c>
      <c r="Q41" s="345" t="s">
        <v>703</v>
      </c>
      <c r="R41" s="345"/>
      <c r="S41" s="345"/>
      <c r="T41" s="34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45">
        <f ca="1">+L41-T41</f>
        <v>2</v>
      </c>
      <c r="V41" s="345">
        <f ca="1">ROUNDDOWN(T41/J41,0)</f>
        <v>0</v>
      </c>
      <c r="W41" s="345"/>
      <c r="X41" s="345"/>
      <c r="Y41" s="345"/>
      <c r="Z41" s="345"/>
      <c r="AA41" s="345"/>
      <c r="AB41" s="345" t="s">
        <v>602</v>
      </c>
      <c r="AC41" s="345">
        <v>2.5680000000000001</v>
      </c>
      <c r="AD41" s="349"/>
      <c r="AE41" s="337"/>
      <c r="AF41" s="337"/>
      <c r="AG41" s="348" t="s">
        <v>677</v>
      </c>
      <c r="AH41" s="348" t="s">
        <v>677</v>
      </c>
      <c r="AI41" s="345">
        <v>0</v>
      </c>
      <c r="AJ41" s="345">
        <v>0</v>
      </c>
      <c r="AK41" s="345"/>
      <c r="AL41" s="345"/>
      <c r="AM41" s="343"/>
      <c r="AN41" s="343"/>
      <c r="AO41" s="343"/>
      <c r="AP41" s="343"/>
      <c r="AQ41" s="343"/>
      <c r="AR41" s="343"/>
      <c r="AS41" s="343"/>
      <c r="AT41" s="343"/>
      <c r="AU41" s="343"/>
      <c r="AV41" s="343"/>
      <c r="AW41" s="343">
        <v>0</v>
      </c>
      <c r="AX41" s="343">
        <v>0</v>
      </c>
      <c r="AY41" s="343">
        <v>0</v>
      </c>
      <c r="AZ41" s="343">
        <v>0</v>
      </c>
      <c r="BA41" s="343">
        <v>0</v>
      </c>
      <c r="BB41" s="343">
        <v>0</v>
      </c>
      <c r="BC41" s="343">
        <v>0</v>
      </c>
      <c r="BD41" s="343" t="s">
        <v>692</v>
      </c>
      <c r="BE41" s="381"/>
      <c r="BF41" s="382"/>
      <c r="BG41" s="343" t="s">
        <v>4004</v>
      </c>
      <c r="BH41" s="343">
        <v>2</v>
      </c>
      <c r="BI41" s="351">
        <v>46277</v>
      </c>
      <c r="BJ41" s="343">
        <v>0</v>
      </c>
      <c r="BK41" s="343"/>
      <c r="BL41" s="350"/>
      <c r="BM41" s="343" t="s">
        <v>4004</v>
      </c>
      <c r="BN41" s="343">
        <v>2</v>
      </c>
      <c r="BO41" s="352">
        <v>46277</v>
      </c>
      <c r="BP41" s="343">
        <v>0</v>
      </c>
      <c r="BQ41" s="343"/>
      <c r="BR41" s="350"/>
      <c r="BS41" s="343"/>
      <c r="BT41" s="343"/>
      <c r="BU41" s="351"/>
      <c r="BV41" s="343"/>
      <c r="BW41" s="343"/>
      <c r="BX41" s="350"/>
      <c r="BY41" s="343"/>
      <c r="BZ41" s="343"/>
      <c r="CA41" s="343"/>
      <c r="CB41" s="343"/>
      <c r="CC41" s="343"/>
      <c r="CD41" s="351"/>
      <c r="CE41" s="343"/>
      <c r="CF41" s="343"/>
      <c r="CG41" s="343"/>
      <c r="CH41" s="343"/>
      <c r="CI41" s="343"/>
      <c r="CJ41" s="351"/>
      <c r="CK41" s="343"/>
      <c r="CL41" s="343"/>
      <c r="CM41" s="343"/>
      <c r="CN41" s="343"/>
      <c r="CO41" s="343"/>
      <c r="CP41" s="351"/>
      <c r="CQ41" s="343"/>
      <c r="CR41" s="343"/>
      <c r="CS41" s="343"/>
      <c r="CT41" s="343"/>
    </row>
    <row r="42" spans="1:98" ht="17.25" customHeight="1">
      <c r="A42" s="187">
        <v>33</v>
      </c>
      <c r="B42" s="181" t="s">
        <v>4057</v>
      </c>
      <c r="C42" s="181" t="s">
        <v>4058</v>
      </c>
      <c r="D42" s="181"/>
      <c r="E42" s="181"/>
      <c r="F42" s="181"/>
      <c r="G42" s="181" t="s">
        <v>4041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33" t="s">
        <v>674</v>
      </c>
      <c r="P42" s="182"/>
      <c r="Q42" s="182"/>
      <c r="R42" s="333" t="s">
        <v>3962</v>
      </c>
      <c r="S42" s="182"/>
      <c r="T42" s="182"/>
      <c r="U42" s="182"/>
      <c r="V42" s="182"/>
      <c r="W42" s="333">
        <f>_xlfn.MINIFS(V:V,C:C,C42,AE:AE,"",AB:AB,"")</f>
        <v>0</v>
      </c>
      <c r="X42" s="333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77"/>
      <c r="AE42" s="180" t="s">
        <v>675</v>
      </c>
      <c r="AF42" s="180" t="s">
        <v>2163</v>
      </c>
      <c r="AG42" s="186" t="s">
        <v>677</v>
      </c>
      <c r="AH42" s="186" t="s">
        <v>677</v>
      </c>
      <c r="AI42" s="345">
        <v>0</v>
      </c>
      <c r="AJ42" s="345">
        <v>0</v>
      </c>
      <c r="AK42" s="345"/>
      <c r="AL42" s="345"/>
      <c r="AM42" s="343"/>
      <c r="AN42" s="343"/>
      <c r="AO42" s="343"/>
      <c r="AP42" s="343"/>
      <c r="AQ42" s="343"/>
      <c r="AR42" s="343"/>
      <c r="AS42" s="343"/>
      <c r="AT42" s="343"/>
      <c r="AU42" s="343"/>
      <c r="AV42" s="343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69"/>
      <c r="BF42" s="370"/>
      <c r="BG42" s="369"/>
      <c r="BH42" s="373"/>
      <c r="BI42" s="374"/>
      <c r="BJ42" s="369"/>
      <c r="BK42" s="369"/>
      <c r="BL42" s="370"/>
      <c r="BM42" s="371"/>
      <c r="BN42" s="372"/>
      <c r="BO42" s="352">
        <v>46277</v>
      </c>
      <c r="BP42" s="371"/>
      <c r="BQ42" s="369"/>
      <c r="BR42" s="370"/>
      <c r="BS42" s="369"/>
      <c r="BT42" s="373"/>
      <c r="BU42" s="374"/>
      <c r="BV42" s="369"/>
      <c r="BW42" s="375"/>
      <c r="BX42" s="370"/>
      <c r="BY42" s="369"/>
      <c r="BZ42" s="373"/>
      <c r="CA42" s="376"/>
      <c r="CB42" s="369"/>
      <c r="CC42" s="369"/>
      <c r="CD42" s="374"/>
      <c r="CE42" s="369"/>
      <c r="CF42" s="369"/>
      <c r="CG42" s="369"/>
      <c r="CH42" s="369"/>
      <c r="CI42" s="369"/>
      <c r="CJ42" s="374"/>
      <c r="CK42" s="369"/>
      <c r="CL42" s="369"/>
      <c r="CM42" s="369"/>
      <c r="CN42" s="369"/>
      <c r="CO42" s="369"/>
      <c r="CP42" s="374"/>
      <c r="CQ42" s="369"/>
      <c r="CR42" s="369"/>
      <c r="CS42" s="369"/>
      <c r="CT42" s="369"/>
    </row>
    <row r="43" spans="1:98" ht="17.25" customHeight="1">
      <c r="A43" s="343">
        <v>34</v>
      </c>
      <c r="B43" s="344" t="s">
        <v>4057</v>
      </c>
      <c r="C43" s="344" t="s">
        <v>4058</v>
      </c>
      <c r="D43" s="344" t="s">
        <v>781</v>
      </c>
      <c r="E43" s="344" t="s">
        <v>4042</v>
      </c>
      <c r="F43" s="344" t="s">
        <v>4059</v>
      </c>
      <c r="G43" s="344" t="s">
        <v>1389</v>
      </c>
      <c r="H43" s="345">
        <v>10500</v>
      </c>
      <c r="I43" s="346" t="s">
        <v>702</v>
      </c>
      <c r="J43" s="347">
        <v>1</v>
      </c>
      <c r="K43" s="347"/>
      <c r="L43" s="347">
        <v>2</v>
      </c>
      <c r="M43" s="345">
        <v>123.6</v>
      </c>
      <c r="N43" s="345">
        <v>247.3</v>
      </c>
      <c r="O43" s="345" t="s">
        <v>674</v>
      </c>
      <c r="P43" s="345" t="s">
        <v>13</v>
      </c>
      <c r="Q43" s="345" t="s">
        <v>703</v>
      </c>
      <c r="R43" s="345"/>
      <c r="S43" s="345"/>
      <c r="T43" s="34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45">
        <f ca="1">+L43-T43</f>
        <v>2</v>
      </c>
      <c r="V43" s="345">
        <f ca="1">ROUNDDOWN(T43/J43,0)</f>
        <v>0</v>
      </c>
      <c r="W43" s="345"/>
      <c r="X43" s="345"/>
      <c r="Y43" s="345"/>
      <c r="Z43" s="345"/>
      <c r="AA43" s="345"/>
      <c r="AB43" s="345" t="s">
        <v>602</v>
      </c>
      <c r="AC43" s="345">
        <v>6.726</v>
      </c>
      <c r="AD43" s="349"/>
      <c r="AE43" s="337"/>
      <c r="AF43" s="337"/>
      <c r="AG43" s="348" t="s">
        <v>677</v>
      </c>
      <c r="AH43" s="348" t="s">
        <v>677</v>
      </c>
      <c r="AI43" s="345">
        <v>0</v>
      </c>
      <c r="AJ43" s="345">
        <v>0</v>
      </c>
      <c r="AK43" s="345"/>
      <c r="AL43" s="345"/>
      <c r="AM43" s="343"/>
      <c r="AN43" s="343"/>
      <c r="AO43" s="343"/>
      <c r="AP43" s="343"/>
      <c r="AQ43" s="343"/>
      <c r="AR43" s="343"/>
      <c r="AS43" s="343"/>
      <c r="AT43" s="343"/>
      <c r="AU43" s="343"/>
      <c r="AV43" s="343"/>
      <c r="AW43" s="343">
        <v>0</v>
      </c>
      <c r="AX43" s="343">
        <v>0</v>
      </c>
      <c r="AY43" s="343">
        <v>0</v>
      </c>
      <c r="AZ43" s="343">
        <v>0</v>
      </c>
      <c r="BA43" s="343">
        <v>0</v>
      </c>
      <c r="BB43" s="343">
        <v>0</v>
      </c>
      <c r="BC43" s="343">
        <v>0</v>
      </c>
      <c r="BD43" s="343" t="s">
        <v>692</v>
      </c>
      <c r="BE43" s="381"/>
      <c r="BF43" s="382"/>
      <c r="BG43" s="343" t="s">
        <v>4004</v>
      </c>
      <c r="BH43" s="343">
        <v>2</v>
      </c>
      <c r="BI43" s="351">
        <v>46277</v>
      </c>
      <c r="BJ43" s="343">
        <v>0</v>
      </c>
      <c r="BK43" s="343"/>
      <c r="BL43" s="350"/>
      <c r="BM43" s="343" t="s">
        <v>4004</v>
      </c>
      <c r="BN43" s="347">
        <v>2</v>
      </c>
      <c r="BO43" s="352">
        <v>46277</v>
      </c>
      <c r="BP43" s="343">
        <v>0</v>
      </c>
      <c r="BQ43" s="343"/>
      <c r="BR43" s="350"/>
      <c r="BS43" s="343"/>
      <c r="BT43" s="347"/>
      <c r="BU43" s="351"/>
      <c r="BV43" s="343"/>
      <c r="BW43" s="349"/>
      <c r="BX43" s="350"/>
      <c r="BY43" s="343"/>
      <c r="BZ43" s="347"/>
      <c r="CA43" s="352"/>
      <c r="CB43" s="343"/>
      <c r="CC43" s="343"/>
      <c r="CD43" s="351"/>
      <c r="CE43" s="343"/>
      <c r="CF43" s="343"/>
      <c r="CG43" s="343"/>
      <c r="CH43" s="343"/>
      <c r="CI43" s="343"/>
      <c r="CJ43" s="351"/>
      <c r="CK43" s="343"/>
      <c r="CL43" s="343"/>
      <c r="CM43" s="343"/>
      <c r="CN43" s="343"/>
      <c r="CO43" s="343"/>
      <c r="CP43" s="351"/>
      <c r="CQ43" s="343"/>
      <c r="CR43" s="343"/>
      <c r="CS43" s="343"/>
      <c r="CT43" s="343"/>
    </row>
    <row r="44" spans="1:98" ht="17.25" customHeight="1">
      <c r="A44" s="187">
        <v>35</v>
      </c>
      <c r="B44" s="181" t="s">
        <v>4060</v>
      </c>
      <c r="C44" s="181" t="s">
        <v>4061</v>
      </c>
      <c r="D44" s="181"/>
      <c r="E44" s="181"/>
      <c r="F44" s="181"/>
      <c r="G44" s="181" t="s">
        <v>4031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33" t="s">
        <v>674</v>
      </c>
      <c r="P44" s="182"/>
      <c r="Q44" s="182"/>
      <c r="R44" s="333" t="s">
        <v>3962</v>
      </c>
      <c r="S44" s="182"/>
      <c r="T44" s="182"/>
      <c r="U44" s="182"/>
      <c r="V44" s="182"/>
      <c r="W44" s="333">
        <f>_xlfn.MINIFS(V:V,C:C,C44,AE:AE,"",AB:AB,"")</f>
        <v>0</v>
      </c>
      <c r="X44" s="333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77"/>
      <c r="AE44" s="180" t="s">
        <v>675</v>
      </c>
      <c r="AF44" s="180" t="s">
        <v>2163</v>
      </c>
      <c r="AG44" s="186" t="s">
        <v>677</v>
      </c>
      <c r="AH44" s="186" t="s">
        <v>677</v>
      </c>
      <c r="AI44" s="345">
        <v>0</v>
      </c>
      <c r="AJ44" s="345">
        <v>0</v>
      </c>
      <c r="AK44" s="345"/>
      <c r="AL44" s="345"/>
      <c r="AM44" s="343"/>
      <c r="AN44" s="343"/>
      <c r="AO44" s="343"/>
      <c r="AP44" s="343"/>
      <c r="AQ44" s="343"/>
      <c r="AR44" s="343"/>
      <c r="AS44" s="343"/>
      <c r="AT44" s="343"/>
      <c r="AU44" s="343"/>
      <c r="AV44" s="343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69"/>
      <c r="BF44" s="370"/>
      <c r="BG44" s="369"/>
      <c r="BH44" s="369"/>
      <c r="BI44" s="374"/>
      <c r="BJ44" s="369"/>
      <c r="BK44" s="369"/>
      <c r="BL44" s="370"/>
      <c r="BM44" s="371"/>
      <c r="BN44" s="371"/>
      <c r="BO44" s="352">
        <v>46277</v>
      </c>
      <c r="BP44" s="371"/>
      <c r="BQ44" s="369"/>
      <c r="BR44" s="370"/>
      <c r="BS44" s="369"/>
      <c r="BT44" s="369"/>
      <c r="BU44" s="374"/>
      <c r="BV44" s="369"/>
      <c r="BW44" s="369"/>
      <c r="BX44" s="370"/>
      <c r="BY44" s="369"/>
      <c r="BZ44" s="369"/>
      <c r="CA44" s="369"/>
      <c r="CB44" s="369"/>
      <c r="CC44" s="369"/>
      <c r="CD44" s="374"/>
      <c r="CE44" s="369"/>
      <c r="CF44" s="369"/>
      <c r="CG44" s="369"/>
      <c r="CH44" s="369"/>
      <c r="CI44" s="369"/>
      <c r="CJ44" s="374"/>
      <c r="CK44" s="369"/>
      <c r="CL44" s="369"/>
      <c r="CM44" s="369"/>
      <c r="CN44" s="369"/>
      <c r="CO44" s="369"/>
      <c r="CP44" s="374"/>
      <c r="CQ44" s="369"/>
      <c r="CR44" s="369"/>
      <c r="CS44" s="369"/>
      <c r="CT44" s="369"/>
    </row>
    <row r="45" spans="1:98" ht="17.25" customHeight="1">
      <c r="A45" s="343">
        <v>36</v>
      </c>
      <c r="B45" s="344" t="s">
        <v>4060</v>
      </c>
      <c r="C45" s="344" t="s">
        <v>4061</v>
      </c>
      <c r="D45" s="344" t="s">
        <v>781</v>
      </c>
      <c r="E45" s="344" t="s">
        <v>4032</v>
      </c>
      <c r="F45" s="344" t="s">
        <v>4062</v>
      </c>
      <c r="G45" s="344" t="s">
        <v>1389</v>
      </c>
      <c r="H45" s="345">
        <v>3920</v>
      </c>
      <c r="I45" s="346" t="s">
        <v>702</v>
      </c>
      <c r="J45" s="347">
        <v>1</v>
      </c>
      <c r="K45" s="347"/>
      <c r="L45" s="347">
        <v>2</v>
      </c>
      <c r="M45" s="345">
        <v>47.1</v>
      </c>
      <c r="N45" s="345">
        <v>94.3</v>
      </c>
      <c r="O45" s="345" t="s">
        <v>674</v>
      </c>
      <c r="P45" s="345" t="s">
        <v>13</v>
      </c>
      <c r="Q45" s="345" t="s">
        <v>703</v>
      </c>
      <c r="R45" s="345"/>
      <c r="S45" s="345"/>
      <c r="T45" s="34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45">
        <f ca="1">+L45-T45</f>
        <v>2</v>
      </c>
      <c r="V45" s="345">
        <f ca="1">ROUNDDOWN(T45/J45,0)</f>
        <v>0</v>
      </c>
      <c r="W45" s="345"/>
      <c r="X45" s="345"/>
      <c r="Y45" s="345"/>
      <c r="Z45" s="345"/>
      <c r="AA45" s="345"/>
      <c r="AB45" s="345" t="s">
        <v>602</v>
      </c>
      <c r="AC45" s="345">
        <v>2.5680000000000001</v>
      </c>
      <c r="AD45" s="349"/>
      <c r="AE45" s="337"/>
      <c r="AF45" s="337"/>
      <c r="AG45" s="348" t="s">
        <v>677</v>
      </c>
      <c r="AH45" s="348" t="s">
        <v>677</v>
      </c>
      <c r="AI45" s="345">
        <v>0</v>
      </c>
      <c r="AJ45" s="345">
        <v>0</v>
      </c>
      <c r="AK45" s="345"/>
      <c r="AL45" s="345"/>
      <c r="AM45" s="343"/>
      <c r="AN45" s="343"/>
      <c r="AO45" s="343"/>
      <c r="AP45" s="343"/>
      <c r="AQ45" s="343"/>
      <c r="AR45" s="343"/>
      <c r="AS45" s="343"/>
      <c r="AT45" s="343"/>
      <c r="AU45" s="343"/>
      <c r="AV45" s="343"/>
      <c r="AW45" s="343">
        <v>0</v>
      </c>
      <c r="AX45" s="343">
        <v>0</v>
      </c>
      <c r="AY45" s="343">
        <v>0</v>
      </c>
      <c r="AZ45" s="343">
        <v>0</v>
      </c>
      <c r="BA45" s="343">
        <v>0</v>
      </c>
      <c r="BB45" s="343">
        <v>0</v>
      </c>
      <c r="BC45" s="343">
        <v>0</v>
      </c>
      <c r="BD45" s="343" t="s">
        <v>692</v>
      </c>
      <c r="BE45" s="343"/>
      <c r="BF45" s="350"/>
      <c r="BG45" s="343" t="s">
        <v>4004</v>
      </c>
      <c r="BH45" s="343">
        <v>2</v>
      </c>
      <c r="BI45" s="351">
        <v>46277</v>
      </c>
      <c r="BJ45" s="343">
        <v>0</v>
      </c>
      <c r="BK45" s="343"/>
      <c r="BL45" s="350"/>
      <c r="BM45" s="343" t="s">
        <v>4004</v>
      </c>
      <c r="BN45" s="347">
        <v>2</v>
      </c>
      <c r="BO45" s="352">
        <v>46277</v>
      </c>
      <c r="BP45" s="343">
        <v>0</v>
      </c>
      <c r="BQ45" s="343"/>
      <c r="BR45" s="350"/>
      <c r="BS45" s="343"/>
      <c r="BT45" s="347"/>
      <c r="BU45" s="351"/>
      <c r="BV45" s="343"/>
      <c r="BW45" s="349"/>
      <c r="BX45" s="350"/>
      <c r="BY45" s="343"/>
      <c r="BZ45" s="347"/>
      <c r="CA45" s="352"/>
      <c r="CB45" s="343"/>
      <c r="CC45" s="343"/>
      <c r="CD45" s="351"/>
      <c r="CE45" s="343"/>
      <c r="CF45" s="343"/>
      <c r="CG45" s="343"/>
      <c r="CH45" s="343"/>
      <c r="CI45" s="343"/>
      <c r="CJ45" s="351"/>
      <c r="CK45" s="343"/>
      <c r="CL45" s="343"/>
      <c r="CM45" s="343"/>
      <c r="CN45" s="343"/>
      <c r="CO45" s="343"/>
      <c r="CP45" s="351"/>
      <c r="CQ45" s="343"/>
      <c r="CR45" s="343"/>
      <c r="CS45" s="343"/>
      <c r="CT45" s="343"/>
    </row>
    <row r="46" spans="1:98" ht="17.25" customHeight="1">
      <c r="A46" s="187">
        <v>37</v>
      </c>
      <c r="B46" s="181" t="s">
        <v>4063</v>
      </c>
      <c r="C46" s="181" t="s">
        <v>4064</v>
      </c>
      <c r="D46" s="181"/>
      <c r="E46" s="181"/>
      <c r="F46" s="181"/>
      <c r="G46" s="181" t="s">
        <v>4065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33" t="s">
        <v>674</v>
      </c>
      <c r="P46" s="182"/>
      <c r="Q46" s="182"/>
      <c r="R46" s="333" t="s">
        <v>3962</v>
      </c>
      <c r="S46" s="182"/>
      <c r="T46" s="182"/>
      <c r="U46" s="182"/>
      <c r="V46" s="182"/>
      <c r="W46" s="333">
        <f>_xlfn.MINIFS(V:V,C:C,C46,AE:AE,"",AB:AB,"")</f>
        <v>0</v>
      </c>
      <c r="X46" s="333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77"/>
      <c r="AE46" s="180" t="s">
        <v>675</v>
      </c>
      <c r="AF46" s="180" t="s">
        <v>2163</v>
      </c>
      <c r="AG46" s="186" t="s">
        <v>677</v>
      </c>
      <c r="AH46" s="186" t="s">
        <v>677</v>
      </c>
      <c r="AI46" s="345">
        <v>0</v>
      </c>
      <c r="AJ46" s="345">
        <v>0</v>
      </c>
      <c r="AK46" s="345"/>
      <c r="AL46" s="345"/>
      <c r="AM46" s="343"/>
      <c r="AN46" s="343"/>
      <c r="AO46" s="343"/>
      <c r="AP46" s="343"/>
      <c r="AQ46" s="343"/>
      <c r="AR46" s="343"/>
      <c r="AS46" s="343"/>
      <c r="AT46" s="343"/>
      <c r="AU46" s="343"/>
      <c r="AV46" s="343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69"/>
      <c r="BF46" s="370"/>
      <c r="BG46" s="369"/>
      <c r="BH46" s="373"/>
      <c r="BI46" s="374"/>
      <c r="BJ46" s="369"/>
      <c r="BK46" s="369"/>
      <c r="BL46" s="370"/>
      <c r="BM46" s="371"/>
      <c r="BN46" s="372"/>
      <c r="BO46" s="352">
        <v>46277</v>
      </c>
      <c r="BP46" s="371"/>
      <c r="BQ46" s="369"/>
      <c r="BR46" s="370"/>
      <c r="BS46" s="369"/>
      <c r="BT46" s="373"/>
      <c r="BU46" s="374"/>
      <c r="BV46" s="369"/>
      <c r="BW46" s="375"/>
      <c r="BX46" s="370"/>
      <c r="BY46" s="369"/>
      <c r="BZ46" s="373"/>
      <c r="CA46" s="376"/>
      <c r="CB46" s="369"/>
      <c r="CC46" s="369"/>
      <c r="CD46" s="374"/>
      <c r="CE46" s="369"/>
      <c r="CF46" s="369"/>
      <c r="CG46" s="369"/>
      <c r="CH46" s="369"/>
      <c r="CI46" s="369"/>
      <c r="CJ46" s="374"/>
      <c r="CK46" s="369"/>
      <c r="CL46" s="369"/>
      <c r="CM46" s="369"/>
      <c r="CN46" s="369"/>
      <c r="CO46" s="369"/>
      <c r="CP46" s="374"/>
      <c r="CQ46" s="369"/>
      <c r="CR46" s="369"/>
      <c r="CS46" s="369"/>
      <c r="CT46" s="369"/>
    </row>
    <row r="47" spans="1:98" ht="17.25" customHeight="1">
      <c r="A47" s="343">
        <v>38</v>
      </c>
      <c r="B47" s="344" t="s">
        <v>4063</v>
      </c>
      <c r="C47" s="344" t="s">
        <v>4064</v>
      </c>
      <c r="D47" s="344" t="s">
        <v>781</v>
      </c>
      <c r="E47" s="344" t="s">
        <v>4066</v>
      </c>
      <c r="F47" s="344" t="s">
        <v>4067</v>
      </c>
      <c r="G47" s="344" t="s">
        <v>1389</v>
      </c>
      <c r="H47" s="345">
        <v>2000</v>
      </c>
      <c r="I47" s="346" t="s">
        <v>702</v>
      </c>
      <c r="J47" s="347">
        <v>1</v>
      </c>
      <c r="K47" s="347"/>
      <c r="L47" s="347">
        <v>2</v>
      </c>
      <c r="M47" s="345">
        <v>23.6</v>
      </c>
      <c r="N47" s="345">
        <v>47.1</v>
      </c>
      <c r="O47" s="345" t="s">
        <v>674</v>
      </c>
      <c r="P47" s="345" t="s">
        <v>13</v>
      </c>
      <c r="Q47" s="345" t="s">
        <v>703</v>
      </c>
      <c r="R47" s="345"/>
      <c r="S47" s="345"/>
      <c r="T47" s="34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45">
        <f ca="1">+L47-T47</f>
        <v>2</v>
      </c>
      <c r="V47" s="345">
        <f ca="1">ROUNDDOWN(T47/J47,0)</f>
        <v>0</v>
      </c>
      <c r="W47" s="345"/>
      <c r="X47" s="345"/>
      <c r="Y47" s="345"/>
      <c r="Z47" s="345"/>
      <c r="AA47" s="345"/>
      <c r="AB47" s="345" t="s">
        <v>602</v>
      </c>
      <c r="AC47" s="345">
        <v>1.286</v>
      </c>
      <c r="AD47" s="349"/>
      <c r="AE47" s="337"/>
      <c r="AF47" s="337"/>
      <c r="AG47" s="348" t="s">
        <v>677</v>
      </c>
      <c r="AH47" s="348" t="s">
        <v>677</v>
      </c>
      <c r="AI47" s="345">
        <v>0</v>
      </c>
      <c r="AJ47" s="345">
        <v>0</v>
      </c>
      <c r="AK47" s="345"/>
      <c r="AL47" s="345"/>
      <c r="AM47" s="343"/>
      <c r="AN47" s="343"/>
      <c r="AO47" s="343"/>
      <c r="AP47" s="343"/>
      <c r="AQ47" s="343"/>
      <c r="AR47" s="343"/>
      <c r="AS47" s="343"/>
      <c r="AT47" s="343"/>
      <c r="AU47" s="343"/>
      <c r="AV47" s="343"/>
      <c r="AW47" s="343">
        <v>0</v>
      </c>
      <c r="AX47" s="343">
        <v>0</v>
      </c>
      <c r="AY47" s="343">
        <v>0</v>
      </c>
      <c r="AZ47" s="343">
        <v>0</v>
      </c>
      <c r="BA47" s="343">
        <v>0</v>
      </c>
      <c r="BB47" s="343">
        <v>0</v>
      </c>
      <c r="BC47" s="343">
        <v>0</v>
      </c>
      <c r="BD47" s="343" t="s">
        <v>692</v>
      </c>
      <c r="BE47" s="343"/>
      <c r="BF47" s="343"/>
      <c r="BG47" s="343" t="s">
        <v>4004</v>
      </c>
      <c r="BH47" s="343">
        <v>2</v>
      </c>
      <c r="BI47" s="351">
        <v>46277</v>
      </c>
      <c r="BJ47" s="343">
        <v>0</v>
      </c>
      <c r="BK47" s="343"/>
      <c r="BL47" s="350"/>
      <c r="BM47" s="343" t="s">
        <v>4004</v>
      </c>
      <c r="BN47" s="343">
        <v>2</v>
      </c>
      <c r="BO47" s="352">
        <v>46277</v>
      </c>
      <c r="BP47" s="343">
        <v>0</v>
      </c>
      <c r="BQ47" s="343"/>
      <c r="BR47" s="350"/>
      <c r="BS47" s="343"/>
      <c r="BT47" s="343"/>
      <c r="BU47" s="351"/>
      <c r="BV47" s="343"/>
      <c r="BW47" s="343"/>
      <c r="BX47" s="350"/>
      <c r="BY47" s="343"/>
      <c r="BZ47" s="343"/>
      <c r="CA47" s="343"/>
      <c r="CB47" s="343"/>
      <c r="CC47" s="343"/>
      <c r="CD47" s="351"/>
      <c r="CE47" s="343"/>
      <c r="CF47" s="343"/>
      <c r="CG47" s="343"/>
      <c r="CH47" s="343"/>
      <c r="CI47" s="343"/>
      <c r="CJ47" s="351"/>
      <c r="CK47" s="343"/>
      <c r="CL47" s="343"/>
      <c r="CM47" s="343"/>
      <c r="CN47" s="343"/>
      <c r="CO47" s="343"/>
      <c r="CP47" s="351"/>
      <c r="CQ47" s="343"/>
      <c r="CR47" s="343"/>
      <c r="CS47" s="343"/>
      <c r="CT47" s="343"/>
    </row>
    <row r="48" spans="1:98" ht="17.25" customHeight="1">
      <c r="A48" s="187">
        <v>39</v>
      </c>
      <c r="B48" s="181" t="s">
        <v>4068</v>
      </c>
      <c r="C48" s="181" t="s">
        <v>4069</v>
      </c>
      <c r="D48" s="181"/>
      <c r="E48" s="181"/>
      <c r="F48" s="181"/>
      <c r="G48" s="181" t="s">
        <v>4031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33" t="s">
        <v>674</v>
      </c>
      <c r="P48" s="182"/>
      <c r="Q48" s="182"/>
      <c r="R48" s="333" t="s">
        <v>3962</v>
      </c>
      <c r="S48" s="182"/>
      <c r="T48" s="182"/>
      <c r="U48" s="182"/>
      <c r="V48" s="182"/>
      <c r="W48" s="333">
        <f>_xlfn.MINIFS(V:V,C:C,C48,AE:AE,"",AB:AB,"")</f>
        <v>0</v>
      </c>
      <c r="X48" s="333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77"/>
      <c r="AE48" s="180" t="s">
        <v>675</v>
      </c>
      <c r="AF48" s="180" t="s">
        <v>2163</v>
      </c>
      <c r="AG48" s="186" t="s">
        <v>677</v>
      </c>
      <c r="AH48" s="186" t="s">
        <v>677</v>
      </c>
      <c r="AI48" s="345">
        <v>0</v>
      </c>
      <c r="AJ48" s="345">
        <v>0</v>
      </c>
      <c r="AK48" s="345"/>
      <c r="AL48" s="345"/>
      <c r="AM48" s="343"/>
      <c r="AN48" s="343"/>
      <c r="AO48" s="343"/>
      <c r="AP48" s="343"/>
      <c r="AQ48" s="343"/>
      <c r="AR48" s="343"/>
      <c r="AS48" s="343"/>
      <c r="AT48" s="343"/>
      <c r="AU48" s="343"/>
      <c r="AV48" s="343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81"/>
      <c r="BF48" s="381"/>
      <c r="BG48" s="381"/>
      <c r="BH48" s="347"/>
      <c r="BI48" s="391"/>
      <c r="BJ48" s="343"/>
      <c r="BK48" s="353"/>
      <c r="BL48" s="354"/>
      <c r="BM48" s="343"/>
      <c r="BN48" s="347"/>
      <c r="BO48" s="352">
        <v>46277</v>
      </c>
      <c r="BP48" s="343"/>
      <c r="BQ48" s="353"/>
      <c r="BR48" s="354"/>
      <c r="BS48" s="353"/>
      <c r="BT48" s="355"/>
      <c r="BU48" s="356"/>
      <c r="BV48" s="353"/>
      <c r="BW48" s="357"/>
      <c r="BX48" s="354"/>
      <c r="BY48" s="353"/>
      <c r="BZ48" s="355"/>
      <c r="CA48" s="358"/>
      <c r="CB48" s="353"/>
      <c r="CC48" s="353"/>
      <c r="CD48" s="356"/>
      <c r="CE48" s="353"/>
      <c r="CF48" s="353"/>
      <c r="CG48" s="353"/>
      <c r="CH48" s="353"/>
      <c r="CI48" s="353"/>
      <c r="CJ48" s="356"/>
      <c r="CK48" s="353"/>
      <c r="CL48" s="353"/>
      <c r="CM48" s="353"/>
      <c r="CN48" s="353"/>
      <c r="CO48" s="353"/>
      <c r="CP48" s="356"/>
      <c r="CQ48" s="353"/>
      <c r="CR48" s="353"/>
      <c r="CS48" s="353"/>
      <c r="CT48" s="353"/>
    </row>
    <row r="49" spans="1:98" ht="17.25" customHeight="1">
      <c r="A49" s="343">
        <v>40</v>
      </c>
      <c r="B49" s="344" t="s">
        <v>4068</v>
      </c>
      <c r="C49" s="344" t="s">
        <v>4069</v>
      </c>
      <c r="D49" s="344" t="s">
        <v>781</v>
      </c>
      <c r="E49" s="344" t="s">
        <v>4032</v>
      </c>
      <c r="F49" s="344" t="s">
        <v>4070</v>
      </c>
      <c r="G49" s="344" t="s">
        <v>1389</v>
      </c>
      <c r="H49" s="345">
        <v>3920</v>
      </c>
      <c r="I49" s="346" t="s">
        <v>702</v>
      </c>
      <c r="J49" s="347">
        <v>1</v>
      </c>
      <c r="K49" s="347"/>
      <c r="L49" s="347">
        <v>2</v>
      </c>
      <c r="M49" s="345">
        <v>47.1</v>
      </c>
      <c r="N49" s="345">
        <v>94.3</v>
      </c>
      <c r="O49" s="345" t="s">
        <v>674</v>
      </c>
      <c r="P49" s="345" t="s">
        <v>13</v>
      </c>
      <c r="Q49" s="345" t="s">
        <v>703</v>
      </c>
      <c r="R49" s="345"/>
      <c r="S49" s="345"/>
      <c r="T49" s="34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45">
        <f ca="1">+L49-T49</f>
        <v>2</v>
      </c>
      <c r="V49" s="345">
        <f ca="1">ROUNDDOWN(T49/J49,0)</f>
        <v>0</v>
      </c>
      <c r="W49" s="345"/>
      <c r="X49" s="345"/>
      <c r="Y49" s="345"/>
      <c r="Z49" s="345"/>
      <c r="AA49" s="345"/>
      <c r="AB49" s="345" t="s">
        <v>602</v>
      </c>
      <c r="AC49" s="345">
        <v>2.5680000000000001</v>
      </c>
      <c r="AD49" s="349"/>
      <c r="AE49" s="337"/>
      <c r="AF49" s="337"/>
      <c r="AG49" s="348" t="s">
        <v>677</v>
      </c>
      <c r="AH49" s="348" t="s">
        <v>677</v>
      </c>
      <c r="AI49" s="345">
        <v>0</v>
      </c>
      <c r="AJ49" s="345">
        <v>0</v>
      </c>
      <c r="AK49" s="345"/>
      <c r="AL49" s="345"/>
      <c r="AM49" s="343"/>
      <c r="AN49" s="343"/>
      <c r="AO49" s="343"/>
      <c r="AP49" s="343"/>
      <c r="AQ49" s="343"/>
      <c r="AR49" s="343"/>
      <c r="AS49" s="343"/>
      <c r="AT49" s="343"/>
      <c r="AU49" s="343"/>
      <c r="AV49" s="343"/>
      <c r="AW49" s="343">
        <v>0</v>
      </c>
      <c r="AX49" s="343">
        <v>0</v>
      </c>
      <c r="AY49" s="343">
        <v>0</v>
      </c>
      <c r="AZ49" s="343">
        <v>0</v>
      </c>
      <c r="BA49" s="343">
        <v>0</v>
      </c>
      <c r="BB49" s="343">
        <v>0</v>
      </c>
      <c r="BC49" s="343">
        <v>0</v>
      </c>
      <c r="BD49" s="343" t="s">
        <v>692</v>
      </c>
      <c r="BE49" s="378"/>
      <c r="BF49" s="379"/>
      <c r="BG49" s="343" t="s">
        <v>4004</v>
      </c>
      <c r="BH49" s="343">
        <v>2</v>
      </c>
      <c r="BI49" s="351">
        <v>46277</v>
      </c>
      <c r="BJ49" s="343">
        <v>0</v>
      </c>
      <c r="BK49" s="378"/>
      <c r="BL49" s="379"/>
      <c r="BM49" s="378" t="s">
        <v>4004</v>
      </c>
      <c r="BN49" s="392">
        <v>2</v>
      </c>
      <c r="BO49" s="352">
        <v>46277</v>
      </c>
      <c r="BP49" s="378">
        <v>0</v>
      </c>
      <c r="BQ49" s="378"/>
      <c r="BR49" s="379"/>
      <c r="BS49" s="378"/>
      <c r="BT49" s="392"/>
      <c r="BU49" s="380"/>
      <c r="BV49" s="378"/>
      <c r="BW49" s="393"/>
      <c r="BX49" s="379"/>
      <c r="BY49" s="378"/>
      <c r="BZ49" s="392"/>
      <c r="CA49" s="394"/>
      <c r="CB49" s="378"/>
      <c r="CC49" s="378"/>
      <c r="CD49" s="380"/>
      <c r="CE49" s="378"/>
      <c r="CF49" s="378"/>
      <c r="CG49" s="378"/>
      <c r="CH49" s="378"/>
      <c r="CI49" s="378"/>
      <c r="CJ49" s="380"/>
      <c r="CK49" s="378"/>
      <c r="CL49" s="378"/>
      <c r="CM49" s="378"/>
      <c r="CN49" s="378"/>
      <c r="CO49" s="378"/>
      <c r="CP49" s="380"/>
      <c r="CQ49" s="378"/>
      <c r="CR49" s="378"/>
      <c r="CS49" s="378"/>
      <c r="CT49" s="378"/>
    </row>
    <row r="50" spans="1:98" ht="17.25" customHeight="1">
      <c r="A50" s="187">
        <v>41</v>
      </c>
      <c r="B50" s="181" t="s">
        <v>4071</v>
      </c>
      <c r="C50" s="181" t="s">
        <v>4072</v>
      </c>
      <c r="D50" s="181"/>
      <c r="E50" s="181"/>
      <c r="F50" s="181"/>
      <c r="G50" s="181" t="s">
        <v>4041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33" t="s">
        <v>674</v>
      </c>
      <c r="P50" s="182"/>
      <c r="Q50" s="182"/>
      <c r="R50" s="333" t="s">
        <v>3962</v>
      </c>
      <c r="S50" s="182"/>
      <c r="T50" s="182"/>
      <c r="U50" s="182"/>
      <c r="V50" s="182"/>
      <c r="W50" s="333">
        <f>_xlfn.MINIFS(V:V,C:C,C50,AE:AE,"",AB:AB,"")</f>
        <v>0</v>
      </c>
      <c r="X50" s="333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77"/>
      <c r="AE50" s="180" t="s">
        <v>675</v>
      </c>
      <c r="AF50" s="180" t="s">
        <v>2163</v>
      </c>
      <c r="AG50" s="186" t="s">
        <v>677</v>
      </c>
      <c r="AH50" s="186" t="s">
        <v>677</v>
      </c>
      <c r="AI50" s="345">
        <v>0</v>
      </c>
      <c r="AJ50" s="345">
        <v>0</v>
      </c>
      <c r="AK50" s="345"/>
      <c r="AL50" s="345"/>
      <c r="AM50" s="343"/>
      <c r="AN50" s="343"/>
      <c r="AO50" s="343"/>
      <c r="AP50" s="343"/>
      <c r="AQ50" s="343"/>
      <c r="AR50" s="343"/>
      <c r="AS50" s="343"/>
      <c r="AT50" s="343"/>
      <c r="AU50" s="343"/>
      <c r="AV50" s="343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53"/>
      <c r="BF50" s="354"/>
      <c r="BG50" s="381"/>
      <c r="BH50" s="381"/>
      <c r="BI50" s="356"/>
      <c r="BJ50" s="343"/>
      <c r="BK50" s="353"/>
      <c r="BL50" s="354"/>
      <c r="BM50" s="343"/>
      <c r="BN50" s="343"/>
      <c r="BO50" s="352">
        <v>46277</v>
      </c>
      <c r="BP50" s="343"/>
      <c r="BQ50" s="353"/>
      <c r="BR50" s="354"/>
      <c r="BS50" s="353"/>
      <c r="BT50" s="353"/>
      <c r="BU50" s="356"/>
      <c r="BV50" s="353"/>
      <c r="BW50" s="353"/>
      <c r="BX50" s="354"/>
      <c r="BY50" s="353"/>
      <c r="BZ50" s="353"/>
      <c r="CA50" s="353"/>
      <c r="CB50" s="353"/>
      <c r="CC50" s="353"/>
      <c r="CD50" s="356"/>
      <c r="CE50" s="353"/>
      <c r="CF50" s="353"/>
      <c r="CG50" s="353"/>
      <c r="CH50" s="353"/>
      <c r="CI50" s="353"/>
      <c r="CJ50" s="356"/>
      <c r="CK50" s="353"/>
      <c r="CL50" s="353"/>
      <c r="CM50" s="353"/>
      <c r="CN50" s="353"/>
      <c r="CO50" s="353"/>
      <c r="CP50" s="356"/>
      <c r="CQ50" s="353"/>
      <c r="CR50" s="353"/>
      <c r="CS50" s="353"/>
      <c r="CT50" s="353"/>
    </row>
    <row r="51" spans="1:98" ht="17.25" customHeight="1">
      <c r="A51" s="343">
        <v>42</v>
      </c>
      <c r="B51" s="344" t="s">
        <v>4071</v>
      </c>
      <c r="C51" s="344" t="s">
        <v>4072</v>
      </c>
      <c r="D51" s="344" t="s">
        <v>781</v>
      </c>
      <c r="E51" s="344" t="s">
        <v>4042</v>
      </c>
      <c r="F51" s="344" t="s">
        <v>4073</v>
      </c>
      <c r="G51" s="344" t="s">
        <v>1389</v>
      </c>
      <c r="H51" s="345">
        <v>10500</v>
      </c>
      <c r="I51" s="346" t="s">
        <v>702</v>
      </c>
      <c r="J51" s="347">
        <v>1</v>
      </c>
      <c r="K51" s="347"/>
      <c r="L51" s="347">
        <v>2</v>
      </c>
      <c r="M51" s="345">
        <v>123.6</v>
      </c>
      <c r="N51" s="345">
        <v>247.3</v>
      </c>
      <c r="O51" s="345" t="s">
        <v>674</v>
      </c>
      <c r="P51" s="345" t="s">
        <v>13</v>
      </c>
      <c r="Q51" s="345" t="s">
        <v>703</v>
      </c>
      <c r="R51" s="345"/>
      <c r="S51" s="345"/>
      <c r="T51" s="34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45">
        <f ca="1">+L51-T51</f>
        <v>2</v>
      </c>
      <c r="V51" s="345">
        <f ca="1">ROUNDDOWN(T51/J51,0)</f>
        <v>0</v>
      </c>
      <c r="W51" s="345"/>
      <c r="X51" s="345"/>
      <c r="Y51" s="345"/>
      <c r="Z51" s="345"/>
      <c r="AA51" s="345"/>
      <c r="AB51" s="345" t="s">
        <v>602</v>
      </c>
      <c r="AC51" s="345">
        <v>6.726</v>
      </c>
      <c r="AD51" s="349"/>
      <c r="AE51" s="337"/>
      <c r="AF51" s="337"/>
      <c r="AG51" s="348" t="s">
        <v>677</v>
      </c>
      <c r="AH51" s="348" t="s">
        <v>677</v>
      </c>
      <c r="AI51" s="345">
        <v>0</v>
      </c>
      <c r="AJ51" s="345">
        <v>0</v>
      </c>
      <c r="AK51" s="345"/>
      <c r="AL51" s="345"/>
      <c r="AM51" s="343"/>
      <c r="AN51" s="343"/>
      <c r="AO51" s="343"/>
      <c r="AP51" s="343"/>
      <c r="AQ51" s="343"/>
      <c r="AR51" s="343"/>
      <c r="AS51" s="343"/>
      <c r="AT51" s="343"/>
      <c r="AU51" s="343"/>
      <c r="AV51" s="343"/>
      <c r="AW51" s="343">
        <v>0</v>
      </c>
      <c r="AX51" s="343">
        <v>0</v>
      </c>
      <c r="AY51" s="343">
        <v>0</v>
      </c>
      <c r="AZ51" s="343">
        <v>0</v>
      </c>
      <c r="BA51" s="343">
        <v>0</v>
      </c>
      <c r="BB51" s="343">
        <v>0</v>
      </c>
      <c r="BC51" s="343">
        <v>0</v>
      </c>
      <c r="BD51" s="343" t="s">
        <v>692</v>
      </c>
      <c r="BE51" s="359"/>
      <c r="BF51" s="360"/>
      <c r="BG51" s="343" t="s">
        <v>4004</v>
      </c>
      <c r="BH51" s="343">
        <v>2</v>
      </c>
      <c r="BI51" s="351">
        <v>46277</v>
      </c>
      <c r="BJ51" s="343">
        <v>0</v>
      </c>
      <c r="BK51" s="361"/>
      <c r="BL51" s="362"/>
      <c r="BM51" s="363" t="s">
        <v>4004</v>
      </c>
      <c r="BN51" s="363">
        <v>2</v>
      </c>
      <c r="BO51" s="352">
        <v>46277</v>
      </c>
      <c r="BP51" s="363">
        <v>0</v>
      </c>
      <c r="BQ51" s="361"/>
      <c r="BR51" s="362"/>
      <c r="BS51" s="361"/>
      <c r="BT51" s="361"/>
      <c r="BU51" s="366"/>
      <c r="BV51" s="361"/>
      <c r="BW51" s="361"/>
      <c r="BX51" s="362"/>
      <c r="BY51" s="361"/>
      <c r="BZ51" s="361"/>
      <c r="CA51" s="361"/>
      <c r="CB51" s="361"/>
      <c r="CC51" s="361"/>
      <c r="CD51" s="366"/>
      <c r="CE51" s="361"/>
      <c r="CF51" s="361"/>
      <c r="CG51" s="361"/>
      <c r="CH51" s="361"/>
      <c r="CI51" s="361"/>
      <c r="CJ51" s="366"/>
      <c r="CK51" s="361"/>
      <c r="CL51" s="361"/>
      <c r="CM51" s="361"/>
      <c r="CN51" s="361"/>
      <c r="CO51" s="361"/>
      <c r="CP51" s="366"/>
      <c r="CQ51" s="361"/>
      <c r="CR51" s="361"/>
      <c r="CS51" s="361"/>
      <c r="CT51" s="361"/>
    </row>
    <row r="52" spans="1:98" ht="17.25" customHeight="1">
      <c r="A52" s="187">
        <v>43</v>
      </c>
      <c r="B52" s="181" t="s">
        <v>4074</v>
      </c>
      <c r="C52" s="181" t="s">
        <v>4075</v>
      </c>
      <c r="D52" s="181"/>
      <c r="E52" s="181"/>
      <c r="F52" s="181"/>
      <c r="G52" s="181" t="s">
        <v>4031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33" t="s">
        <v>674</v>
      </c>
      <c r="P52" s="182"/>
      <c r="Q52" s="182"/>
      <c r="R52" s="333" t="s">
        <v>3962</v>
      </c>
      <c r="S52" s="182"/>
      <c r="T52" s="182"/>
      <c r="U52" s="182"/>
      <c r="V52" s="182"/>
      <c r="W52" s="333">
        <f>_xlfn.MINIFS(V:V,C:C,C52,AE:AE,"",AB:AB,"")</f>
        <v>0</v>
      </c>
      <c r="X52" s="333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77"/>
      <c r="AE52" s="180" t="s">
        <v>675</v>
      </c>
      <c r="AF52" s="180" t="s">
        <v>2163</v>
      </c>
      <c r="AG52" s="186" t="s">
        <v>677</v>
      </c>
      <c r="AH52" s="186" t="s">
        <v>677</v>
      </c>
      <c r="AI52" s="345">
        <v>0</v>
      </c>
      <c r="AJ52" s="345">
        <v>0</v>
      </c>
      <c r="AK52" s="345"/>
      <c r="AL52" s="345"/>
      <c r="AM52" s="343"/>
      <c r="AN52" s="343"/>
      <c r="AO52" s="343"/>
      <c r="AP52" s="343"/>
      <c r="AQ52" s="343"/>
      <c r="AR52" s="343"/>
      <c r="AS52" s="343"/>
      <c r="AT52" s="343"/>
      <c r="AU52" s="343"/>
      <c r="AV52" s="343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59"/>
      <c r="BF52" s="360"/>
      <c r="BG52" s="359"/>
      <c r="BH52" s="364"/>
      <c r="BI52" s="386"/>
      <c r="BJ52" s="363"/>
      <c r="BK52" s="361"/>
      <c r="BL52" s="362"/>
      <c r="BM52" s="363"/>
      <c r="BN52" s="363"/>
      <c r="BO52" s="352">
        <v>46277</v>
      </c>
      <c r="BP52" s="363"/>
      <c r="BQ52" s="361"/>
      <c r="BR52" s="362"/>
      <c r="BS52" s="361"/>
      <c r="BT52" s="361"/>
      <c r="BU52" s="366"/>
      <c r="BV52" s="361"/>
      <c r="BW52" s="361"/>
      <c r="BX52" s="362"/>
      <c r="BY52" s="361"/>
      <c r="BZ52" s="361"/>
      <c r="CA52" s="361"/>
      <c r="CB52" s="361"/>
      <c r="CC52" s="361"/>
      <c r="CD52" s="366"/>
      <c r="CE52" s="361"/>
      <c r="CF52" s="361"/>
      <c r="CG52" s="361"/>
      <c r="CH52" s="361"/>
      <c r="CI52" s="361"/>
      <c r="CJ52" s="366"/>
      <c r="CK52" s="361"/>
      <c r="CL52" s="361"/>
      <c r="CM52" s="361"/>
      <c r="CN52" s="361"/>
      <c r="CO52" s="361"/>
      <c r="CP52" s="366"/>
      <c r="CQ52" s="361"/>
      <c r="CR52" s="361"/>
      <c r="CS52" s="361"/>
      <c r="CT52" s="361"/>
    </row>
    <row r="53" spans="1:98" ht="17.25" customHeight="1">
      <c r="A53" s="343">
        <v>44</v>
      </c>
      <c r="B53" s="344" t="s">
        <v>4074</v>
      </c>
      <c r="C53" s="344" t="s">
        <v>4075</v>
      </c>
      <c r="D53" s="344" t="s">
        <v>781</v>
      </c>
      <c r="E53" s="344" t="s">
        <v>4032</v>
      </c>
      <c r="F53" s="344" t="s">
        <v>4076</v>
      </c>
      <c r="G53" s="344" t="s">
        <v>1389</v>
      </c>
      <c r="H53" s="345">
        <v>3920</v>
      </c>
      <c r="I53" s="346" t="s">
        <v>702</v>
      </c>
      <c r="J53" s="347">
        <v>1</v>
      </c>
      <c r="K53" s="347"/>
      <c r="L53" s="347">
        <v>1</v>
      </c>
      <c r="M53" s="345">
        <v>47.1</v>
      </c>
      <c r="N53" s="345">
        <v>47.1</v>
      </c>
      <c r="O53" s="345" t="s">
        <v>674</v>
      </c>
      <c r="P53" s="345" t="s">
        <v>13</v>
      </c>
      <c r="Q53" s="345" t="s">
        <v>703</v>
      </c>
      <c r="R53" s="345"/>
      <c r="S53" s="345"/>
      <c r="T53" s="34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45">
        <f ca="1">+L53-T53</f>
        <v>1</v>
      </c>
      <c r="V53" s="345">
        <f ca="1">ROUNDDOWN(T53/J53,0)</f>
        <v>0</v>
      </c>
      <c r="W53" s="345"/>
      <c r="X53" s="345"/>
      <c r="Y53" s="345"/>
      <c r="Z53" s="345"/>
      <c r="AA53" s="345"/>
      <c r="AB53" s="345" t="s">
        <v>602</v>
      </c>
      <c r="AC53" s="345">
        <v>1.284</v>
      </c>
      <c r="AD53" s="349"/>
      <c r="AE53" s="337"/>
      <c r="AF53" s="337"/>
      <c r="AG53" s="348" t="s">
        <v>677</v>
      </c>
      <c r="AH53" s="348" t="s">
        <v>677</v>
      </c>
      <c r="AI53" s="345">
        <v>0</v>
      </c>
      <c r="AJ53" s="345">
        <v>0</v>
      </c>
      <c r="AK53" s="345"/>
      <c r="AL53" s="345"/>
      <c r="AM53" s="343"/>
      <c r="AN53" s="343"/>
      <c r="AO53" s="343"/>
      <c r="AP53" s="343"/>
      <c r="AQ53" s="343"/>
      <c r="AR53" s="343"/>
      <c r="AS53" s="343"/>
      <c r="AT53" s="343"/>
      <c r="AU53" s="343"/>
      <c r="AV53" s="343"/>
      <c r="AW53" s="343">
        <v>0</v>
      </c>
      <c r="AX53" s="343">
        <v>0</v>
      </c>
      <c r="AY53" s="343">
        <v>0</v>
      </c>
      <c r="AZ53" s="343">
        <v>0</v>
      </c>
      <c r="BA53" s="343">
        <v>0</v>
      </c>
      <c r="BB53" s="343">
        <v>0</v>
      </c>
      <c r="BC53" s="343">
        <v>0</v>
      </c>
      <c r="BD53" s="343" t="s">
        <v>692</v>
      </c>
      <c r="BE53" s="343"/>
      <c r="BF53" s="350"/>
      <c r="BG53" s="343" t="s">
        <v>4004</v>
      </c>
      <c r="BH53" s="343">
        <v>1</v>
      </c>
      <c r="BI53" s="351">
        <v>46277</v>
      </c>
      <c r="BJ53" s="343">
        <v>0</v>
      </c>
      <c r="BK53" s="343"/>
      <c r="BL53" s="350"/>
      <c r="BM53" s="343" t="s">
        <v>4004</v>
      </c>
      <c r="BN53" s="343">
        <v>1</v>
      </c>
      <c r="BO53" s="352">
        <v>46277</v>
      </c>
      <c r="BP53" s="343">
        <v>0</v>
      </c>
      <c r="BQ53" s="343"/>
      <c r="BR53" s="350"/>
      <c r="BS53" s="343"/>
      <c r="BT53" s="343"/>
      <c r="BU53" s="351"/>
      <c r="BV53" s="343"/>
      <c r="BW53" s="343"/>
      <c r="BX53" s="350"/>
      <c r="BY53" s="343"/>
      <c r="BZ53" s="343"/>
      <c r="CA53" s="343"/>
      <c r="CB53" s="343"/>
      <c r="CC53" s="343"/>
      <c r="CD53" s="351"/>
      <c r="CE53" s="343"/>
      <c r="CF53" s="343"/>
      <c r="CG53" s="343"/>
      <c r="CH53" s="343"/>
      <c r="CI53" s="343"/>
      <c r="CJ53" s="351"/>
      <c r="CK53" s="343"/>
      <c r="CL53" s="343"/>
      <c r="CM53" s="343"/>
      <c r="CN53" s="343"/>
      <c r="CO53" s="343"/>
      <c r="CP53" s="351"/>
      <c r="CQ53" s="343"/>
      <c r="CR53" s="343"/>
      <c r="CS53" s="343"/>
      <c r="CT53" s="343"/>
    </row>
    <row r="54" spans="1:98" ht="17.25" customHeight="1">
      <c r="A54" s="187">
        <v>45</v>
      </c>
      <c r="B54" s="181" t="s">
        <v>4077</v>
      </c>
      <c r="C54" s="181" t="s">
        <v>4078</v>
      </c>
      <c r="D54" s="181"/>
      <c r="E54" s="181"/>
      <c r="F54" s="181"/>
      <c r="G54" s="181" t="s">
        <v>4036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33" t="s">
        <v>674</v>
      </c>
      <c r="P54" s="182"/>
      <c r="Q54" s="182"/>
      <c r="R54" s="333" t="s">
        <v>3962</v>
      </c>
      <c r="S54" s="182"/>
      <c r="T54" s="182"/>
      <c r="U54" s="182"/>
      <c r="V54" s="182"/>
      <c r="W54" s="333">
        <f>_xlfn.MINIFS(V:V,C:C,C54,AE:AE,"",AB:AB,"")</f>
        <v>0</v>
      </c>
      <c r="X54" s="333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77"/>
      <c r="AE54" s="180" t="s">
        <v>675</v>
      </c>
      <c r="AF54" s="180" t="s">
        <v>2163</v>
      </c>
      <c r="AG54" s="186" t="s">
        <v>677</v>
      </c>
      <c r="AH54" s="186" t="s">
        <v>677</v>
      </c>
      <c r="AI54" s="345">
        <v>0</v>
      </c>
      <c r="AJ54" s="345">
        <v>0</v>
      </c>
      <c r="AK54" s="345"/>
      <c r="AL54" s="345"/>
      <c r="AM54" s="343"/>
      <c r="AN54" s="343"/>
      <c r="AO54" s="343"/>
      <c r="AP54" s="343"/>
      <c r="AQ54" s="343"/>
      <c r="AR54" s="343"/>
      <c r="AS54" s="343"/>
      <c r="AT54" s="343"/>
      <c r="AU54" s="343"/>
      <c r="AV54" s="343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43"/>
      <c r="BF54" s="350"/>
      <c r="BG54" s="343"/>
      <c r="BH54" s="347"/>
      <c r="BI54" s="351"/>
      <c r="BJ54" s="343"/>
      <c r="BK54" s="353"/>
      <c r="BL54" s="354"/>
      <c r="BM54" s="343"/>
      <c r="BN54" s="343"/>
      <c r="BO54" s="352">
        <v>46277</v>
      </c>
      <c r="BP54" s="343"/>
      <c r="BQ54" s="353"/>
      <c r="BR54" s="354"/>
      <c r="BS54" s="353"/>
      <c r="BT54" s="353"/>
      <c r="BU54" s="356"/>
      <c r="BV54" s="353"/>
      <c r="BW54" s="353"/>
      <c r="BX54" s="354"/>
      <c r="BY54" s="353"/>
      <c r="BZ54" s="353"/>
      <c r="CA54" s="353"/>
      <c r="CB54" s="353"/>
      <c r="CC54" s="353"/>
      <c r="CD54" s="356"/>
      <c r="CE54" s="353"/>
      <c r="CF54" s="353"/>
      <c r="CG54" s="353"/>
      <c r="CH54" s="353"/>
      <c r="CI54" s="353"/>
      <c r="CJ54" s="356"/>
      <c r="CK54" s="353"/>
      <c r="CL54" s="353"/>
      <c r="CM54" s="353"/>
      <c r="CN54" s="353"/>
      <c r="CO54" s="353"/>
      <c r="CP54" s="356"/>
      <c r="CQ54" s="353"/>
      <c r="CR54" s="353"/>
      <c r="CS54" s="353"/>
      <c r="CT54" s="353"/>
    </row>
    <row r="55" spans="1:98" ht="17.25" customHeight="1">
      <c r="A55" s="343">
        <v>46</v>
      </c>
      <c r="B55" s="344" t="s">
        <v>4077</v>
      </c>
      <c r="C55" s="344" t="s">
        <v>4078</v>
      </c>
      <c r="D55" s="344" t="s">
        <v>781</v>
      </c>
      <c r="E55" s="344" t="s">
        <v>4037</v>
      </c>
      <c r="F55" s="344" t="s">
        <v>4079</v>
      </c>
      <c r="G55" s="344" t="s">
        <v>1389</v>
      </c>
      <c r="H55" s="345">
        <v>2050</v>
      </c>
      <c r="I55" s="346" t="s">
        <v>702</v>
      </c>
      <c r="J55" s="347">
        <v>1</v>
      </c>
      <c r="K55" s="347"/>
      <c r="L55" s="347">
        <v>1</v>
      </c>
      <c r="M55" s="345">
        <v>24.1</v>
      </c>
      <c r="N55" s="345">
        <v>24.1</v>
      </c>
      <c r="O55" s="345" t="s">
        <v>674</v>
      </c>
      <c r="P55" s="345" t="s">
        <v>13</v>
      </c>
      <c r="Q55" s="345" t="s">
        <v>703</v>
      </c>
      <c r="R55" s="345"/>
      <c r="S55" s="345"/>
      <c r="T55" s="34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45">
        <f ca="1">+L55-T55</f>
        <v>1</v>
      </c>
      <c r="V55" s="345">
        <f ca="1">ROUNDDOWN(T55/J55,0)</f>
        <v>0</v>
      </c>
      <c r="W55" s="345"/>
      <c r="X55" s="345"/>
      <c r="Y55" s="345"/>
      <c r="Z55" s="345"/>
      <c r="AA55" s="345"/>
      <c r="AB55" s="345" t="s">
        <v>602</v>
      </c>
      <c r="AC55" s="345">
        <v>0.65900000000000003</v>
      </c>
      <c r="AD55" s="349"/>
      <c r="AE55" s="337"/>
      <c r="AF55" s="337"/>
      <c r="AG55" s="348" t="s">
        <v>677</v>
      </c>
      <c r="AH55" s="348" t="s">
        <v>677</v>
      </c>
      <c r="AI55" s="345">
        <v>0</v>
      </c>
      <c r="AJ55" s="345">
        <v>0</v>
      </c>
      <c r="AK55" s="345"/>
      <c r="AL55" s="345"/>
      <c r="AM55" s="343"/>
      <c r="AN55" s="343"/>
      <c r="AO55" s="343"/>
      <c r="AP55" s="343"/>
      <c r="AQ55" s="343"/>
      <c r="AR55" s="343"/>
      <c r="AS55" s="343"/>
      <c r="AT55" s="343"/>
      <c r="AU55" s="343"/>
      <c r="AV55" s="343"/>
      <c r="AW55" s="343">
        <v>0</v>
      </c>
      <c r="AX55" s="343">
        <v>0</v>
      </c>
      <c r="AY55" s="343">
        <v>0</v>
      </c>
      <c r="AZ55" s="343">
        <v>0</v>
      </c>
      <c r="BA55" s="343">
        <v>0</v>
      </c>
      <c r="BB55" s="343">
        <v>0</v>
      </c>
      <c r="BC55" s="343">
        <v>0</v>
      </c>
      <c r="BD55" s="343" t="s">
        <v>692</v>
      </c>
      <c r="BE55" s="343"/>
      <c r="BF55" s="343"/>
      <c r="BG55" s="343" t="s">
        <v>4004</v>
      </c>
      <c r="BH55" s="343">
        <v>1</v>
      </c>
      <c r="BI55" s="351">
        <v>46277</v>
      </c>
      <c r="BJ55" s="343">
        <v>0</v>
      </c>
      <c r="BK55" s="343"/>
      <c r="BL55" s="350"/>
      <c r="BM55" s="343" t="s">
        <v>4004</v>
      </c>
      <c r="BN55" s="347">
        <v>1</v>
      </c>
      <c r="BO55" s="352">
        <v>46277</v>
      </c>
      <c r="BP55" s="343">
        <v>0</v>
      </c>
      <c r="BQ55" s="343"/>
      <c r="BR55" s="350"/>
      <c r="BS55" s="343"/>
      <c r="BT55" s="347"/>
      <c r="BU55" s="351"/>
      <c r="BV55" s="343"/>
      <c r="BW55" s="349"/>
      <c r="BX55" s="350"/>
      <c r="BY55" s="343"/>
      <c r="BZ55" s="347"/>
      <c r="CA55" s="352"/>
      <c r="CB55" s="343"/>
      <c r="CC55" s="343"/>
      <c r="CD55" s="351"/>
      <c r="CE55" s="343"/>
      <c r="CF55" s="343"/>
      <c r="CG55" s="343"/>
      <c r="CH55" s="343"/>
      <c r="CI55" s="343"/>
      <c r="CJ55" s="351"/>
      <c r="CK55" s="343"/>
      <c r="CL55" s="343"/>
      <c r="CM55" s="343"/>
      <c r="CN55" s="343"/>
      <c r="CO55" s="343"/>
      <c r="CP55" s="351"/>
      <c r="CQ55" s="343"/>
      <c r="CR55" s="343"/>
      <c r="CS55" s="343"/>
      <c r="CT55" s="343"/>
    </row>
    <row r="56" spans="1:98" ht="17.25" customHeight="1">
      <c r="A56" s="187">
        <v>47</v>
      </c>
      <c r="B56" s="181" t="s">
        <v>4080</v>
      </c>
      <c r="C56" s="181" t="s">
        <v>4081</v>
      </c>
      <c r="D56" s="181"/>
      <c r="E56" s="181"/>
      <c r="F56" s="181"/>
      <c r="G56" s="181" t="s">
        <v>4041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33" t="s">
        <v>674</v>
      </c>
      <c r="P56" s="182"/>
      <c r="Q56" s="182"/>
      <c r="R56" s="333" t="s">
        <v>3962</v>
      </c>
      <c r="S56" s="182"/>
      <c r="T56" s="182"/>
      <c r="U56" s="182"/>
      <c r="V56" s="182"/>
      <c r="W56" s="333">
        <f>_xlfn.MINIFS(V:V,C:C,C56,AE:AE,"",AB:AB,"")</f>
        <v>0</v>
      </c>
      <c r="X56" s="333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77"/>
      <c r="AE56" s="180" t="s">
        <v>675</v>
      </c>
      <c r="AF56" s="180" t="s">
        <v>2163</v>
      </c>
      <c r="AG56" s="186" t="s">
        <v>677</v>
      </c>
      <c r="AH56" s="186" t="s">
        <v>677</v>
      </c>
      <c r="AI56" s="345">
        <v>0</v>
      </c>
      <c r="AJ56" s="345">
        <v>0</v>
      </c>
      <c r="AK56" s="345"/>
      <c r="AL56" s="345"/>
      <c r="AM56" s="343"/>
      <c r="AN56" s="343"/>
      <c r="AO56" s="343"/>
      <c r="AP56" s="343"/>
      <c r="AQ56" s="343"/>
      <c r="AR56" s="343"/>
      <c r="AS56" s="343"/>
      <c r="AT56" s="343"/>
      <c r="AU56" s="343"/>
      <c r="AV56" s="343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53"/>
      <c r="BF56" s="354"/>
      <c r="BG56" s="381"/>
      <c r="BH56" s="395"/>
      <c r="BI56" s="356"/>
      <c r="BJ56" s="343"/>
      <c r="BK56" s="353"/>
      <c r="BL56" s="354"/>
      <c r="BM56" s="343"/>
      <c r="BN56" s="347"/>
      <c r="BO56" s="352">
        <v>46277</v>
      </c>
      <c r="BP56" s="343"/>
      <c r="BQ56" s="353"/>
      <c r="BR56" s="354"/>
      <c r="BS56" s="353"/>
      <c r="BT56" s="355"/>
      <c r="BU56" s="356"/>
      <c r="BV56" s="353"/>
      <c r="BW56" s="357"/>
      <c r="BX56" s="354"/>
      <c r="BY56" s="353"/>
      <c r="BZ56" s="355"/>
      <c r="CA56" s="358"/>
      <c r="CB56" s="353"/>
      <c r="CC56" s="353"/>
      <c r="CD56" s="356"/>
      <c r="CE56" s="353"/>
      <c r="CF56" s="353"/>
      <c r="CG56" s="353"/>
      <c r="CH56" s="353"/>
      <c r="CI56" s="353"/>
      <c r="CJ56" s="356"/>
      <c r="CK56" s="353"/>
      <c r="CL56" s="353"/>
      <c r="CM56" s="353"/>
      <c r="CN56" s="353"/>
      <c r="CO56" s="353"/>
      <c r="CP56" s="356"/>
      <c r="CQ56" s="353"/>
      <c r="CR56" s="353"/>
      <c r="CS56" s="353"/>
      <c r="CT56" s="353"/>
    </row>
    <row r="57" spans="1:98" ht="17.25" customHeight="1">
      <c r="A57" s="343">
        <v>48</v>
      </c>
      <c r="B57" s="344" t="s">
        <v>4080</v>
      </c>
      <c r="C57" s="344" t="s">
        <v>4081</v>
      </c>
      <c r="D57" s="344" t="s">
        <v>781</v>
      </c>
      <c r="E57" s="344" t="s">
        <v>4042</v>
      </c>
      <c r="F57" s="344" t="s">
        <v>4082</v>
      </c>
      <c r="G57" s="344" t="s">
        <v>1389</v>
      </c>
      <c r="H57" s="345">
        <v>10500</v>
      </c>
      <c r="I57" s="346" t="s">
        <v>702</v>
      </c>
      <c r="J57" s="347">
        <v>1</v>
      </c>
      <c r="K57" s="347"/>
      <c r="L57" s="347">
        <v>1</v>
      </c>
      <c r="M57" s="345">
        <v>123.6</v>
      </c>
      <c r="N57" s="345">
        <v>123.6</v>
      </c>
      <c r="O57" s="345" t="s">
        <v>674</v>
      </c>
      <c r="P57" s="345" t="s">
        <v>13</v>
      </c>
      <c r="Q57" s="345" t="s">
        <v>703</v>
      </c>
      <c r="R57" s="345"/>
      <c r="S57" s="345"/>
      <c r="T57" s="34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45">
        <f ca="1">+L57-T57</f>
        <v>1</v>
      </c>
      <c r="V57" s="345">
        <f ca="1">ROUNDDOWN(T57/J57,0)</f>
        <v>0</v>
      </c>
      <c r="W57" s="345"/>
      <c r="X57" s="345"/>
      <c r="Y57" s="345"/>
      <c r="Z57" s="345"/>
      <c r="AA57" s="345"/>
      <c r="AB57" s="345" t="s">
        <v>602</v>
      </c>
      <c r="AC57" s="345">
        <v>3.363</v>
      </c>
      <c r="AD57" s="349"/>
      <c r="AE57" s="337"/>
      <c r="AF57" s="337"/>
      <c r="AG57" s="348" t="s">
        <v>677</v>
      </c>
      <c r="AH57" s="348" t="s">
        <v>677</v>
      </c>
      <c r="AI57" s="345">
        <v>0</v>
      </c>
      <c r="AJ57" s="345">
        <v>0</v>
      </c>
      <c r="AK57" s="345"/>
      <c r="AL57" s="345"/>
      <c r="AM57" s="343"/>
      <c r="AN57" s="343"/>
      <c r="AO57" s="343"/>
      <c r="AP57" s="343"/>
      <c r="AQ57" s="343"/>
      <c r="AR57" s="343"/>
      <c r="AS57" s="343"/>
      <c r="AT57" s="343"/>
      <c r="AU57" s="343"/>
      <c r="AV57" s="343"/>
      <c r="AW57" s="343">
        <v>0</v>
      </c>
      <c r="AX57" s="343">
        <v>0</v>
      </c>
      <c r="AY57" s="343">
        <v>0</v>
      </c>
      <c r="AZ57" s="343">
        <v>0</v>
      </c>
      <c r="BA57" s="343">
        <v>0</v>
      </c>
      <c r="BB57" s="343">
        <v>0</v>
      </c>
      <c r="BC57" s="343">
        <v>0</v>
      </c>
      <c r="BD57" s="343" t="s">
        <v>692</v>
      </c>
      <c r="BE57" s="359"/>
      <c r="BF57" s="360"/>
      <c r="BG57" s="343" t="s">
        <v>4004</v>
      </c>
      <c r="BH57" s="343">
        <v>1</v>
      </c>
      <c r="BI57" s="351">
        <v>46277</v>
      </c>
      <c r="BJ57" s="343">
        <v>0</v>
      </c>
      <c r="BK57" s="361"/>
      <c r="BL57" s="362"/>
      <c r="BM57" s="363" t="s">
        <v>4004</v>
      </c>
      <c r="BN57" s="364">
        <v>1</v>
      </c>
      <c r="BO57" s="352">
        <v>46277</v>
      </c>
      <c r="BP57" s="363">
        <v>0</v>
      </c>
      <c r="BQ57" s="361"/>
      <c r="BR57" s="362"/>
      <c r="BS57" s="361"/>
      <c r="BT57" s="365"/>
      <c r="BU57" s="366"/>
      <c r="BV57" s="361"/>
      <c r="BW57" s="367"/>
      <c r="BX57" s="362"/>
      <c r="BY57" s="361"/>
      <c r="BZ57" s="365"/>
      <c r="CA57" s="368"/>
      <c r="CB57" s="361"/>
      <c r="CC57" s="361"/>
      <c r="CD57" s="366"/>
      <c r="CE57" s="361"/>
      <c r="CF57" s="361"/>
      <c r="CG57" s="361"/>
      <c r="CH57" s="361"/>
      <c r="CI57" s="361"/>
      <c r="CJ57" s="366"/>
      <c r="CK57" s="361"/>
      <c r="CL57" s="361"/>
      <c r="CM57" s="361"/>
      <c r="CN57" s="361"/>
      <c r="CO57" s="361"/>
      <c r="CP57" s="366"/>
      <c r="CQ57" s="361"/>
      <c r="CR57" s="361"/>
      <c r="CS57" s="361"/>
      <c r="CT57" s="361"/>
    </row>
    <row r="58" spans="1:98" ht="17.25" customHeight="1">
      <c r="A58" s="187">
        <v>49</v>
      </c>
      <c r="B58" s="181" t="s">
        <v>4083</v>
      </c>
      <c r="C58" s="181" t="s">
        <v>4084</v>
      </c>
      <c r="D58" s="181"/>
      <c r="E58" s="181"/>
      <c r="F58" s="181"/>
      <c r="G58" s="181" t="s">
        <v>4046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33" t="s">
        <v>674</v>
      </c>
      <c r="P58" s="182"/>
      <c r="Q58" s="182"/>
      <c r="R58" s="333" t="s">
        <v>3962</v>
      </c>
      <c r="S58" s="182"/>
      <c r="T58" s="182"/>
      <c r="U58" s="182"/>
      <c r="V58" s="182"/>
      <c r="W58" s="333">
        <f>_xlfn.MINIFS(V:V,C:C,C58,AE:AE,"",AB:AB,"")</f>
        <v>0</v>
      </c>
      <c r="X58" s="333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77"/>
      <c r="AE58" s="180" t="s">
        <v>675</v>
      </c>
      <c r="AF58" s="180" t="s">
        <v>2163</v>
      </c>
      <c r="AG58" s="186" t="s">
        <v>677</v>
      </c>
      <c r="AH58" s="186" t="s">
        <v>677</v>
      </c>
      <c r="AI58" s="345">
        <v>0</v>
      </c>
      <c r="AJ58" s="345">
        <v>0</v>
      </c>
      <c r="AK58" s="345"/>
      <c r="AL58" s="345"/>
      <c r="AM58" s="343"/>
      <c r="AN58" s="343"/>
      <c r="AO58" s="343"/>
      <c r="AP58" s="343"/>
      <c r="AQ58" s="343"/>
      <c r="AR58" s="343"/>
      <c r="AS58" s="343"/>
      <c r="AT58" s="343"/>
      <c r="AU58" s="343"/>
      <c r="AV58" s="343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59"/>
      <c r="BF58" s="360"/>
      <c r="BG58" s="359"/>
      <c r="BH58" s="364"/>
      <c r="BI58" s="386"/>
      <c r="BJ58" s="363"/>
      <c r="BK58" s="361"/>
      <c r="BL58" s="362"/>
      <c r="BM58" s="363"/>
      <c r="BN58" s="364"/>
      <c r="BO58" s="352">
        <v>46277</v>
      </c>
      <c r="BP58" s="363"/>
      <c r="BQ58" s="361"/>
      <c r="BR58" s="362"/>
      <c r="BS58" s="361"/>
      <c r="BT58" s="365"/>
      <c r="BU58" s="366"/>
      <c r="BV58" s="361"/>
      <c r="BW58" s="367"/>
      <c r="BX58" s="362"/>
      <c r="BY58" s="361"/>
      <c r="BZ58" s="365"/>
      <c r="CA58" s="368"/>
      <c r="CB58" s="361"/>
      <c r="CC58" s="361"/>
      <c r="CD58" s="366"/>
      <c r="CE58" s="361"/>
      <c r="CF58" s="361"/>
      <c r="CG58" s="361"/>
      <c r="CH58" s="361"/>
      <c r="CI58" s="361"/>
      <c r="CJ58" s="366"/>
      <c r="CK58" s="361"/>
      <c r="CL58" s="361"/>
      <c r="CM58" s="361"/>
      <c r="CN58" s="361"/>
      <c r="CO58" s="361"/>
      <c r="CP58" s="366"/>
      <c r="CQ58" s="361"/>
      <c r="CR58" s="361"/>
      <c r="CS58" s="361"/>
      <c r="CT58" s="361"/>
    </row>
    <row r="59" spans="1:98" ht="17.25" customHeight="1">
      <c r="A59" s="343">
        <v>50</v>
      </c>
      <c r="B59" s="344" t="s">
        <v>4083</v>
      </c>
      <c r="C59" s="344" t="s">
        <v>4084</v>
      </c>
      <c r="D59" s="344" t="s">
        <v>781</v>
      </c>
      <c r="E59" s="344" t="s">
        <v>4047</v>
      </c>
      <c r="F59" s="344" t="s">
        <v>4085</v>
      </c>
      <c r="G59" s="344" t="s">
        <v>1389</v>
      </c>
      <c r="H59" s="345">
        <v>8100</v>
      </c>
      <c r="I59" s="346" t="s">
        <v>702</v>
      </c>
      <c r="J59" s="347">
        <v>1</v>
      </c>
      <c r="K59" s="347"/>
      <c r="L59" s="347">
        <v>1</v>
      </c>
      <c r="M59" s="345">
        <v>95.4</v>
      </c>
      <c r="N59" s="345">
        <v>95.4</v>
      </c>
      <c r="O59" s="345" t="s">
        <v>674</v>
      </c>
      <c r="P59" s="345" t="s">
        <v>13</v>
      </c>
      <c r="Q59" s="345" t="s">
        <v>703</v>
      </c>
      <c r="R59" s="345"/>
      <c r="S59" s="345"/>
      <c r="T59" s="345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45">
        <f ca="1">+L59-T59</f>
        <v>1</v>
      </c>
      <c r="V59" s="345">
        <f ca="1">ROUNDDOWN(T59/J59,0)</f>
        <v>0</v>
      </c>
      <c r="W59" s="345"/>
      <c r="X59" s="345"/>
      <c r="Y59" s="345"/>
      <c r="Z59" s="345"/>
      <c r="AA59" s="345"/>
      <c r="AB59" s="345" t="s">
        <v>602</v>
      </c>
      <c r="AC59" s="345">
        <v>2.5950000000000002</v>
      </c>
      <c r="AD59" s="349"/>
      <c r="AE59" s="337"/>
      <c r="AF59" s="337"/>
      <c r="AG59" s="348" t="s">
        <v>677</v>
      </c>
      <c r="AH59" s="348" t="s">
        <v>677</v>
      </c>
      <c r="AI59" s="345">
        <v>0</v>
      </c>
      <c r="AJ59" s="345">
        <v>0</v>
      </c>
      <c r="AK59" s="345"/>
      <c r="AL59" s="345"/>
      <c r="AM59" s="343"/>
      <c r="AN59" s="343"/>
      <c r="AO59" s="343"/>
      <c r="AP59" s="343"/>
      <c r="AQ59" s="343"/>
      <c r="AR59" s="343"/>
      <c r="AS59" s="343"/>
      <c r="AT59" s="343"/>
      <c r="AU59" s="343"/>
      <c r="AV59" s="343"/>
      <c r="AW59" s="343">
        <v>0</v>
      </c>
      <c r="AX59" s="343">
        <v>0</v>
      </c>
      <c r="AY59" s="343">
        <v>0</v>
      </c>
      <c r="AZ59" s="343">
        <v>0</v>
      </c>
      <c r="BA59" s="343">
        <v>0</v>
      </c>
      <c r="BB59" s="343">
        <v>0</v>
      </c>
      <c r="BC59" s="343">
        <v>0</v>
      </c>
      <c r="BD59" s="343" t="s">
        <v>692</v>
      </c>
      <c r="BE59" s="343"/>
      <c r="BF59" s="350"/>
      <c r="BG59" s="343" t="s">
        <v>4004</v>
      </c>
      <c r="BH59" s="343">
        <v>1</v>
      </c>
      <c r="BI59" s="351">
        <v>46277</v>
      </c>
      <c r="BJ59" s="343">
        <v>0</v>
      </c>
      <c r="BK59" s="343"/>
      <c r="BL59" s="350"/>
      <c r="BM59" s="343" t="s">
        <v>4004</v>
      </c>
      <c r="BN59" s="343">
        <v>1</v>
      </c>
      <c r="BO59" s="352">
        <v>46277</v>
      </c>
      <c r="BP59" s="343">
        <v>0</v>
      </c>
      <c r="BQ59" s="343"/>
      <c r="BR59" s="350"/>
      <c r="BS59" s="343"/>
      <c r="BT59" s="343"/>
      <c r="BU59" s="351"/>
      <c r="BV59" s="343"/>
      <c r="BW59" s="343"/>
      <c r="BX59" s="350"/>
      <c r="BY59" s="343"/>
      <c r="BZ59" s="343"/>
      <c r="CA59" s="343"/>
      <c r="CB59" s="343"/>
      <c r="CC59" s="343"/>
      <c r="CD59" s="351"/>
      <c r="CE59" s="343"/>
      <c r="CF59" s="343"/>
      <c r="CG59" s="343"/>
      <c r="CH59" s="343"/>
      <c r="CI59" s="343"/>
      <c r="CJ59" s="351"/>
      <c r="CK59" s="343"/>
      <c r="CL59" s="343"/>
      <c r="CM59" s="343"/>
      <c r="CN59" s="343"/>
      <c r="CO59" s="343"/>
      <c r="CP59" s="351"/>
      <c r="CQ59" s="343"/>
      <c r="CR59" s="343"/>
      <c r="CS59" s="343"/>
      <c r="CT59" s="343"/>
    </row>
    <row r="60" spans="1:98" ht="17.25" customHeight="1">
      <c r="A60" s="187">
        <v>51</v>
      </c>
      <c r="B60" s="181" t="s">
        <v>4086</v>
      </c>
      <c r="C60" s="181" t="s">
        <v>4087</v>
      </c>
      <c r="D60" s="181"/>
      <c r="E60" s="181"/>
      <c r="F60" s="181"/>
      <c r="G60" s="181" t="s">
        <v>4088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33" t="s">
        <v>674</v>
      </c>
      <c r="P60" s="182"/>
      <c r="Q60" s="182"/>
      <c r="R60" s="333" t="s">
        <v>3962</v>
      </c>
      <c r="S60" s="182"/>
      <c r="T60" s="182"/>
      <c r="U60" s="182"/>
      <c r="V60" s="182"/>
      <c r="W60" s="333">
        <f>_xlfn.MINIFS(V:V,C:C,C60,AE:AE,"",AB:AB,"")</f>
        <v>0</v>
      </c>
      <c r="X60" s="333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77"/>
      <c r="AE60" s="180" t="s">
        <v>675</v>
      </c>
      <c r="AF60" s="180" t="s">
        <v>2163</v>
      </c>
      <c r="AG60" s="186" t="s">
        <v>677</v>
      </c>
      <c r="AH60" s="186" t="s">
        <v>677</v>
      </c>
      <c r="AI60" s="345">
        <v>0</v>
      </c>
      <c r="AJ60" s="345">
        <v>0</v>
      </c>
      <c r="AK60" s="345"/>
      <c r="AL60" s="345"/>
      <c r="AM60" s="343"/>
      <c r="AN60" s="343"/>
      <c r="AO60" s="343"/>
      <c r="AP60" s="343"/>
      <c r="AQ60" s="343"/>
      <c r="AR60" s="343"/>
      <c r="AS60" s="343"/>
      <c r="AT60" s="343"/>
      <c r="AU60" s="343"/>
      <c r="AV60" s="343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43"/>
      <c r="BF60" s="350"/>
      <c r="BG60" s="343"/>
      <c r="BH60" s="347"/>
      <c r="BI60" s="351"/>
      <c r="BJ60" s="343"/>
      <c r="BK60" s="343"/>
      <c r="BL60" s="350"/>
      <c r="BM60" s="343"/>
      <c r="BN60" s="347"/>
      <c r="BO60" s="352">
        <v>46277</v>
      </c>
      <c r="BP60" s="343"/>
      <c r="BQ60" s="343"/>
      <c r="BR60" s="350"/>
      <c r="BS60" s="343"/>
      <c r="BT60" s="347"/>
      <c r="BU60" s="351"/>
      <c r="BV60" s="343"/>
      <c r="BW60" s="349"/>
      <c r="BX60" s="350"/>
      <c r="BY60" s="343"/>
      <c r="BZ60" s="347"/>
      <c r="CA60" s="352"/>
      <c r="CB60" s="343"/>
      <c r="CC60" s="343"/>
      <c r="CD60" s="351"/>
      <c r="CE60" s="343"/>
      <c r="CF60" s="343"/>
      <c r="CG60" s="343"/>
      <c r="CH60" s="343"/>
      <c r="CI60" s="343"/>
      <c r="CJ60" s="351"/>
      <c r="CK60" s="343"/>
      <c r="CL60" s="343"/>
      <c r="CM60" s="343"/>
      <c r="CN60" s="343"/>
      <c r="CO60" s="343"/>
      <c r="CP60" s="351"/>
      <c r="CQ60" s="343"/>
      <c r="CR60" s="343"/>
      <c r="CS60" s="343"/>
      <c r="CT60" s="343"/>
    </row>
    <row r="61" spans="1:98" ht="17.25" customHeight="1">
      <c r="A61" s="343">
        <v>52</v>
      </c>
      <c r="B61" s="344" t="s">
        <v>4086</v>
      </c>
      <c r="C61" s="344" t="s">
        <v>4087</v>
      </c>
      <c r="D61" s="344" t="s">
        <v>781</v>
      </c>
      <c r="E61" s="344" t="s">
        <v>4089</v>
      </c>
      <c r="F61" s="344" t="s">
        <v>4090</v>
      </c>
      <c r="G61" s="344" t="s">
        <v>1389</v>
      </c>
      <c r="H61" s="345">
        <v>3622</v>
      </c>
      <c r="I61" s="346" t="s">
        <v>702</v>
      </c>
      <c r="J61" s="347">
        <v>1</v>
      </c>
      <c r="K61" s="347"/>
      <c r="L61" s="347">
        <v>1</v>
      </c>
      <c r="M61" s="345">
        <v>43.5</v>
      </c>
      <c r="N61" s="345">
        <v>43.5</v>
      </c>
      <c r="O61" s="345" t="s">
        <v>674</v>
      </c>
      <c r="P61" s="345" t="s">
        <v>13</v>
      </c>
      <c r="Q61" s="345" t="s">
        <v>703</v>
      </c>
      <c r="R61" s="345"/>
      <c r="S61" s="345"/>
      <c r="T61" s="34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45">
        <f ca="1">+L61-T61</f>
        <v>1</v>
      </c>
      <c r="V61" s="345">
        <f ca="1">ROUNDDOWN(T61/J61,0)</f>
        <v>0</v>
      </c>
      <c r="W61" s="345"/>
      <c r="X61" s="345"/>
      <c r="Y61" s="345"/>
      <c r="Z61" s="345"/>
      <c r="AA61" s="345"/>
      <c r="AB61" s="345" t="s">
        <v>602</v>
      </c>
      <c r="AC61" s="345">
        <v>1.1859999999999999</v>
      </c>
      <c r="AD61" s="349"/>
      <c r="AE61" s="337"/>
      <c r="AF61" s="337"/>
      <c r="AG61" s="348" t="s">
        <v>677</v>
      </c>
      <c r="AH61" s="348" t="s">
        <v>677</v>
      </c>
      <c r="AI61" s="345">
        <v>0</v>
      </c>
      <c r="AJ61" s="345">
        <v>0</v>
      </c>
      <c r="AK61" s="345"/>
      <c r="AL61" s="345"/>
      <c r="AM61" s="343"/>
      <c r="AN61" s="343"/>
      <c r="AO61" s="343"/>
      <c r="AP61" s="343"/>
      <c r="AQ61" s="343"/>
      <c r="AR61" s="343"/>
      <c r="AS61" s="343"/>
      <c r="AT61" s="343"/>
      <c r="AU61" s="343"/>
      <c r="AV61" s="343"/>
      <c r="AW61" s="343">
        <v>0</v>
      </c>
      <c r="AX61" s="343">
        <v>0</v>
      </c>
      <c r="AY61" s="343">
        <v>0</v>
      </c>
      <c r="AZ61" s="343">
        <v>0</v>
      </c>
      <c r="BA61" s="343">
        <v>0</v>
      </c>
      <c r="BB61" s="343">
        <v>0</v>
      </c>
      <c r="BC61" s="343">
        <v>0</v>
      </c>
      <c r="BD61" s="343" t="s">
        <v>692</v>
      </c>
      <c r="BE61" s="369"/>
      <c r="BF61" s="370"/>
      <c r="BG61" s="343" t="s">
        <v>4004</v>
      </c>
      <c r="BH61" s="343">
        <v>1</v>
      </c>
      <c r="BI61" s="351">
        <v>46277</v>
      </c>
      <c r="BJ61" s="343">
        <v>0</v>
      </c>
      <c r="BK61" s="369"/>
      <c r="BL61" s="370"/>
      <c r="BM61" s="371" t="s">
        <v>4004</v>
      </c>
      <c r="BN61" s="371">
        <v>1</v>
      </c>
      <c r="BO61" s="352">
        <v>46277</v>
      </c>
      <c r="BP61" s="371">
        <v>0</v>
      </c>
      <c r="BQ61" s="369"/>
      <c r="BR61" s="370"/>
      <c r="BS61" s="369"/>
      <c r="BT61" s="369"/>
      <c r="BU61" s="374"/>
      <c r="BV61" s="369"/>
      <c r="BW61" s="369"/>
      <c r="BX61" s="370"/>
      <c r="BY61" s="369"/>
      <c r="BZ61" s="369"/>
      <c r="CA61" s="369"/>
      <c r="CB61" s="369"/>
      <c r="CC61" s="369"/>
      <c r="CD61" s="374"/>
      <c r="CE61" s="369"/>
      <c r="CF61" s="369"/>
      <c r="CG61" s="369"/>
      <c r="CH61" s="369"/>
      <c r="CI61" s="369"/>
      <c r="CJ61" s="374"/>
      <c r="CK61" s="369"/>
      <c r="CL61" s="369"/>
      <c r="CM61" s="369"/>
      <c r="CN61" s="369"/>
      <c r="CO61" s="369"/>
      <c r="CP61" s="374"/>
      <c r="CQ61" s="369"/>
      <c r="CR61" s="369"/>
      <c r="CS61" s="369"/>
      <c r="CT61" s="369"/>
    </row>
    <row r="62" spans="1:98" ht="17.25" customHeight="1">
      <c r="A62" s="187">
        <v>53</v>
      </c>
      <c r="B62" s="181" t="s">
        <v>4091</v>
      </c>
      <c r="C62" s="181" t="s">
        <v>4092</v>
      </c>
      <c r="D62" s="181"/>
      <c r="E62" s="181"/>
      <c r="F62" s="181"/>
      <c r="G62" s="181" t="s">
        <v>4031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33" t="s">
        <v>674</v>
      </c>
      <c r="P62" s="182"/>
      <c r="Q62" s="182"/>
      <c r="R62" s="333" t="s">
        <v>3962</v>
      </c>
      <c r="S62" s="182"/>
      <c r="T62" s="182"/>
      <c r="U62" s="182"/>
      <c r="V62" s="182"/>
      <c r="W62" s="333">
        <f>_xlfn.MINIFS(V:V,C:C,C62,AE:AE,"",AB:AB,"")</f>
        <v>0</v>
      </c>
      <c r="X62" s="333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77"/>
      <c r="AE62" s="180" t="s">
        <v>675</v>
      </c>
      <c r="AF62" s="180" t="s">
        <v>2163</v>
      </c>
      <c r="AG62" s="186" t="s">
        <v>677</v>
      </c>
      <c r="AH62" s="186" t="s">
        <v>677</v>
      </c>
      <c r="AI62" s="345">
        <v>0</v>
      </c>
      <c r="AJ62" s="345">
        <v>0</v>
      </c>
      <c r="AK62" s="345"/>
      <c r="AL62" s="345"/>
      <c r="AM62" s="343"/>
      <c r="AN62" s="343"/>
      <c r="AO62" s="343"/>
      <c r="AP62" s="343"/>
      <c r="AQ62" s="343"/>
      <c r="AR62" s="343"/>
      <c r="AS62" s="343"/>
      <c r="AT62" s="343"/>
      <c r="AU62" s="343"/>
      <c r="AV62" s="343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43"/>
      <c r="BF62" s="343"/>
      <c r="BG62" s="343"/>
      <c r="BH62" s="347"/>
      <c r="BI62" s="351"/>
      <c r="BJ62" s="343"/>
      <c r="BK62" s="343"/>
      <c r="BL62" s="350"/>
      <c r="BM62" s="343"/>
      <c r="BN62" s="347"/>
      <c r="BO62" s="352">
        <v>46277</v>
      </c>
      <c r="BP62" s="343"/>
      <c r="BQ62" s="343"/>
      <c r="BR62" s="350"/>
      <c r="BS62" s="343"/>
      <c r="BT62" s="347"/>
      <c r="BU62" s="351"/>
      <c r="BV62" s="343"/>
      <c r="BW62" s="349"/>
      <c r="BX62" s="350"/>
      <c r="BY62" s="343"/>
      <c r="BZ62" s="347"/>
      <c r="CA62" s="352"/>
      <c r="CB62" s="343"/>
      <c r="CC62" s="343"/>
      <c r="CD62" s="351"/>
      <c r="CE62" s="343"/>
      <c r="CF62" s="343"/>
      <c r="CG62" s="343"/>
      <c r="CH62" s="343"/>
      <c r="CI62" s="343"/>
      <c r="CJ62" s="351"/>
      <c r="CK62" s="343"/>
      <c r="CL62" s="343"/>
      <c r="CM62" s="343"/>
      <c r="CN62" s="343"/>
      <c r="CO62" s="343"/>
      <c r="CP62" s="351"/>
      <c r="CQ62" s="343"/>
      <c r="CR62" s="343"/>
      <c r="CS62" s="343"/>
      <c r="CT62" s="343"/>
    </row>
    <row r="63" spans="1:98" ht="17.25" customHeight="1">
      <c r="A63" s="343">
        <v>54</v>
      </c>
      <c r="B63" s="344" t="s">
        <v>4091</v>
      </c>
      <c r="C63" s="344" t="s">
        <v>4092</v>
      </c>
      <c r="D63" s="344" t="s">
        <v>781</v>
      </c>
      <c r="E63" s="344" t="s">
        <v>4032</v>
      </c>
      <c r="F63" s="344" t="s">
        <v>4093</v>
      </c>
      <c r="G63" s="344" t="s">
        <v>1389</v>
      </c>
      <c r="H63" s="345">
        <v>3920</v>
      </c>
      <c r="I63" s="346" t="s">
        <v>702</v>
      </c>
      <c r="J63" s="347">
        <v>1</v>
      </c>
      <c r="K63" s="347"/>
      <c r="L63" s="347">
        <v>2</v>
      </c>
      <c r="M63" s="345">
        <v>47.1</v>
      </c>
      <c r="N63" s="345">
        <v>94.3</v>
      </c>
      <c r="O63" s="345" t="s">
        <v>674</v>
      </c>
      <c r="P63" s="345" t="s">
        <v>13</v>
      </c>
      <c r="Q63" s="345" t="s">
        <v>703</v>
      </c>
      <c r="R63" s="345"/>
      <c r="S63" s="345"/>
      <c r="T63" s="34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45">
        <f ca="1">+L63-T63</f>
        <v>2</v>
      </c>
      <c r="V63" s="345">
        <f ca="1">ROUNDDOWN(T63/J63,0)</f>
        <v>0</v>
      </c>
      <c r="W63" s="345"/>
      <c r="X63" s="345"/>
      <c r="Y63" s="345"/>
      <c r="Z63" s="345"/>
      <c r="AA63" s="345"/>
      <c r="AB63" s="345" t="s">
        <v>602</v>
      </c>
      <c r="AC63" s="345">
        <v>2.5680000000000001</v>
      </c>
      <c r="AD63" s="349"/>
      <c r="AE63" s="337"/>
      <c r="AF63" s="337"/>
      <c r="AG63" s="348" t="s">
        <v>677</v>
      </c>
      <c r="AH63" s="348" t="s">
        <v>677</v>
      </c>
      <c r="AI63" s="345">
        <v>0</v>
      </c>
      <c r="AJ63" s="345">
        <v>0</v>
      </c>
      <c r="AK63" s="345"/>
      <c r="AL63" s="345"/>
      <c r="AM63" s="343"/>
      <c r="AN63" s="343"/>
      <c r="AO63" s="343"/>
      <c r="AP63" s="343"/>
      <c r="AQ63" s="343"/>
      <c r="AR63" s="343"/>
      <c r="AS63" s="343"/>
      <c r="AT63" s="343"/>
      <c r="AU63" s="343"/>
      <c r="AV63" s="343"/>
      <c r="AW63" s="343">
        <v>0</v>
      </c>
      <c r="AX63" s="343">
        <v>0</v>
      </c>
      <c r="AY63" s="343">
        <v>0</v>
      </c>
      <c r="AZ63" s="343">
        <v>0</v>
      </c>
      <c r="BA63" s="343">
        <v>0</v>
      </c>
      <c r="BB63" s="343">
        <v>0</v>
      </c>
      <c r="BC63" s="343">
        <v>0</v>
      </c>
      <c r="BD63" s="343" t="s">
        <v>692</v>
      </c>
      <c r="BE63" s="381"/>
      <c r="BF63" s="381"/>
      <c r="BG63" s="343" t="s">
        <v>4004</v>
      </c>
      <c r="BH63" s="343">
        <v>2</v>
      </c>
      <c r="BI63" s="351">
        <v>46277</v>
      </c>
      <c r="BJ63" s="343">
        <v>0</v>
      </c>
      <c r="BK63" s="353"/>
      <c r="BL63" s="354"/>
      <c r="BM63" s="343" t="s">
        <v>4004</v>
      </c>
      <c r="BN63" s="347">
        <v>2</v>
      </c>
      <c r="BO63" s="352">
        <v>46277</v>
      </c>
      <c r="BP63" s="343">
        <v>0</v>
      </c>
      <c r="BQ63" s="353"/>
      <c r="BR63" s="354"/>
      <c r="BS63" s="353"/>
      <c r="BT63" s="355"/>
      <c r="BU63" s="356"/>
      <c r="BV63" s="353"/>
      <c r="BW63" s="357"/>
      <c r="BX63" s="354"/>
      <c r="BY63" s="353"/>
      <c r="BZ63" s="355"/>
      <c r="CA63" s="358"/>
      <c r="CB63" s="353"/>
      <c r="CC63" s="353"/>
      <c r="CD63" s="356"/>
      <c r="CE63" s="353"/>
      <c r="CF63" s="353"/>
      <c r="CG63" s="353"/>
      <c r="CH63" s="353"/>
      <c r="CI63" s="353"/>
      <c r="CJ63" s="356"/>
      <c r="CK63" s="353"/>
      <c r="CL63" s="353"/>
      <c r="CM63" s="353"/>
      <c r="CN63" s="353"/>
      <c r="CO63" s="353"/>
      <c r="CP63" s="356"/>
      <c r="CQ63" s="353"/>
      <c r="CR63" s="353"/>
      <c r="CS63" s="353"/>
      <c r="CT63" s="353"/>
    </row>
    <row r="64" spans="1:98" ht="17.25" customHeight="1">
      <c r="A64" s="187">
        <v>55</v>
      </c>
      <c r="B64" s="181" t="s">
        <v>4094</v>
      </c>
      <c r="C64" s="181" t="s">
        <v>4095</v>
      </c>
      <c r="D64" s="181"/>
      <c r="E64" s="181"/>
      <c r="F64" s="181"/>
      <c r="G64" s="181" t="s">
        <v>4096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33" t="s">
        <v>674</v>
      </c>
      <c r="P64" s="182"/>
      <c r="Q64" s="182"/>
      <c r="R64" s="333" t="s">
        <v>3962</v>
      </c>
      <c r="S64" s="182"/>
      <c r="T64" s="182"/>
      <c r="U64" s="182"/>
      <c r="V64" s="182"/>
      <c r="W64" s="333">
        <f>_xlfn.MINIFS(V:V,C:C,C64,AE:AE,"",AB:AB,"")</f>
        <v>0</v>
      </c>
      <c r="X64" s="333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77"/>
      <c r="AE64" s="180" t="s">
        <v>675</v>
      </c>
      <c r="AF64" s="180" t="s">
        <v>2163</v>
      </c>
      <c r="AG64" s="186" t="s">
        <v>677</v>
      </c>
      <c r="AH64" s="186" t="s">
        <v>677</v>
      </c>
      <c r="AI64" s="345">
        <v>0</v>
      </c>
      <c r="AJ64" s="345">
        <v>0</v>
      </c>
      <c r="AK64" s="345"/>
      <c r="AL64" s="345"/>
      <c r="AM64" s="343"/>
      <c r="AN64" s="343"/>
      <c r="AO64" s="343"/>
      <c r="AP64" s="343"/>
      <c r="AQ64" s="343"/>
      <c r="AR64" s="343"/>
      <c r="AS64" s="343"/>
      <c r="AT64" s="343"/>
      <c r="AU64" s="343"/>
      <c r="AV64" s="343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43"/>
      <c r="BF64" s="350"/>
      <c r="BG64" s="343"/>
      <c r="BH64" s="343"/>
      <c r="BI64" s="351"/>
      <c r="BJ64" s="343"/>
      <c r="BK64" s="343"/>
      <c r="BL64" s="350"/>
      <c r="BM64" s="343"/>
      <c r="BN64" s="343"/>
      <c r="BO64" s="352">
        <v>46277</v>
      </c>
      <c r="BP64" s="343"/>
      <c r="BQ64" s="343"/>
      <c r="BR64" s="350"/>
      <c r="BS64" s="343"/>
      <c r="BT64" s="343"/>
      <c r="BU64" s="351"/>
      <c r="BV64" s="343"/>
      <c r="BW64" s="343"/>
      <c r="BX64" s="350"/>
      <c r="BY64" s="343"/>
      <c r="BZ64" s="343"/>
      <c r="CA64" s="343"/>
      <c r="CB64" s="343"/>
      <c r="CC64" s="343"/>
      <c r="CD64" s="351"/>
      <c r="CE64" s="343"/>
      <c r="CF64" s="343"/>
      <c r="CG64" s="343"/>
      <c r="CH64" s="343"/>
      <c r="CI64" s="343"/>
      <c r="CJ64" s="351"/>
      <c r="CK64" s="343"/>
      <c r="CL64" s="343"/>
      <c r="CM64" s="343"/>
      <c r="CN64" s="343"/>
      <c r="CO64" s="343"/>
      <c r="CP64" s="351"/>
      <c r="CQ64" s="343"/>
      <c r="CR64" s="343"/>
      <c r="CS64" s="343"/>
      <c r="CT64" s="343"/>
    </row>
    <row r="65" spans="1:98" ht="17.25" customHeight="1">
      <c r="A65" s="343">
        <v>56</v>
      </c>
      <c r="B65" s="344" t="s">
        <v>4094</v>
      </c>
      <c r="C65" s="344" t="s">
        <v>4095</v>
      </c>
      <c r="D65" s="344" t="s">
        <v>781</v>
      </c>
      <c r="E65" s="344" t="s">
        <v>4097</v>
      </c>
      <c r="F65" s="344" t="s">
        <v>4098</v>
      </c>
      <c r="G65" s="344" t="s">
        <v>1389</v>
      </c>
      <c r="H65" s="345">
        <v>9350</v>
      </c>
      <c r="I65" s="346" t="s">
        <v>702</v>
      </c>
      <c r="J65" s="347">
        <v>1</v>
      </c>
      <c r="K65" s="347"/>
      <c r="L65" s="347">
        <v>4</v>
      </c>
      <c r="M65" s="345">
        <v>110.1</v>
      </c>
      <c r="N65" s="345">
        <v>440.4</v>
      </c>
      <c r="O65" s="345" t="s">
        <v>674</v>
      </c>
      <c r="P65" s="345" t="s">
        <v>13</v>
      </c>
      <c r="Q65" s="345" t="s">
        <v>703</v>
      </c>
      <c r="R65" s="345"/>
      <c r="S65" s="345"/>
      <c r="T65" s="34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45">
        <f ca="1">+L65-T65</f>
        <v>4</v>
      </c>
      <c r="V65" s="345">
        <f ca="1">ROUNDDOWN(T65/J65,0)</f>
        <v>0</v>
      </c>
      <c r="W65" s="345"/>
      <c r="X65" s="345"/>
      <c r="Y65" s="345"/>
      <c r="Z65" s="345"/>
      <c r="AA65" s="345"/>
      <c r="AB65" s="345" t="s">
        <v>602</v>
      </c>
      <c r="AC65" s="345">
        <v>11.98</v>
      </c>
      <c r="AD65" s="349"/>
      <c r="AE65" s="337"/>
      <c r="AF65" s="337"/>
      <c r="AG65" s="348" t="s">
        <v>677</v>
      </c>
      <c r="AH65" s="348" t="s">
        <v>677</v>
      </c>
      <c r="AI65" s="345">
        <v>0</v>
      </c>
      <c r="AJ65" s="345">
        <v>0</v>
      </c>
      <c r="AK65" s="345"/>
      <c r="AL65" s="345"/>
      <c r="AM65" s="343"/>
      <c r="AN65" s="343"/>
      <c r="AO65" s="343"/>
      <c r="AP65" s="343"/>
      <c r="AQ65" s="343"/>
      <c r="AR65" s="343"/>
      <c r="AS65" s="343"/>
      <c r="AT65" s="343"/>
      <c r="AU65" s="343"/>
      <c r="AV65" s="343"/>
      <c r="AW65" s="343">
        <v>0</v>
      </c>
      <c r="AX65" s="343">
        <v>0</v>
      </c>
      <c r="AY65" s="343">
        <v>0</v>
      </c>
      <c r="AZ65" s="343">
        <v>0</v>
      </c>
      <c r="BA65" s="343">
        <v>0</v>
      </c>
      <c r="BB65" s="343">
        <v>0</v>
      </c>
      <c r="BC65" s="343">
        <v>0</v>
      </c>
      <c r="BD65" s="343" t="s">
        <v>692</v>
      </c>
      <c r="BE65" s="343"/>
      <c r="BF65" s="343"/>
      <c r="BG65" s="343" t="s">
        <v>4004</v>
      </c>
      <c r="BH65" s="343">
        <v>4</v>
      </c>
      <c r="BI65" s="351">
        <v>46277</v>
      </c>
      <c r="BJ65" s="343">
        <v>0</v>
      </c>
      <c r="BK65" s="353"/>
      <c r="BL65" s="354"/>
      <c r="BM65" s="343" t="s">
        <v>4004</v>
      </c>
      <c r="BN65" s="347">
        <v>4</v>
      </c>
      <c r="BO65" s="352">
        <v>46277</v>
      </c>
      <c r="BP65" s="343">
        <v>0</v>
      </c>
      <c r="BQ65" s="353"/>
      <c r="BR65" s="354"/>
      <c r="BS65" s="353"/>
      <c r="BT65" s="355"/>
      <c r="BU65" s="356"/>
      <c r="BV65" s="353"/>
      <c r="BW65" s="357"/>
      <c r="BX65" s="354"/>
      <c r="BY65" s="353"/>
      <c r="BZ65" s="355"/>
      <c r="CA65" s="358"/>
      <c r="CB65" s="353"/>
      <c r="CC65" s="353"/>
      <c r="CD65" s="356"/>
      <c r="CE65" s="353"/>
      <c r="CF65" s="353"/>
      <c r="CG65" s="353"/>
      <c r="CH65" s="353"/>
      <c r="CI65" s="353"/>
      <c r="CJ65" s="356"/>
      <c r="CK65" s="353"/>
      <c r="CL65" s="353"/>
      <c r="CM65" s="353"/>
      <c r="CN65" s="353"/>
      <c r="CO65" s="353"/>
      <c r="CP65" s="356"/>
      <c r="CQ65" s="353"/>
      <c r="CR65" s="353"/>
      <c r="CS65" s="353"/>
      <c r="CT65" s="353"/>
    </row>
    <row r="66" spans="1:98" ht="17.25" customHeight="1">
      <c r="A66" s="187">
        <v>57</v>
      </c>
      <c r="B66" s="181" t="s">
        <v>4099</v>
      </c>
      <c r="C66" s="181" t="s">
        <v>4100</v>
      </c>
      <c r="D66" s="181"/>
      <c r="E66" s="181"/>
      <c r="F66" s="181"/>
      <c r="G66" s="181" t="s">
        <v>4101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33" t="s">
        <v>674</v>
      </c>
      <c r="P66" s="182"/>
      <c r="Q66" s="182"/>
      <c r="R66" s="333" t="s">
        <v>3962</v>
      </c>
      <c r="S66" s="182"/>
      <c r="T66" s="182"/>
      <c r="U66" s="182"/>
      <c r="V66" s="182"/>
      <c r="W66" s="333">
        <f>_xlfn.MINIFS(V:V,C:C,C66,AE:AE,"",AB:AB,"")</f>
        <v>0</v>
      </c>
      <c r="X66" s="333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77"/>
      <c r="AE66" s="180" t="s">
        <v>675</v>
      </c>
      <c r="AF66" s="180" t="s">
        <v>2163</v>
      </c>
      <c r="AG66" s="186" t="s">
        <v>677</v>
      </c>
      <c r="AH66" s="186" t="s">
        <v>677</v>
      </c>
      <c r="AI66" s="345">
        <v>0</v>
      </c>
      <c r="AJ66" s="345">
        <v>0</v>
      </c>
      <c r="AK66" s="345"/>
      <c r="AL66" s="345"/>
      <c r="AM66" s="343"/>
      <c r="AN66" s="343"/>
      <c r="AO66" s="343"/>
      <c r="AP66" s="343"/>
      <c r="AQ66" s="343"/>
      <c r="AR66" s="343"/>
      <c r="AS66" s="343"/>
      <c r="AT66" s="343"/>
      <c r="AU66" s="343"/>
      <c r="AV66" s="343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43"/>
      <c r="BF66" s="350"/>
      <c r="BG66" s="343"/>
      <c r="BH66" s="347"/>
      <c r="BI66" s="351"/>
      <c r="BJ66" s="343"/>
      <c r="BK66" s="343"/>
      <c r="BL66" s="350"/>
      <c r="BM66" s="343"/>
      <c r="BN66" s="347"/>
      <c r="BO66" s="352">
        <v>46277</v>
      </c>
      <c r="BP66" s="343"/>
      <c r="BQ66" s="343"/>
      <c r="BR66" s="350"/>
      <c r="BS66" s="343"/>
      <c r="BT66" s="347"/>
      <c r="BU66" s="351"/>
      <c r="BV66" s="343"/>
      <c r="BW66" s="349"/>
      <c r="BX66" s="350"/>
      <c r="BY66" s="343"/>
      <c r="BZ66" s="347"/>
      <c r="CA66" s="352"/>
      <c r="CB66" s="343"/>
      <c r="CC66" s="343"/>
      <c r="CD66" s="351"/>
      <c r="CE66" s="343"/>
      <c r="CF66" s="343"/>
      <c r="CG66" s="343"/>
      <c r="CH66" s="343"/>
      <c r="CI66" s="343"/>
      <c r="CJ66" s="351"/>
      <c r="CK66" s="343"/>
      <c r="CL66" s="343"/>
      <c r="CM66" s="343"/>
      <c r="CN66" s="343"/>
      <c r="CO66" s="343"/>
      <c r="CP66" s="351"/>
      <c r="CQ66" s="343"/>
      <c r="CR66" s="343"/>
      <c r="CS66" s="343"/>
      <c r="CT66" s="343"/>
    </row>
    <row r="67" spans="1:98" ht="17.25" customHeight="1">
      <c r="A67" s="343">
        <v>58</v>
      </c>
      <c r="B67" s="344" t="s">
        <v>4099</v>
      </c>
      <c r="C67" s="344" t="s">
        <v>4100</v>
      </c>
      <c r="D67" s="344" t="s">
        <v>781</v>
      </c>
      <c r="E67" s="344" t="s">
        <v>4102</v>
      </c>
      <c r="F67" s="344" t="s">
        <v>4103</v>
      </c>
      <c r="G67" s="344" t="s">
        <v>1389</v>
      </c>
      <c r="H67" s="345">
        <v>2394</v>
      </c>
      <c r="I67" s="346" t="s">
        <v>702</v>
      </c>
      <c r="J67" s="347">
        <v>1</v>
      </c>
      <c r="K67" s="347"/>
      <c r="L67" s="347">
        <v>1</v>
      </c>
      <c r="M67" s="345">
        <v>28.8</v>
      </c>
      <c r="N67" s="345">
        <v>28.8</v>
      </c>
      <c r="O67" s="345" t="s">
        <v>674</v>
      </c>
      <c r="P67" s="345" t="s">
        <v>13</v>
      </c>
      <c r="Q67" s="345" t="s">
        <v>703</v>
      </c>
      <c r="R67" s="345"/>
      <c r="S67" s="345"/>
      <c r="T67" s="34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45">
        <f ca="1">+L67-T67</f>
        <v>1</v>
      </c>
      <c r="V67" s="345">
        <f ca="1">ROUNDDOWN(T67/J67,0)</f>
        <v>0</v>
      </c>
      <c r="W67" s="345"/>
      <c r="X67" s="345"/>
      <c r="Y67" s="345"/>
      <c r="Z67" s="345"/>
      <c r="AA67" s="345"/>
      <c r="AB67" s="345" t="s">
        <v>602</v>
      </c>
      <c r="AC67" s="345">
        <v>0.78500000000000003</v>
      </c>
      <c r="AD67" s="349"/>
      <c r="AE67" s="337"/>
      <c r="AF67" s="337"/>
      <c r="AG67" s="348" t="s">
        <v>677</v>
      </c>
      <c r="AH67" s="348" t="s">
        <v>677</v>
      </c>
      <c r="AI67" s="345">
        <v>0</v>
      </c>
      <c r="AJ67" s="345">
        <v>0</v>
      </c>
      <c r="AK67" s="345"/>
      <c r="AL67" s="345"/>
      <c r="AM67" s="343"/>
      <c r="AN67" s="343"/>
      <c r="AO67" s="343"/>
      <c r="AP67" s="343"/>
      <c r="AQ67" s="343"/>
      <c r="AR67" s="343"/>
      <c r="AS67" s="343"/>
      <c r="AT67" s="343"/>
      <c r="AU67" s="343"/>
      <c r="AV67" s="343"/>
      <c r="AW67" s="343">
        <v>0</v>
      </c>
      <c r="AX67" s="343">
        <v>0</v>
      </c>
      <c r="AY67" s="343">
        <v>0</v>
      </c>
      <c r="AZ67" s="343">
        <v>0</v>
      </c>
      <c r="BA67" s="343">
        <v>0</v>
      </c>
      <c r="BB67" s="343">
        <v>0</v>
      </c>
      <c r="BC67" s="343">
        <v>0</v>
      </c>
      <c r="BD67" s="343" t="s">
        <v>692</v>
      </c>
      <c r="BE67" s="396"/>
      <c r="BF67" s="382"/>
      <c r="BG67" s="343" t="s">
        <v>4004</v>
      </c>
      <c r="BH67" s="343">
        <v>1</v>
      </c>
      <c r="BI67" s="351">
        <v>46277</v>
      </c>
      <c r="BJ67" s="343">
        <v>0</v>
      </c>
      <c r="BK67" s="353"/>
      <c r="BL67" s="354"/>
      <c r="BM67" s="343" t="s">
        <v>4004</v>
      </c>
      <c r="BN67" s="343">
        <v>1</v>
      </c>
      <c r="BO67" s="352">
        <v>46277</v>
      </c>
      <c r="BP67" s="343">
        <v>0</v>
      </c>
      <c r="BQ67" s="353"/>
      <c r="BR67" s="354"/>
      <c r="BS67" s="353"/>
      <c r="BT67" s="353"/>
      <c r="BU67" s="356"/>
      <c r="BV67" s="353"/>
      <c r="BW67" s="353"/>
      <c r="BX67" s="354"/>
      <c r="BY67" s="353"/>
      <c r="BZ67" s="353"/>
      <c r="CA67" s="353"/>
      <c r="CB67" s="353"/>
      <c r="CC67" s="353"/>
      <c r="CD67" s="356"/>
      <c r="CE67" s="353"/>
      <c r="CF67" s="353"/>
      <c r="CG67" s="353"/>
      <c r="CH67" s="353"/>
      <c r="CI67" s="353"/>
      <c r="CJ67" s="356"/>
      <c r="CK67" s="353"/>
      <c r="CL67" s="353"/>
      <c r="CM67" s="353"/>
      <c r="CN67" s="353"/>
      <c r="CO67" s="353"/>
      <c r="CP67" s="356"/>
      <c r="CQ67" s="353"/>
      <c r="CR67" s="353"/>
      <c r="CS67" s="353"/>
      <c r="CT67" s="353"/>
    </row>
    <row r="68" spans="1:98" ht="17.25" customHeight="1">
      <c r="A68" s="187">
        <v>59</v>
      </c>
      <c r="B68" s="181" t="s">
        <v>4104</v>
      </c>
      <c r="C68" s="181" t="s">
        <v>4105</v>
      </c>
      <c r="D68" s="181"/>
      <c r="E68" s="181"/>
      <c r="F68" s="181"/>
      <c r="G68" s="181" t="s">
        <v>4096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33" t="s">
        <v>674</v>
      </c>
      <c r="P68" s="182"/>
      <c r="Q68" s="182"/>
      <c r="R68" s="333" t="s">
        <v>3962</v>
      </c>
      <c r="S68" s="182"/>
      <c r="T68" s="182"/>
      <c r="U68" s="182"/>
      <c r="V68" s="182"/>
      <c r="W68" s="333">
        <f>_xlfn.MINIFS(V:V,C:C,C68,AE:AE,"",AB:AB,"")</f>
        <v>0</v>
      </c>
      <c r="X68" s="333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77"/>
      <c r="AE68" s="180" t="s">
        <v>675</v>
      </c>
      <c r="AF68" s="180" t="s">
        <v>2163</v>
      </c>
      <c r="AG68" s="186" t="s">
        <v>677</v>
      </c>
      <c r="AH68" s="186" t="s">
        <v>677</v>
      </c>
      <c r="AI68" s="345">
        <v>0</v>
      </c>
      <c r="AJ68" s="345">
        <v>0</v>
      </c>
      <c r="AK68" s="345"/>
      <c r="AL68" s="345"/>
      <c r="AM68" s="343"/>
      <c r="AN68" s="343"/>
      <c r="AO68" s="343"/>
      <c r="AP68" s="343"/>
      <c r="AQ68" s="343"/>
      <c r="AR68" s="343"/>
      <c r="AS68" s="343"/>
      <c r="AT68" s="343"/>
      <c r="AU68" s="343"/>
      <c r="AV68" s="343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97"/>
      <c r="BF68" s="360"/>
      <c r="BG68" s="359"/>
      <c r="BH68" s="364"/>
      <c r="BI68" s="386"/>
      <c r="BJ68" s="363"/>
      <c r="BK68" s="361"/>
      <c r="BL68" s="362"/>
      <c r="BM68" s="363"/>
      <c r="BN68" s="363"/>
      <c r="BO68" s="352">
        <v>46277</v>
      </c>
      <c r="BP68" s="363"/>
      <c r="BQ68" s="361"/>
      <c r="BR68" s="362"/>
      <c r="BS68" s="361"/>
      <c r="BT68" s="361"/>
      <c r="BU68" s="366"/>
      <c r="BV68" s="361"/>
      <c r="BW68" s="361"/>
      <c r="BX68" s="362"/>
      <c r="BY68" s="361"/>
      <c r="BZ68" s="361"/>
      <c r="CA68" s="361"/>
      <c r="CB68" s="361"/>
      <c r="CC68" s="361"/>
      <c r="CD68" s="366"/>
      <c r="CE68" s="361"/>
      <c r="CF68" s="361"/>
      <c r="CG68" s="361"/>
      <c r="CH68" s="361"/>
      <c r="CI68" s="361"/>
      <c r="CJ68" s="366"/>
      <c r="CK68" s="361"/>
      <c r="CL68" s="361"/>
      <c r="CM68" s="361"/>
      <c r="CN68" s="361"/>
      <c r="CO68" s="361"/>
      <c r="CP68" s="366"/>
      <c r="CQ68" s="361"/>
      <c r="CR68" s="361"/>
      <c r="CS68" s="361"/>
      <c r="CT68" s="361"/>
    </row>
    <row r="69" spans="1:98" ht="17.25" customHeight="1">
      <c r="A69" s="343">
        <v>60</v>
      </c>
      <c r="B69" s="344" t="s">
        <v>4104</v>
      </c>
      <c r="C69" s="344" t="s">
        <v>4105</v>
      </c>
      <c r="D69" s="344" t="s">
        <v>781</v>
      </c>
      <c r="E69" s="344" t="s">
        <v>4097</v>
      </c>
      <c r="F69" s="344" t="s">
        <v>4106</v>
      </c>
      <c r="G69" s="344" t="s">
        <v>1389</v>
      </c>
      <c r="H69" s="345">
        <v>9350</v>
      </c>
      <c r="I69" s="346" t="s">
        <v>702</v>
      </c>
      <c r="J69" s="347">
        <v>1</v>
      </c>
      <c r="K69" s="347"/>
      <c r="L69" s="347">
        <v>2</v>
      </c>
      <c r="M69" s="345">
        <v>110.1</v>
      </c>
      <c r="N69" s="345">
        <v>220.2</v>
      </c>
      <c r="O69" s="345" t="s">
        <v>674</v>
      </c>
      <c r="P69" s="345" t="s">
        <v>13</v>
      </c>
      <c r="Q69" s="345" t="s">
        <v>703</v>
      </c>
      <c r="R69" s="345"/>
      <c r="S69" s="345"/>
      <c r="T69" s="34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45">
        <f ca="1">+L69-T69</f>
        <v>2</v>
      </c>
      <c r="V69" s="345">
        <f ca="1">ROUNDDOWN(T69/J69,0)</f>
        <v>0</v>
      </c>
      <c r="W69" s="345"/>
      <c r="X69" s="345"/>
      <c r="Y69" s="345"/>
      <c r="Z69" s="345"/>
      <c r="AA69" s="345"/>
      <c r="AB69" s="345" t="s">
        <v>602</v>
      </c>
      <c r="AC69" s="345">
        <v>5.99</v>
      </c>
      <c r="AD69" s="349"/>
      <c r="AE69" s="337"/>
      <c r="AF69" s="337"/>
      <c r="AG69" s="348" t="s">
        <v>677</v>
      </c>
      <c r="AH69" s="348" t="s">
        <v>677</v>
      </c>
      <c r="AI69" s="345">
        <v>0</v>
      </c>
      <c r="AJ69" s="345">
        <v>0</v>
      </c>
      <c r="AK69" s="345"/>
      <c r="AL69" s="345"/>
      <c r="AM69" s="343"/>
      <c r="AN69" s="343"/>
      <c r="AO69" s="343"/>
      <c r="AP69" s="343"/>
      <c r="AQ69" s="343"/>
      <c r="AR69" s="343"/>
      <c r="AS69" s="343"/>
      <c r="AT69" s="343"/>
      <c r="AU69" s="343"/>
      <c r="AV69" s="343"/>
      <c r="AW69" s="343">
        <v>0</v>
      </c>
      <c r="AX69" s="343">
        <v>0</v>
      </c>
      <c r="AY69" s="343">
        <v>0</v>
      </c>
      <c r="AZ69" s="343">
        <v>0</v>
      </c>
      <c r="BA69" s="343">
        <v>0</v>
      </c>
      <c r="BB69" s="343">
        <v>0</v>
      </c>
      <c r="BC69" s="343">
        <v>0</v>
      </c>
      <c r="BD69" s="343" t="s">
        <v>692</v>
      </c>
      <c r="BE69" s="397"/>
      <c r="BF69" s="360"/>
      <c r="BG69" s="343" t="s">
        <v>4004</v>
      </c>
      <c r="BH69" s="343">
        <v>2</v>
      </c>
      <c r="BI69" s="351">
        <v>46277</v>
      </c>
      <c r="BJ69" s="343">
        <v>0</v>
      </c>
      <c r="BK69" s="361"/>
      <c r="BL69" s="362"/>
      <c r="BM69" s="363" t="s">
        <v>4004</v>
      </c>
      <c r="BN69" s="363">
        <v>2</v>
      </c>
      <c r="BO69" s="352">
        <v>46277</v>
      </c>
      <c r="BP69" s="363">
        <v>0</v>
      </c>
      <c r="BQ69" s="361"/>
      <c r="BR69" s="362"/>
      <c r="BS69" s="361"/>
      <c r="BT69" s="361"/>
      <c r="BU69" s="366"/>
      <c r="BV69" s="361"/>
      <c r="BW69" s="361"/>
      <c r="BX69" s="362"/>
      <c r="BY69" s="361"/>
      <c r="BZ69" s="361"/>
      <c r="CA69" s="361"/>
      <c r="CB69" s="361"/>
      <c r="CC69" s="361"/>
      <c r="CD69" s="366"/>
      <c r="CE69" s="361"/>
      <c r="CF69" s="361"/>
      <c r="CG69" s="361"/>
      <c r="CH69" s="361"/>
      <c r="CI69" s="361"/>
      <c r="CJ69" s="366"/>
      <c r="CK69" s="361"/>
      <c r="CL69" s="361"/>
      <c r="CM69" s="361"/>
      <c r="CN69" s="361"/>
      <c r="CO69" s="361"/>
      <c r="CP69" s="366"/>
      <c r="CQ69" s="361"/>
      <c r="CR69" s="361"/>
      <c r="CS69" s="361"/>
      <c r="CT69" s="361"/>
    </row>
    <row r="70" spans="1:98" ht="17.25" customHeight="1">
      <c r="A70" s="187">
        <v>61</v>
      </c>
      <c r="B70" s="181" t="s">
        <v>4107</v>
      </c>
      <c r="C70" s="181" t="s">
        <v>4108</v>
      </c>
      <c r="D70" s="181"/>
      <c r="E70" s="181"/>
      <c r="F70" s="181"/>
      <c r="G70" s="181" t="s">
        <v>4031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33" t="s">
        <v>674</v>
      </c>
      <c r="P70" s="182"/>
      <c r="Q70" s="182"/>
      <c r="R70" s="333" t="s">
        <v>3962</v>
      </c>
      <c r="S70" s="182"/>
      <c r="T70" s="182"/>
      <c r="U70" s="182"/>
      <c r="V70" s="182"/>
      <c r="W70" s="333">
        <f>_xlfn.MINIFS(V:V,C:C,C70,AE:AE,"",AB:AB,"")</f>
        <v>0</v>
      </c>
      <c r="X70" s="333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77"/>
      <c r="AE70" s="180" t="s">
        <v>675</v>
      </c>
      <c r="AF70" s="180" t="s">
        <v>2163</v>
      </c>
      <c r="AG70" s="186" t="s">
        <v>677</v>
      </c>
      <c r="AH70" s="186" t="s">
        <v>677</v>
      </c>
      <c r="AI70" s="345">
        <v>0</v>
      </c>
      <c r="AJ70" s="345">
        <v>0</v>
      </c>
      <c r="AK70" s="345"/>
      <c r="AL70" s="345"/>
      <c r="AM70" s="343"/>
      <c r="AN70" s="343"/>
      <c r="AO70" s="343"/>
      <c r="AP70" s="343"/>
      <c r="AQ70" s="343"/>
      <c r="AR70" s="343"/>
      <c r="AS70" s="343"/>
      <c r="AT70" s="343"/>
      <c r="AU70" s="343"/>
      <c r="AV70" s="343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43"/>
      <c r="BF70" s="343"/>
      <c r="BG70" s="343"/>
      <c r="BH70" s="347"/>
      <c r="BI70" s="351"/>
      <c r="BJ70" s="343"/>
      <c r="BK70" s="343"/>
      <c r="BL70" s="350"/>
      <c r="BM70" s="343"/>
      <c r="BN70" s="347"/>
      <c r="BO70" s="352">
        <v>46277</v>
      </c>
      <c r="BP70" s="343"/>
      <c r="BQ70" s="343"/>
      <c r="BR70" s="350"/>
      <c r="BS70" s="343"/>
      <c r="BT70" s="347"/>
      <c r="BU70" s="351"/>
      <c r="BV70" s="343"/>
      <c r="BW70" s="349"/>
      <c r="BX70" s="350"/>
      <c r="BY70" s="343"/>
      <c r="BZ70" s="347"/>
      <c r="CA70" s="352"/>
      <c r="CB70" s="343"/>
      <c r="CC70" s="343"/>
      <c r="CD70" s="351"/>
      <c r="CE70" s="343"/>
      <c r="CF70" s="343"/>
      <c r="CG70" s="343"/>
      <c r="CH70" s="343"/>
      <c r="CI70" s="343"/>
      <c r="CJ70" s="351"/>
      <c r="CK70" s="343"/>
      <c r="CL70" s="343"/>
      <c r="CM70" s="343"/>
      <c r="CN70" s="343"/>
      <c r="CO70" s="343"/>
      <c r="CP70" s="351"/>
      <c r="CQ70" s="343"/>
      <c r="CR70" s="343"/>
      <c r="CS70" s="343"/>
      <c r="CT70" s="343"/>
    </row>
    <row r="71" spans="1:98" ht="17.25" customHeight="1">
      <c r="A71" s="343">
        <v>62</v>
      </c>
      <c r="B71" s="344" t="s">
        <v>4107</v>
      </c>
      <c r="C71" s="344" t="s">
        <v>4108</v>
      </c>
      <c r="D71" s="344" t="s">
        <v>781</v>
      </c>
      <c r="E71" s="344" t="s">
        <v>4032</v>
      </c>
      <c r="F71" s="344" t="s">
        <v>4109</v>
      </c>
      <c r="G71" s="344" t="s">
        <v>1389</v>
      </c>
      <c r="H71" s="345">
        <v>3920</v>
      </c>
      <c r="I71" s="346" t="s">
        <v>702</v>
      </c>
      <c r="J71" s="347">
        <v>1</v>
      </c>
      <c r="K71" s="347"/>
      <c r="L71" s="347">
        <v>1</v>
      </c>
      <c r="M71" s="345">
        <v>47.1</v>
      </c>
      <c r="N71" s="345">
        <v>47.1</v>
      </c>
      <c r="O71" s="345" t="s">
        <v>674</v>
      </c>
      <c r="P71" s="345" t="s">
        <v>13</v>
      </c>
      <c r="Q71" s="345" t="s">
        <v>703</v>
      </c>
      <c r="R71" s="345"/>
      <c r="S71" s="345"/>
      <c r="T71" s="34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45">
        <f ca="1">+L71-T71</f>
        <v>1</v>
      </c>
      <c r="V71" s="345">
        <f ca="1">ROUNDDOWN(T71/J71,0)</f>
        <v>0</v>
      </c>
      <c r="W71" s="345"/>
      <c r="X71" s="345"/>
      <c r="Y71" s="345"/>
      <c r="Z71" s="345"/>
      <c r="AA71" s="345"/>
      <c r="AB71" s="345" t="s">
        <v>602</v>
      </c>
      <c r="AC71" s="345">
        <v>1.284</v>
      </c>
      <c r="AD71" s="349"/>
      <c r="AE71" s="337"/>
      <c r="AF71" s="337"/>
      <c r="AG71" s="348" t="s">
        <v>677</v>
      </c>
      <c r="AH71" s="348" t="s">
        <v>677</v>
      </c>
      <c r="AI71" s="345">
        <v>0</v>
      </c>
      <c r="AJ71" s="345">
        <v>0</v>
      </c>
      <c r="AK71" s="345"/>
      <c r="AL71" s="345"/>
      <c r="AM71" s="343"/>
      <c r="AN71" s="343"/>
      <c r="AO71" s="343"/>
      <c r="AP71" s="343"/>
      <c r="AQ71" s="343"/>
      <c r="AR71" s="343"/>
      <c r="AS71" s="343"/>
      <c r="AT71" s="343"/>
      <c r="AU71" s="343"/>
      <c r="AV71" s="343"/>
      <c r="AW71" s="343">
        <v>0</v>
      </c>
      <c r="AX71" s="343">
        <v>0</v>
      </c>
      <c r="AY71" s="343">
        <v>0</v>
      </c>
      <c r="AZ71" s="343">
        <v>0</v>
      </c>
      <c r="BA71" s="343">
        <v>0</v>
      </c>
      <c r="BB71" s="343">
        <v>0</v>
      </c>
      <c r="BC71" s="343">
        <v>0</v>
      </c>
      <c r="BD71" s="343" t="s">
        <v>692</v>
      </c>
      <c r="BE71" s="381"/>
      <c r="BF71" s="382"/>
      <c r="BG71" s="343" t="s">
        <v>4004</v>
      </c>
      <c r="BH71" s="343">
        <v>1</v>
      </c>
      <c r="BI71" s="351">
        <v>46277</v>
      </c>
      <c r="BJ71" s="343">
        <v>0</v>
      </c>
      <c r="BK71" s="353"/>
      <c r="BL71" s="354"/>
      <c r="BM71" s="343" t="s">
        <v>4004</v>
      </c>
      <c r="BN71" s="347">
        <v>1</v>
      </c>
      <c r="BO71" s="352">
        <v>46277</v>
      </c>
      <c r="BP71" s="343">
        <v>0</v>
      </c>
      <c r="BQ71" s="353"/>
      <c r="BR71" s="354"/>
      <c r="BS71" s="353"/>
      <c r="BT71" s="355"/>
      <c r="BU71" s="356"/>
      <c r="BV71" s="353"/>
      <c r="BW71" s="357"/>
      <c r="BX71" s="354"/>
      <c r="BY71" s="353"/>
      <c r="BZ71" s="355"/>
      <c r="CA71" s="358"/>
      <c r="CB71" s="353"/>
      <c r="CC71" s="353"/>
      <c r="CD71" s="356"/>
      <c r="CE71" s="353"/>
      <c r="CF71" s="353"/>
      <c r="CG71" s="353"/>
      <c r="CH71" s="353"/>
      <c r="CI71" s="353"/>
      <c r="CJ71" s="356"/>
      <c r="CK71" s="353"/>
      <c r="CL71" s="353"/>
      <c r="CM71" s="353"/>
      <c r="CN71" s="353"/>
      <c r="CO71" s="353"/>
      <c r="CP71" s="356"/>
      <c r="CQ71" s="353"/>
      <c r="CR71" s="353"/>
      <c r="CS71" s="353"/>
      <c r="CT71" s="353"/>
    </row>
    <row r="72" spans="1:98" ht="17.25" customHeight="1">
      <c r="A72" s="187">
        <v>63</v>
      </c>
      <c r="B72" s="181" t="s">
        <v>4110</v>
      </c>
      <c r="C72" s="181" t="s">
        <v>4111</v>
      </c>
      <c r="D72" s="181"/>
      <c r="E72" s="181"/>
      <c r="F72" s="181"/>
      <c r="G72" s="181" t="s">
        <v>4096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33" t="s">
        <v>674</v>
      </c>
      <c r="P72" s="182"/>
      <c r="Q72" s="182"/>
      <c r="R72" s="333" t="s">
        <v>3962</v>
      </c>
      <c r="S72" s="182"/>
      <c r="T72" s="182"/>
      <c r="U72" s="182"/>
      <c r="V72" s="182"/>
      <c r="W72" s="333">
        <f>_xlfn.MINIFS(V:V,C:C,C72,AE:AE,"",AB:AB,"")</f>
        <v>0</v>
      </c>
      <c r="X72" s="333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77"/>
      <c r="AE72" s="180" t="s">
        <v>675</v>
      </c>
      <c r="AF72" s="180" t="s">
        <v>2163</v>
      </c>
      <c r="AG72" s="186" t="s">
        <v>677</v>
      </c>
      <c r="AH72" s="186" t="s">
        <v>677</v>
      </c>
      <c r="AI72" s="345">
        <v>0</v>
      </c>
      <c r="AJ72" s="345">
        <v>0</v>
      </c>
      <c r="AK72" s="345"/>
      <c r="AL72" s="345"/>
      <c r="AM72" s="343"/>
      <c r="AN72" s="343"/>
      <c r="AO72" s="343"/>
      <c r="AP72" s="343"/>
      <c r="AQ72" s="343"/>
      <c r="AR72" s="343"/>
      <c r="AS72" s="343"/>
      <c r="AT72" s="343"/>
      <c r="AU72" s="343"/>
      <c r="AV72" s="343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43"/>
      <c r="BF72" s="343"/>
      <c r="BG72" s="343"/>
      <c r="BH72" s="347"/>
      <c r="BI72" s="351"/>
      <c r="BJ72" s="343"/>
      <c r="BK72" s="343"/>
      <c r="BL72" s="350"/>
      <c r="BM72" s="343"/>
      <c r="BN72" s="347"/>
      <c r="BO72" s="352">
        <v>46277</v>
      </c>
      <c r="BP72" s="343"/>
      <c r="BQ72" s="343"/>
      <c r="BR72" s="350"/>
      <c r="BS72" s="343"/>
      <c r="BT72" s="347"/>
      <c r="BU72" s="351"/>
      <c r="BV72" s="343"/>
      <c r="BW72" s="349"/>
      <c r="BX72" s="350"/>
      <c r="BY72" s="343"/>
      <c r="BZ72" s="347"/>
      <c r="CA72" s="352"/>
      <c r="CB72" s="343"/>
      <c r="CC72" s="343"/>
      <c r="CD72" s="351"/>
      <c r="CE72" s="343"/>
      <c r="CF72" s="343"/>
      <c r="CG72" s="343"/>
      <c r="CH72" s="343"/>
      <c r="CI72" s="343"/>
      <c r="CJ72" s="351"/>
      <c r="CK72" s="343"/>
      <c r="CL72" s="343"/>
      <c r="CM72" s="343"/>
      <c r="CN72" s="343"/>
      <c r="CO72" s="343"/>
      <c r="CP72" s="351"/>
      <c r="CQ72" s="343"/>
      <c r="CR72" s="343"/>
      <c r="CS72" s="343"/>
      <c r="CT72" s="343"/>
    </row>
    <row r="73" spans="1:98" ht="17.25" customHeight="1">
      <c r="A73" s="343">
        <v>64</v>
      </c>
      <c r="B73" s="344" t="s">
        <v>4110</v>
      </c>
      <c r="C73" s="344" t="s">
        <v>4111</v>
      </c>
      <c r="D73" s="344" t="s">
        <v>781</v>
      </c>
      <c r="E73" s="344" t="s">
        <v>4097</v>
      </c>
      <c r="F73" s="344" t="s">
        <v>4112</v>
      </c>
      <c r="G73" s="344" t="s">
        <v>1389</v>
      </c>
      <c r="H73" s="345">
        <v>9350</v>
      </c>
      <c r="I73" s="346" t="s">
        <v>702</v>
      </c>
      <c r="J73" s="347">
        <v>1</v>
      </c>
      <c r="K73" s="347"/>
      <c r="L73" s="347">
        <v>2</v>
      </c>
      <c r="M73" s="345">
        <v>110.1</v>
      </c>
      <c r="N73" s="345">
        <v>220.2</v>
      </c>
      <c r="O73" s="345" t="s">
        <v>674</v>
      </c>
      <c r="P73" s="345" t="s">
        <v>13</v>
      </c>
      <c r="Q73" s="345" t="s">
        <v>703</v>
      </c>
      <c r="R73" s="345"/>
      <c r="S73" s="345"/>
      <c r="T73" s="34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45">
        <f ca="1">+L73-T73</f>
        <v>2</v>
      </c>
      <c r="V73" s="345">
        <f ca="1">ROUNDDOWN(T73/J73,0)</f>
        <v>0</v>
      </c>
      <c r="W73" s="345"/>
      <c r="X73" s="345"/>
      <c r="Y73" s="345"/>
      <c r="Z73" s="345"/>
      <c r="AA73" s="345"/>
      <c r="AB73" s="345" t="s">
        <v>602</v>
      </c>
      <c r="AC73" s="345">
        <v>5.99</v>
      </c>
      <c r="AD73" s="349"/>
      <c r="AE73" s="337"/>
      <c r="AF73" s="337"/>
      <c r="AG73" s="348" t="s">
        <v>677</v>
      </c>
      <c r="AH73" s="348" t="s">
        <v>677</v>
      </c>
      <c r="AI73" s="345">
        <v>0</v>
      </c>
      <c r="AJ73" s="345">
        <v>0</v>
      </c>
      <c r="AK73" s="345"/>
      <c r="AL73" s="345"/>
      <c r="AM73" s="343"/>
      <c r="AN73" s="343"/>
      <c r="AO73" s="343"/>
      <c r="AP73" s="343"/>
      <c r="AQ73" s="343"/>
      <c r="AR73" s="343"/>
      <c r="AS73" s="343"/>
      <c r="AT73" s="343"/>
      <c r="AU73" s="343"/>
      <c r="AV73" s="343"/>
      <c r="AW73" s="343">
        <v>0</v>
      </c>
      <c r="AX73" s="343">
        <v>0</v>
      </c>
      <c r="AY73" s="343">
        <v>0</v>
      </c>
      <c r="AZ73" s="343">
        <v>0</v>
      </c>
      <c r="BA73" s="343">
        <v>0</v>
      </c>
      <c r="BB73" s="343">
        <v>0</v>
      </c>
      <c r="BC73" s="343">
        <v>0</v>
      </c>
      <c r="BD73" s="343" t="s">
        <v>692</v>
      </c>
      <c r="BE73" s="369"/>
      <c r="BF73" s="370"/>
      <c r="BG73" s="343" t="s">
        <v>4004</v>
      </c>
      <c r="BH73" s="343">
        <v>2</v>
      </c>
      <c r="BI73" s="351">
        <v>46277</v>
      </c>
      <c r="BJ73" s="343">
        <v>0</v>
      </c>
      <c r="BK73" s="369"/>
      <c r="BL73" s="370"/>
      <c r="BM73" s="371" t="s">
        <v>4004</v>
      </c>
      <c r="BN73" s="372">
        <v>2</v>
      </c>
      <c r="BO73" s="352">
        <v>46277</v>
      </c>
      <c r="BP73" s="371">
        <v>0</v>
      </c>
      <c r="BQ73" s="369"/>
      <c r="BR73" s="370"/>
      <c r="BS73" s="369"/>
      <c r="BT73" s="373"/>
      <c r="BU73" s="374"/>
      <c r="BV73" s="369"/>
      <c r="BW73" s="375"/>
      <c r="BX73" s="370"/>
      <c r="BY73" s="369"/>
      <c r="BZ73" s="373"/>
      <c r="CA73" s="376"/>
      <c r="CB73" s="369"/>
      <c r="CC73" s="369"/>
      <c r="CD73" s="374"/>
      <c r="CE73" s="369"/>
      <c r="CF73" s="369"/>
      <c r="CG73" s="369"/>
      <c r="CH73" s="369"/>
      <c r="CI73" s="369"/>
      <c r="CJ73" s="374"/>
      <c r="CK73" s="369"/>
      <c r="CL73" s="369"/>
      <c r="CM73" s="369"/>
      <c r="CN73" s="369"/>
      <c r="CO73" s="369"/>
      <c r="CP73" s="374"/>
      <c r="CQ73" s="369"/>
      <c r="CR73" s="369"/>
      <c r="CS73" s="369"/>
      <c r="CT73" s="369"/>
    </row>
    <row r="74" spans="1:98" ht="17.25" customHeight="1">
      <c r="A74" s="187">
        <v>65</v>
      </c>
      <c r="B74" s="181" t="s">
        <v>4113</v>
      </c>
      <c r="C74" s="181" t="s">
        <v>4114</v>
      </c>
      <c r="D74" s="181"/>
      <c r="E74" s="181"/>
      <c r="F74" s="181"/>
      <c r="G74" s="181" t="s">
        <v>4115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33" t="s">
        <v>674</v>
      </c>
      <c r="P74" s="182"/>
      <c r="Q74" s="182"/>
      <c r="R74" s="333" t="s">
        <v>3962</v>
      </c>
      <c r="S74" s="182"/>
      <c r="T74" s="182"/>
      <c r="U74" s="182"/>
      <c r="V74" s="182"/>
      <c r="W74" s="333">
        <f>_xlfn.MINIFS(V:V,C:C,C74,AE:AE,"",AB:AB,"")</f>
        <v>0</v>
      </c>
      <c r="X74" s="333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77"/>
      <c r="AE74" s="180" t="s">
        <v>675</v>
      </c>
      <c r="AF74" s="180" t="s">
        <v>2163</v>
      </c>
      <c r="AG74" s="186" t="s">
        <v>677</v>
      </c>
      <c r="AH74" s="186" t="s">
        <v>677</v>
      </c>
      <c r="AI74" s="345">
        <v>0</v>
      </c>
      <c r="AJ74" s="345">
        <v>0</v>
      </c>
      <c r="AK74" s="345"/>
      <c r="AL74" s="345"/>
      <c r="AM74" s="343"/>
      <c r="AN74" s="343"/>
      <c r="AO74" s="343"/>
      <c r="AP74" s="343"/>
      <c r="AQ74" s="343"/>
      <c r="AR74" s="343"/>
      <c r="AS74" s="343"/>
      <c r="AT74" s="343"/>
      <c r="AU74" s="343"/>
      <c r="AV74" s="343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43"/>
      <c r="BF74" s="343"/>
      <c r="BG74" s="343"/>
      <c r="BH74" s="347"/>
      <c r="BI74" s="351"/>
      <c r="BJ74" s="343"/>
      <c r="BK74" s="343"/>
      <c r="BL74" s="350"/>
      <c r="BM74" s="343"/>
      <c r="BN74" s="347"/>
      <c r="BO74" s="352">
        <v>46277</v>
      </c>
      <c r="BP74" s="343"/>
      <c r="BQ74" s="343"/>
      <c r="BR74" s="350"/>
      <c r="BS74" s="343"/>
      <c r="BT74" s="347"/>
      <c r="BU74" s="351"/>
      <c r="BV74" s="343"/>
      <c r="BW74" s="349"/>
      <c r="BX74" s="350"/>
      <c r="BY74" s="343"/>
      <c r="BZ74" s="347"/>
      <c r="CA74" s="352"/>
      <c r="CB74" s="343"/>
      <c r="CC74" s="343"/>
      <c r="CD74" s="351"/>
      <c r="CE74" s="343"/>
      <c r="CF74" s="343"/>
      <c r="CG74" s="343"/>
      <c r="CH74" s="343"/>
      <c r="CI74" s="343"/>
      <c r="CJ74" s="351"/>
      <c r="CK74" s="343"/>
      <c r="CL74" s="343"/>
      <c r="CM74" s="343"/>
      <c r="CN74" s="343"/>
      <c r="CO74" s="343"/>
      <c r="CP74" s="351"/>
      <c r="CQ74" s="343"/>
      <c r="CR74" s="343"/>
      <c r="CS74" s="343"/>
      <c r="CT74" s="343"/>
    </row>
    <row r="75" spans="1:98" ht="17.25" customHeight="1">
      <c r="A75" s="343">
        <v>66</v>
      </c>
      <c r="B75" s="344" t="s">
        <v>4113</v>
      </c>
      <c r="C75" s="344" t="s">
        <v>4114</v>
      </c>
      <c r="D75" s="344" t="s">
        <v>781</v>
      </c>
      <c r="E75" s="344" t="s">
        <v>4116</v>
      </c>
      <c r="F75" s="344" t="s">
        <v>4117</v>
      </c>
      <c r="G75" s="344" t="s">
        <v>4007</v>
      </c>
      <c r="H75" s="345">
        <v>779</v>
      </c>
      <c r="I75" s="346" t="s">
        <v>702</v>
      </c>
      <c r="J75" s="347">
        <v>1</v>
      </c>
      <c r="K75" s="347"/>
      <c r="L75" s="347">
        <v>2</v>
      </c>
      <c r="M75" s="345">
        <v>6.2</v>
      </c>
      <c r="N75" s="345">
        <v>12.4</v>
      </c>
      <c r="O75" s="345" t="s">
        <v>674</v>
      </c>
      <c r="P75" s="345" t="s">
        <v>13</v>
      </c>
      <c r="Q75" s="345" t="s">
        <v>703</v>
      </c>
      <c r="R75" s="345"/>
      <c r="S75" s="345"/>
      <c r="T75" s="34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45">
        <f ca="1">+L75-T75</f>
        <v>2</v>
      </c>
      <c r="V75" s="345">
        <f ca="1">ROUNDDOWN(T75/J75,0)</f>
        <v>0</v>
      </c>
      <c r="W75" s="345"/>
      <c r="X75" s="345"/>
      <c r="Y75" s="345"/>
      <c r="Z75" s="345"/>
      <c r="AA75" s="345"/>
      <c r="AB75" s="345" t="s">
        <v>602</v>
      </c>
      <c r="AC75" s="345">
        <v>0.35199999999999998</v>
      </c>
      <c r="AD75" s="349"/>
      <c r="AE75" s="337"/>
      <c r="AF75" s="337"/>
      <c r="AG75" s="348" t="s">
        <v>677</v>
      </c>
      <c r="AH75" s="348" t="s">
        <v>677</v>
      </c>
      <c r="AI75" s="345">
        <v>0</v>
      </c>
      <c r="AJ75" s="345">
        <v>0</v>
      </c>
      <c r="AK75" s="345"/>
      <c r="AL75" s="345"/>
      <c r="AM75" s="343"/>
      <c r="AN75" s="343"/>
      <c r="AO75" s="343"/>
      <c r="AP75" s="343"/>
      <c r="AQ75" s="343"/>
      <c r="AR75" s="343"/>
      <c r="AS75" s="343"/>
      <c r="AT75" s="343"/>
      <c r="AU75" s="343"/>
      <c r="AV75" s="343"/>
      <c r="AW75" s="343">
        <v>0</v>
      </c>
      <c r="AX75" s="343">
        <v>0</v>
      </c>
      <c r="AY75" s="343">
        <v>0</v>
      </c>
      <c r="AZ75" s="343">
        <v>0</v>
      </c>
      <c r="BA75" s="343">
        <v>0</v>
      </c>
      <c r="BB75" s="343">
        <v>0</v>
      </c>
      <c r="BC75" s="343">
        <v>0</v>
      </c>
      <c r="BD75" s="343" t="s">
        <v>692</v>
      </c>
      <c r="BE75" s="343"/>
      <c r="BF75" s="350"/>
      <c r="BG75" s="343" t="s">
        <v>4004</v>
      </c>
      <c r="BH75" s="343">
        <v>2</v>
      </c>
      <c r="BI75" s="351">
        <v>46277</v>
      </c>
      <c r="BJ75" s="343">
        <v>0</v>
      </c>
      <c r="BK75" s="353"/>
      <c r="BL75" s="354"/>
      <c r="BM75" s="343" t="s">
        <v>4004</v>
      </c>
      <c r="BN75" s="343">
        <v>2</v>
      </c>
      <c r="BO75" s="352">
        <v>46277</v>
      </c>
      <c r="BP75" s="343">
        <v>0</v>
      </c>
      <c r="BQ75" s="353"/>
      <c r="BR75" s="354"/>
      <c r="BS75" s="353"/>
      <c r="BT75" s="353"/>
      <c r="BU75" s="356"/>
      <c r="BV75" s="353"/>
      <c r="BW75" s="353"/>
      <c r="BX75" s="354"/>
      <c r="BY75" s="353"/>
      <c r="BZ75" s="353"/>
      <c r="CA75" s="353"/>
      <c r="CB75" s="353"/>
      <c r="CC75" s="353"/>
      <c r="CD75" s="356"/>
      <c r="CE75" s="353"/>
      <c r="CF75" s="353"/>
      <c r="CG75" s="353"/>
      <c r="CH75" s="353"/>
      <c r="CI75" s="353"/>
      <c r="CJ75" s="356"/>
      <c r="CK75" s="353"/>
      <c r="CL75" s="353"/>
      <c r="CM75" s="353"/>
      <c r="CN75" s="353"/>
      <c r="CO75" s="353"/>
      <c r="CP75" s="356"/>
      <c r="CQ75" s="353"/>
      <c r="CR75" s="353"/>
      <c r="CS75" s="353"/>
      <c r="CT75" s="353"/>
    </row>
    <row r="76" spans="1:98" ht="17.25" customHeight="1">
      <c r="A76" s="187">
        <v>67</v>
      </c>
      <c r="B76" s="181" t="s">
        <v>4118</v>
      </c>
      <c r="C76" s="181" t="s">
        <v>4119</v>
      </c>
      <c r="D76" s="181"/>
      <c r="E76" s="181"/>
      <c r="F76" s="181"/>
      <c r="G76" s="181" t="s">
        <v>4120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33" t="s">
        <v>674</v>
      </c>
      <c r="P76" s="182"/>
      <c r="Q76" s="182"/>
      <c r="R76" s="333" t="s">
        <v>3962</v>
      </c>
      <c r="S76" s="182"/>
      <c r="T76" s="182"/>
      <c r="U76" s="182"/>
      <c r="V76" s="182"/>
      <c r="W76" s="333">
        <f>_xlfn.MINIFS(V:V,C:C,C76,AE:AE,"",AB:AB,"")</f>
        <v>0</v>
      </c>
      <c r="X76" s="333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77"/>
      <c r="AE76" s="180" t="s">
        <v>675</v>
      </c>
      <c r="AF76" s="180" t="s">
        <v>2163</v>
      </c>
      <c r="AG76" s="186" t="s">
        <v>677</v>
      </c>
      <c r="AH76" s="186" t="s">
        <v>677</v>
      </c>
      <c r="AI76" s="345">
        <v>0</v>
      </c>
      <c r="AJ76" s="345">
        <v>0</v>
      </c>
      <c r="AK76" s="345"/>
      <c r="AL76" s="345"/>
      <c r="AM76" s="343"/>
      <c r="AN76" s="343"/>
      <c r="AO76" s="343"/>
      <c r="AP76" s="343"/>
      <c r="AQ76" s="343"/>
      <c r="AR76" s="343"/>
      <c r="AS76" s="343"/>
      <c r="AT76" s="343"/>
      <c r="AU76" s="343"/>
      <c r="AV76" s="343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43"/>
      <c r="BF76" s="350"/>
      <c r="BG76" s="343"/>
      <c r="BH76" s="347"/>
      <c r="BI76" s="351"/>
      <c r="BJ76" s="343"/>
      <c r="BK76" s="343"/>
      <c r="BL76" s="350"/>
      <c r="BM76" s="343"/>
      <c r="BN76" s="347"/>
      <c r="BO76" s="352">
        <v>46277</v>
      </c>
      <c r="BP76" s="343"/>
      <c r="BQ76" s="343"/>
      <c r="BR76" s="350"/>
      <c r="BS76" s="343"/>
      <c r="BT76" s="347"/>
      <c r="BU76" s="351"/>
      <c r="BV76" s="343"/>
      <c r="BW76" s="349"/>
      <c r="BX76" s="350"/>
      <c r="BY76" s="343"/>
      <c r="BZ76" s="347"/>
      <c r="CA76" s="352"/>
      <c r="CB76" s="343"/>
      <c r="CC76" s="343"/>
      <c r="CD76" s="351"/>
      <c r="CE76" s="343"/>
      <c r="CF76" s="343"/>
      <c r="CG76" s="343"/>
      <c r="CH76" s="343"/>
      <c r="CI76" s="343"/>
      <c r="CJ76" s="351"/>
      <c r="CK76" s="343"/>
      <c r="CL76" s="343"/>
      <c r="CM76" s="343"/>
      <c r="CN76" s="343"/>
      <c r="CO76" s="343"/>
      <c r="CP76" s="351"/>
      <c r="CQ76" s="343"/>
      <c r="CR76" s="343"/>
      <c r="CS76" s="343"/>
      <c r="CT76" s="343"/>
    </row>
    <row r="77" spans="1:98" ht="17.25" customHeight="1">
      <c r="A77" s="343">
        <v>68</v>
      </c>
      <c r="B77" s="344" t="s">
        <v>4118</v>
      </c>
      <c r="C77" s="344" t="s">
        <v>4119</v>
      </c>
      <c r="D77" s="344" t="s">
        <v>781</v>
      </c>
      <c r="E77" s="344" t="s">
        <v>4121</v>
      </c>
      <c r="F77" s="344" t="s">
        <v>4122</v>
      </c>
      <c r="G77" s="344" t="s">
        <v>4007</v>
      </c>
      <c r="H77" s="345">
        <v>9450</v>
      </c>
      <c r="I77" s="346" t="s">
        <v>702</v>
      </c>
      <c r="J77" s="347">
        <v>1</v>
      </c>
      <c r="K77" s="347"/>
      <c r="L77" s="347">
        <v>2</v>
      </c>
      <c r="M77" s="345">
        <v>74.2</v>
      </c>
      <c r="N77" s="345">
        <v>148.4</v>
      </c>
      <c r="O77" s="345" t="s">
        <v>674</v>
      </c>
      <c r="P77" s="345" t="s">
        <v>13</v>
      </c>
      <c r="Q77" s="345" t="s">
        <v>703</v>
      </c>
      <c r="R77" s="345"/>
      <c r="S77" s="345"/>
      <c r="T77" s="345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45">
        <f ca="1">+L77-T77</f>
        <v>2</v>
      </c>
      <c r="V77" s="345">
        <f ca="1">ROUNDDOWN(T77/J77,0)</f>
        <v>0</v>
      </c>
      <c r="W77" s="345"/>
      <c r="X77" s="345"/>
      <c r="Y77" s="345"/>
      <c r="Z77" s="345"/>
      <c r="AA77" s="345"/>
      <c r="AB77" s="345" t="s">
        <v>602</v>
      </c>
      <c r="AC77" s="345">
        <v>4.1619999999999999</v>
      </c>
      <c r="AD77" s="349"/>
      <c r="AE77" s="337"/>
      <c r="AF77" s="337"/>
      <c r="AG77" s="348" t="s">
        <v>677</v>
      </c>
      <c r="AH77" s="348" t="s">
        <v>677</v>
      </c>
      <c r="AI77" s="345">
        <v>0</v>
      </c>
      <c r="AJ77" s="345">
        <v>0</v>
      </c>
      <c r="AK77" s="345"/>
      <c r="AL77" s="345"/>
      <c r="AM77" s="343"/>
      <c r="AN77" s="343"/>
      <c r="AO77" s="343"/>
      <c r="AP77" s="343"/>
      <c r="AQ77" s="343"/>
      <c r="AR77" s="343"/>
      <c r="AS77" s="343"/>
      <c r="AT77" s="343"/>
      <c r="AU77" s="343"/>
      <c r="AV77" s="343"/>
      <c r="AW77" s="343">
        <v>0</v>
      </c>
      <c r="AX77" s="343">
        <v>0</v>
      </c>
      <c r="AY77" s="343">
        <v>0</v>
      </c>
      <c r="AZ77" s="343">
        <v>0</v>
      </c>
      <c r="BA77" s="343">
        <v>0</v>
      </c>
      <c r="BB77" s="343">
        <v>0</v>
      </c>
      <c r="BC77" s="343">
        <v>0</v>
      </c>
      <c r="BD77" s="343" t="s">
        <v>692</v>
      </c>
      <c r="BE77" s="397"/>
      <c r="BF77" s="360"/>
      <c r="BG77" s="343" t="s">
        <v>4004</v>
      </c>
      <c r="BH77" s="343">
        <v>2</v>
      </c>
      <c r="BI77" s="351">
        <v>46277</v>
      </c>
      <c r="BJ77" s="343">
        <v>0</v>
      </c>
      <c r="BK77" s="363"/>
      <c r="BL77" s="387"/>
      <c r="BM77" s="363" t="s">
        <v>4004</v>
      </c>
      <c r="BN77" s="364">
        <v>2</v>
      </c>
      <c r="BO77" s="352">
        <v>46277</v>
      </c>
      <c r="BP77" s="363">
        <v>0</v>
      </c>
      <c r="BQ77" s="363"/>
      <c r="BR77" s="387"/>
      <c r="BS77" s="363"/>
      <c r="BT77" s="364"/>
      <c r="BU77" s="388"/>
      <c r="BV77" s="363"/>
      <c r="BW77" s="389"/>
      <c r="BX77" s="387"/>
      <c r="BY77" s="363"/>
      <c r="BZ77" s="364"/>
      <c r="CA77" s="390"/>
      <c r="CB77" s="363"/>
      <c r="CC77" s="363"/>
      <c r="CD77" s="388"/>
      <c r="CE77" s="363"/>
      <c r="CF77" s="363"/>
      <c r="CG77" s="363"/>
      <c r="CH77" s="363"/>
      <c r="CI77" s="363"/>
      <c r="CJ77" s="388"/>
      <c r="CK77" s="363"/>
      <c r="CL77" s="363"/>
      <c r="CM77" s="363"/>
      <c r="CN77" s="363"/>
      <c r="CO77" s="363"/>
      <c r="CP77" s="388"/>
      <c r="CQ77" s="363"/>
      <c r="CR77" s="363"/>
      <c r="CS77" s="363"/>
      <c r="CT77" s="363"/>
    </row>
    <row r="78" spans="1:98" ht="17.25" customHeight="1">
      <c r="A78" s="187">
        <v>69</v>
      </c>
      <c r="B78" s="181" t="s">
        <v>4123</v>
      </c>
      <c r="C78" s="181" t="s">
        <v>4124</v>
      </c>
      <c r="D78" s="181"/>
      <c r="E78" s="181"/>
      <c r="F78" s="181"/>
      <c r="G78" s="181" t="s">
        <v>4125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33" t="s">
        <v>674</v>
      </c>
      <c r="P78" s="182"/>
      <c r="Q78" s="182"/>
      <c r="R78" s="333" t="s">
        <v>3962</v>
      </c>
      <c r="S78" s="182"/>
      <c r="T78" s="182"/>
      <c r="U78" s="182"/>
      <c r="V78" s="182"/>
      <c r="W78" s="333">
        <f>_xlfn.MINIFS(V:V,C:C,C78,AE:AE,"",AB:AB,"")</f>
        <v>0</v>
      </c>
      <c r="X78" s="333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77"/>
      <c r="AE78" s="180" t="s">
        <v>675</v>
      </c>
      <c r="AF78" s="180" t="s">
        <v>2163</v>
      </c>
      <c r="AG78" s="186" t="s">
        <v>677</v>
      </c>
      <c r="AH78" s="186" t="s">
        <v>677</v>
      </c>
      <c r="AI78" s="345">
        <v>0</v>
      </c>
      <c r="AJ78" s="345">
        <v>0</v>
      </c>
      <c r="AK78" s="345"/>
      <c r="AL78" s="345"/>
      <c r="AM78" s="343"/>
      <c r="AN78" s="343"/>
      <c r="AO78" s="343"/>
      <c r="AP78" s="343"/>
      <c r="AQ78" s="343"/>
      <c r="AR78" s="343"/>
      <c r="AS78" s="343"/>
      <c r="AT78" s="343"/>
      <c r="AU78" s="343"/>
      <c r="AV78" s="343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97"/>
      <c r="BF78" s="360"/>
      <c r="BG78" s="359"/>
      <c r="BH78" s="364"/>
      <c r="BI78" s="386"/>
      <c r="BJ78" s="363"/>
      <c r="BK78" s="363"/>
      <c r="BL78" s="387"/>
      <c r="BM78" s="363"/>
      <c r="BN78" s="364"/>
      <c r="BO78" s="352">
        <v>46277</v>
      </c>
      <c r="BP78" s="363"/>
      <c r="BQ78" s="363"/>
      <c r="BR78" s="387"/>
      <c r="BS78" s="363"/>
      <c r="BT78" s="364"/>
      <c r="BU78" s="388"/>
      <c r="BV78" s="363"/>
      <c r="BW78" s="389"/>
      <c r="BX78" s="387"/>
      <c r="BY78" s="363"/>
      <c r="BZ78" s="364"/>
      <c r="CA78" s="390"/>
      <c r="CB78" s="363"/>
      <c r="CC78" s="363"/>
      <c r="CD78" s="388"/>
      <c r="CE78" s="363"/>
      <c r="CF78" s="363"/>
      <c r="CG78" s="363"/>
      <c r="CH78" s="363"/>
      <c r="CI78" s="363"/>
      <c r="CJ78" s="388"/>
      <c r="CK78" s="363"/>
      <c r="CL78" s="363"/>
      <c r="CM78" s="363"/>
      <c r="CN78" s="363"/>
      <c r="CO78" s="363"/>
      <c r="CP78" s="388"/>
      <c r="CQ78" s="363"/>
      <c r="CR78" s="363"/>
      <c r="CS78" s="363"/>
      <c r="CT78" s="363"/>
    </row>
    <row r="79" spans="1:98" ht="17.25" customHeight="1">
      <c r="A79" s="343">
        <v>70</v>
      </c>
      <c r="B79" s="344" t="s">
        <v>4123</v>
      </c>
      <c r="C79" s="344" t="s">
        <v>4124</v>
      </c>
      <c r="D79" s="344" t="s">
        <v>781</v>
      </c>
      <c r="E79" s="344" t="s">
        <v>4126</v>
      </c>
      <c r="F79" s="344" t="s">
        <v>4127</v>
      </c>
      <c r="G79" s="344" t="s">
        <v>1389</v>
      </c>
      <c r="H79" s="345">
        <v>3590</v>
      </c>
      <c r="I79" s="346" t="s">
        <v>702</v>
      </c>
      <c r="J79" s="347">
        <v>1</v>
      </c>
      <c r="K79" s="347"/>
      <c r="L79" s="347">
        <v>1</v>
      </c>
      <c r="M79" s="345">
        <v>43.2</v>
      </c>
      <c r="N79" s="345">
        <v>43.2</v>
      </c>
      <c r="O79" s="345" t="s">
        <v>674</v>
      </c>
      <c r="P79" s="345" t="s">
        <v>13</v>
      </c>
      <c r="Q79" s="345" t="s">
        <v>703</v>
      </c>
      <c r="R79" s="345"/>
      <c r="S79" s="345"/>
      <c r="T79" s="34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45">
        <f ca="1">+L79-T79</f>
        <v>1</v>
      </c>
      <c r="V79" s="345">
        <f ca="1">ROUNDDOWN(T79/J79,0)</f>
        <v>0</v>
      </c>
      <c r="W79" s="345"/>
      <c r="X79" s="345"/>
      <c r="Y79" s="345"/>
      <c r="Z79" s="345"/>
      <c r="AA79" s="345"/>
      <c r="AB79" s="345" t="s">
        <v>602</v>
      </c>
      <c r="AC79" s="345">
        <v>1.1759999999999999</v>
      </c>
      <c r="AD79" s="349"/>
      <c r="AE79" s="337"/>
      <c r="AF79" s="337"/>
      <c r="AG79" s="348" t="s">
        <v>677</v>
      </c>
      <c r="AH79" s="348" t="s">
        <v>677</v>
      </c>
      <c r="AI79" s="345">
        <v>0</v>
      </c>
      <c r="AJ79" s="345">
        <v>0</v>
      </c>
      <c r="AK79" s="345"/>
      <c r="AL79" s="345"/>
      <c r="AM79" s="343"/>
      <c r="AN79" s="343"/>
      <c r="AO79" s="343"/>
      <c r="AP79" s="343"/>
      <c r="AQ79" s="343"/>
      <c r="AR79" s="343"/>
      <c r="AS79" s="343"/>
      <c r="AT79" s="343"/>
      <c r="AU79" s="343"/>
      <c r="AV79" s="343"/>
      <c r="AW79" s="343">
        <v>0</v>
      </c>
      <c r="AX79" s="343">
        <v>0</v>
      </c>
      <c r="AY79" s="343">
        <v>0</v>
      </c>
      <c r="AZ79" s="343">
        <v>0</v>
      </c>
      <c r="BA79" s="343">
        <v>0</v>
      </c>
      <c r="BB79" s="343">
        <v>0</v>
      </c>
      <c r="BC79" s="343">
        <v>0</v>
      </c>
      <c r="BD79" s="343" t="s">
        <v>692</v>
      </c>
      <c r="BE79" s="381"/>
      <c r="BF79" s="382"/>
      <c r="BG79" s="343" t="s">
        <v>4004</v>
      </c>
      <c r="BH79" s="343">
        <v>1</v>
      </c>
      <c r="BI79" s="351">
        <v>46277</v>
      </c>
      <c r="BJ79" s="343">
        <v>0</v>
      </c>
      <c r="BK79" s="353"/>
      <c r="BL79" s="354"/>
      <c r="BM79" s="343" t="s">
        <v>4004</v>
      </c>
      <c r="BN79" s="347">
        <v>1</v>
      </c>
      <c r="BO79" s="352">
        <v>46277</v>
      </c>
      <c r="BP79" s="343">
        <v>0</v>
      </c>
      <c r="BQ79" s="353"/>
      <c r="BR79" s="354"/>
      <c r="BS79" s="353"/>
      <c r="BT79" s="355"/>
      <c r="BU79" s="356"/>
      <c r="BV79" s="353"/>
      <c r="BW79" s="357"/>
      <c r="BX79" s="354"/>
      <c r="BY79" s="353"/>
      <c r="BZ79" s="355"/>
      <c r="CA79" s="358"/>
      <c r="CB79" s="353"/>
      <c r="CC79" s="353"/>
      <c r="CD79" s="356"/>
      <c r="CE79" s="353"/>
      <c r="CF79" s="353"/>
      <c r="CG79" s="353"/>
      <c r="CH79" s="353"/>
      <c r="CI79" s="353"/>
      <c r="CJ79" s="356"/>
      <c r="CK79" s="353"/>
      <c r="CL79" s="353"/>
      <c r="CM79" s="353"/>
      <c r="CN79" s="353"/>
      <c r="CO79" s="353"/>
      <c r="CP79" s="356"/>
      <c r="CQ79" s="353"/>
      <c r="CR79" s="353"/>
      <c r="CS79" s="353"/>
      <c r="CT79" s="353"/>
    </row>
    <row r="80" spans="1:98" ht="17.25" customHeight="1">
      <c r="A80" s="187">
        <v>71</v>
      </c>
      <c r="B80" s="181" t="s">
        <v>4128</v>
      </c>
      <c r="C80" s="181" t="s">
        <v>4129</v>
      </c>
      <c r="D80" s="181"/>
      <c r="E80" s="181"/>
      <c r="F80" s="181"/>
      <c r="G80" s="181" t="s">
        <v>4130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33" t="s">
        <v>674</v>
      </c>
      <c r="P80" s="182"/>
      <c r="Q80" s="182"/>
      <c r="R80" s="333" t="s">
        <v>3962</v>
      </c>
      <c r="S80" s="182"/>
      <c r="T80" s="182"/>
      <c r="U80" s="182"/>
      <c r="V80" s="182"/>
      <c r="W80" s="333">
        <f>_xlfn.MINIFS(V:V,C:C,C80,AE:AE,"",AB:AB,"")</f>
        <v>0</v>
      </c>
      <c r="X80" s="333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77"/>
      <c r="AE80" s="180" t="s">
        <v>675</v>
      </c>
      <c r="AF80" s="180" t="s">
        <v>2163</v>
      </c>
      <c r="AG80" s="186" t="s">
        <v>677</v>
      </c>
      <c r="AH80" s="186" t="s">
        <v>677</v>
      </c>
      <c r="AI80" s="345">
        <v>0</v>
      </c>
      <c r="AJ80" s="345">
        <v>0</v>
      </c>
      <c r="AK80" s="345"/>
      <c r="AL80" s="345"/>
      <c r="AM80" s="343"/>
      <c r="AN80" s="343"/>
      <c r="AO80" s="343"/>
      <c r="AP80" s="343"/>
      <c r="AQ80" s="343"/>
      <c r="AR80" s="343"/>
      <c r="AS80" s="343"/>
      <c r="AT80" s="343"/>
      <c r="AU80" s="343"/>
      <c r="AV80" s="343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43"/>
      <c r="BF80" s="343"/>
      <c r="BG80" s="343"/>
      <c r="BH80" s="347"/>
      <c r="BI80" s="351"/>
      <c r="BJ80" s="343"/>
      <c r="BK80" s="343"/>
      <c r="BL80" s="350"/>
      <c r="BM80" s="343"/>
      <c r="BN80" s="343"/>
      <c r="BO80" s="352">
        <v>46277</v>
      </c>
      <c r="BP80" s="343"/>
      <c r="BQ80" s="343"/>
      <c r="BR80" s="350"/>
      <c r="BS80" s="343"/>
      <c r="BT80" s="343"/>
      <c r="BU80" s="351"/>
      <c r="BV80" s="343"/>
      <c r="BW80" s="343"/>
      <c r="BX80" s="350"/>
      <c r="BY80" s="343"/>
      <c r="BZ80" s="343"/>
      <c r="CA80" s="343"/>
      <c r="CB80" s="343"/>
      <c r="CC80" s="343"/>
      <c r="CD80" s="351"/>
      <c r="CE80" s="343"/>
      <c r="CF80" s="343"/>
      <c r="CG80" s="343"/>
      <c r="CH80" s="343"/>
      <c r="CI80" s="343"/>
      <c r="CJ80" s="351"/>
      <c r="CK80" s="343"/>
      <c r="CL80" s="343"/>
      <c r="CM80" s="343"/>
      <c r="CN80" s="343"/>
      <c r="CO80" s="343"/>
      <c r="CP80" s="351"/>
      <c r="CQ80" s="343"/>
      <c r="CR80" s="343"/>
      <c r="CS80" s="343"/>
      <c r="CT80" s="343"/>
    </row>
    <row r="81" spans="1:98" ht="17.25" customHeight="1">
      <c r="A81" s="343">
        <v>72</v>
      </c>
      <c r="B81" s="344" t="s">
        <v>4128</v>
      </c>
      <c r="C81" s="344" t="s">
        <v>4129</v>
      </c>
      <c r="D81" s="344" t="s">
        <v>781</v>
      </c>
      <c r="E81" s="344" t="s">
        <v>4131</v>
      </c>
      <c r="F81" s="344" t="s">
        <v>4132</v>
      </c>
      <c r="G81" s="344" t="s">
        <v>1389</v>
      </c>
      <c r="H81" s="345">
        <v>6000</v>
      </c>
      <c r="I81" s="346" t="s">
        <v>702</v>
      </c>
      <c r="J81" s="347">
        <v>1</v>
      </c>
      <c r="K81" s="347"/>
      <c r="L81" s="347">
        <v>1</v>
      </c>
      <c r="M81" s="345">
        <v>70.599999999999994</v>
      </c>
      <c r="N81" s="345">
        <v>70.599999999999994</v>
      </c>
      <c r="O81" s="345" t="s">
        <v>674</v>
      </c>
      <c r="P81" s="345" t="s">
        <v>13</v>
      </c>
      <c r="Q81" s="345" t="s">
        <v>703</v>
      </c>
      <c r="R81" s="345"/>
      <c r="S81" s="345"/>
      <c r="T81" s="34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45">
        <f ca="1">+L81-T81</f>
        <v>1</v>
      </c>
      <c r="V81" s="345">
        <f ca="1">ROUNDDOWN(T81/J81,0)</f>
        <v>0</v>
      </c>
      <c r="W81" s="345"/>
      <c r="X81" s="345"/>
      <c r="Y81" s="345"/>
      <c r="Z81" s="345"/>
      <c r="AA81" s="345"/>
      <c r="AB81" s="345" t="s">
        <v>602</v>
      </c>
      <c r="AC81" s="345">
        <v>1.923</v>
      </c>
      <c r="AD81" s="349"/>
      <c r="AE81" s="337"/>
      <c r="AF81" s="337"/>
      <c r="AG81" s="348" t="s">
        <v>677</v>
      </c>
      <c r="AH81" s="348" t="s">
        <v>677</v>
      </c>
      <c r="AI81" s="345">
        <v>0</v>
      </c>
      <c r="AJ81" s="345">
        <v>0</v>
      </c>
      <c r="AK81" s="345"/>
      <c r="AL81" s="345"/>
      <c r="AM81" s="343"/>
      <c r="AN81" s="343"/>
      <c r="AO81" s="343"/>
      <c r="AP81" s="343"/>
      <c r="AQ81" s="343"/>
      <c r="AR81" s="343"/>
      <c r="AS81" s="343"/>
      <c r="AT81" s="343"/>
      <c r="AU81" s="343"/>
      <c r="AV81" s="343"/>
      <c r="AW81" s="343">
        <v>0</v>
      </c>
      <c r="AX81" s="343">
        <v>0</v>
      </c>
      <c r="AY81" s="343">
        <v>0</v>
      </c>
      <c r="AZ81" s="343">
        <v>0</v>
      </c>
      <c r="BA81" s="343">
        <v>0</v>
      </c>
      <c r="BB81" s="343">
        <v>0</v>
      </c>
      <c r="BC81" s="343">
        <v>0</v>
      </c>
      <c r="BD81" s="343" t="s">
        <v>692</v>
      </c>
      <c r="BE81" s="369"/>
      <c r="BF81" s="370"/>
      <c r="BG81" s="343" t="s">
        <v>4004</v>
      </c>
      <c r="BH81" s="343">
        <v>1</v>
      </c>
      <c r="BI81" s="351">
        <v>46277</v>
      </c>
      <c r="BJ81" s="343">
        <v>0</v>
      </c>
      <c r="BK81" s="369"/>
      <c r="BL81" s="370"/>
      <c r="BM81" s="371" t="s">
        <v>4004</v>
      </c>
      <c r="BN81" s="372">
        <v>1</v>
      </c>
      <c r="BO81" s="352">
        <v>46277</v>
      </c>
      <c r="BP81" s="371">
        <v>0</v>
      </c>
      <c r="BQ81" s="369"/>
      <c r="BR81" s="370"/>
      <c r="BS81" s="369"/>
      <c r="BT81" s="373"/>
      <c r="BU81" s="374"/>
      <c r="BV81" s="369"/>
      <c r="BW81" s="375"/>
      <c r="BX81" s="370"/>
      <c r="BY81" s="369"/>
      <c r="BZ81" s="373"/>
      <c r="CA81" s="376"/>
      <c r="CB81" s="369"/>
      <c r="CC81" s="369"/>
      <c r="CD81" s="374"/>
      <c r="CE81" s="369"/>
      <c r="CF81" s="369"/>
      <c r="CG81" s="369"/>
      <c r="CH81" s="369"/>
      <c r="CI81" s="369"/>
      <c r="CJ81" s="374"/>
      <c r="CK81" s="369"/>
      <c r="CL81" s="369"/>
      <c r="CM81" s="369"/>
      <c r="CN81" s="369"/>
      <c r="CO81" s="369"/>
      <c r="CP81" s="374"/>
      <c r="CQ81" s="369"/>
      <c r="CR81" s="369"/>
      <c r="CS81" s="369"/>
      <c r="CT81" s="369"/>
    </row>
    <row r="82" spans="1:98" ht="17.25" customHeight="1">
      <c r="A82" s="187">
        <v>73</v>
      </c>
      <c r="B82" s="181" t="s">
        <v>4133</v>
      </c>
      <c r="C82" s="181" t="s">
        <v>4134</v>
      </c>
      <c r="D82" s="181"/>
      <c r="E82" s="181"/>
      <c r="F82" s="181"/>
      <c r="G82" s="181" t="s">
        <v>4135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33" t="s">
        <v>674</v>
      </c>
      <c r="P82" s="182"/>
      <c r="Q82" s="182"/>
      <c r="R82" s="333" t="s">
        <v>3962</v>
      </c>
      <c r="S82" s="182"/>
      <c r="T82" s="182"/>
      <c r="U82" s="182"/>
      <c r="V82" s="182"/>
      <c r="W82" s="333">
        <f>_xlfn.MINIFS(V:V,C:C,C82,AE:AE,"",AB:AB,"")</f>
        <v>0</v>
      </c>
      <c r="X82" s="333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77"/>
      <c r="AE82" s="180" t="s">
        <v>675</v>
      </c>
      <c r="AF82" s="180" t="s">
        <v>2163</v>
      </c>
      <c r="AG82" s="186" t="s">
        <v>677</v>
      </c>
      <c r="AH82" s="186" t="s">
        <v>677</v>
      </c>
      <c r="AI82" s="345">
        <v>0</v>
      </c>
      <c r="AJ82" s="345">
        <v>0</v>
      </c>
      <c r="AK82" s="345"/>
      <c r="AL82" s="345"/>
      <c r="AM82" s="343"/>
      <c r="AN82" s="343"/>
      <c r="AO82" s="343"/>
      <c r="AP82" s="343"/>
      <c r="AQ82" s="343"/>
      <c r="AR82" s="343"/>
      <c r="AS82" s="343"/>
      <c r="AT82" s="343"/>
      <c r="AU82" s="343"/>
      <c r="AV82" s="343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43"/>
      <c r="BF82" s="343"/>
      <c r="BG82" s="343"/>
      <c r="BH82" s="347"/>
      <c r="BI82" s="351"/>
      <c r="BJ82" s="343"/>
      <c r="BK82" s="343"/>
      <c r="BL82" s="350"/>
      <c r="BM82" s="343"/>
      <c r="BN82" s="347"/>
      <c r="BO82" s="352">
        <v>46277</v>
      </c>
      <c r="BP82" s="343"/>
      <c r="BQ82" s="343"/>
      <c r="BR82" s="350"/>
      <c r="BS82" s="343"/>
      <c r="BT82" s="347"/>
      <c r="BU82" s="351"/>
      <c r="BV82" s="343"/>
      <c r="BW82" s="349"/>
      <c r="BX82" s="350"/>
      <c r="BY82" s="343"/>
      <c r="BZ82" s="347"/>
      <c r="CA82" s="352"/>
      <c r="CB82" s="343"/>
      <c r="CC82" s="343"/>
      <c r="CD82" s="351"/>
      <c r="CE82" s="343"/>
      <c r="CF82" s="343"/>
      <c r="CG82" s="343"/>
      <c r="CH82" s="343"/>
      <c r="CI82" s="343"/>
      <c r="CJ82" s="351"/>
      <c r="CK82" s="343"/>
      <c r="CL82" s="343"/>
      <c r="CM82" s="343"/>
      <c r="CN82" s="343"/>
      <c r="CO82" s="343"/>
      <c r="CP82" s="351"/>
      <c r="CQ82" s="343"/>
      <c r="CR82" s="343"/>
      <c r="CS82" s="343"/>
      <c r="CT82" s="343"/>
    </row>
    <row r="83" spans="1:98" ht="17.25" customHeight="1">
      <c r="A83" s="343">
        <v>74</v>
      </c>
      <c r="B83" s="344" t="s">
        <v>4133</v>
      </c>
      <c r="C83" s="344" t="s">
        <v>4134</v>
      </c>
      <c r="D83" s="344" t="s">
        <v>781</v>
      </c>
      <c r="E83" s="344" t="s">
        <v>4136</v>
      </c>
      <c r="F83" s="344" t="s">
        <v>4137</v>
      </c>
      <c r="G83" s="344" t="s">
        <v>1389</v>
      </c>
      <c r="H83" s="345">
        <v>9400</v>
      </c>
      <c r="I83" s="346" t="s">
        <v>702</v>
      </c>
      <c r="J83" s="347">
        <v>1</v>
      </c>
      <c r="K83" s="347"/>
      <c r="L83" s="347">
        <v>1</v>
      </c>
      <c r="M83" s="345">
        <v>110.7</v>
      </c>
      <c r="N83" s="345">
        <v>110.7</v>
      </c>
      <c r="O83" s="345" t="s">
        <v>674</v>
      </c>
      <c r="P83" s="345" t="s">
        <v>13</v>
      </c>
      <c r="Q83" s="345" t="s">
        <v>703</v>
      </c>
      <c r="R83" s="345"/>
      <c r="S83" s="345"/>
      <c r="T83" s="34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45">
        <f ca="1">+L83-T83</f>
        <v>1</v>
      </c>
      <c r="V83" s="345">
        <f ca="1">ROUNDDOWN(T83/J83,0)</f>
        <v>0</v>
      </c>
      <c r="W83" s="345"/>
      <c r="X83" s="345"/>
      <c r="Y83" s="345"/>
      <c r="Z83" s="345"/>
      <c r="AA83" s="345"/>
      <c r="AB83" s="345" t="s">
        <v>602</v>
      </c>
      <c r="AC83" s="345">
        <v>3.0110000000000001</v>
      </c>
      <c r="AD83" s="349"/>
      <c r="AE83" s="337"/>
      <c r="AF83" s="337"/>
      <c r="AG83" s="348" t="s">
        <v>677</v>
      </c>
      <c r="AH83" s="348" t="s">
        <v>677</v>
      </c>
      <c r="AI83" s="345">
        <v>0</v>
      </c>
      <c r="AJ83" s="345">
        <v>0</v>
      </c>
      <c r="AK83" s="345"/>
      <c r="AL83" s="345"/>
      <c r="AM83" s="343"/>
      <c r="AN83" s="343"/>
      <c r="AO83" s="343"/>
      <c r="AP83" s="343"/>
      <c r="AQ83" s="343"/>
      <c r="AR83" s="343"/>
      <c r="AS83" s="343"/>
      <c r="AT83" s="343"/>
      <c r="AU83" s="343"/>
      <c r="AV83" s="343"/>
      <c r="AW83" s="343">
        <v>0</v>
      </c>
      <c r="AX83" s="343">
        <v>0</v>
      </c>
      <c r="AY83" s="343">
        <v>0</v>
      </c>
      <c r="AZ83" s="343">
        <v>0</v>
      </c>
      <c r="BA83" s="343">
        <v>0</v>
      </c>
      <c r="BB83" s="343">
        <v>0</v>
      </c>
      <c r="BC83" s="343">
        <v>0</v>
      </c>
      <c r="BD83" s="343" t="s">
        <v>692</v>
      </c>
      <c r="BE83" s="343"/>
      <c r="BF83" s="350"/>
      <c r="BG83" s="343" t="s">
        <v>4004</v>
      </c>
      <c r="BH83" s="343">
        <v>1</v>
      </c>
      <c r="BI83" s="351">
        <v>46277</v>
      </c>
      <c r="BJ83" s="343">
        <v>0</v>
      </c>
      <c r="BK83" s="353"/>
      <c r="BL83" s="354"/>
      <c r="BM83" s="343" t="s">
        <v>4004</v>
      </c>
      <c r="BN83" s="343">
        <v>1</v>
      </c>
      <c r="BO83" s="352">
        <v>46277</v>
      </c>
      <c r="BP83" s="343">
        <v>0</v>
      </c>
      <c r="BQ83" s="353"/>
      <c r="BR83" s="354"/>
      <c r="BS83" s="353"/>
      <c r="BT83" s="353"/>
      <c r="BU83" s="356"/>
      <c r="BV83" s="353"/>
      <c r="BW83" s="353"/>
      <c r="BX83" s="354"/>
      <c r="BY83" s="353"/>
      <c r="BZ83" s="353"/>
      <c r="CA83" s="353"/>
      <c r="CB83" s="353"/>
      <c r="CC83" s="353"/>
      <c r="CD83" s="356"/>
      <c r="CE83" s="353"/>
      <c r="CF83" s="353"/>
      <c r="CG83" s="353"/>
      <c r="CH83" s="353"/>
      <c r="CI83" s="353"/>
      <c r="CJ83" s="356"/>
      <c r="CK83" s="353"/>
      <c r="CL83" s="353"/>
      <c r="CM83" s="353"/>
      <c r="CN83" s="353"/>
      <c r="CO83" s="353"/>
      <c r="CP83" s="356"/>
      <c r="CQ83" s="353"/>
      <c r="CR83" s="353"/>
      <c r="CS83" s="353"/>
      <c r="CT83" s="353"/>
    </row>
    <row r="84" spans="1:98" ht="17.25" customHeight="1">
      <c r="A84" s="187">
        <v>75</v>
      </c>
      <c r="B84" s="181" t="s">
        <v>4138</v>
      </c>
      <c r="C84" s="181" t="s">
        <v>4139</v>
      </c>
      <c r="D84" s="181"/>
      <c r="E84" s="181"/>
      <c r="F84" s="181"/>
      <c r="G84" s="181" t="s">
        <v>4140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33" t="s">
        <v>674</v>
      </c>
      <c r="P84" s="182"/>
      <c r="Q84" s="182"/>
      <c r="R84" s="333" t="s">
        <v>3962</v>
      </c>
      <c r="S84" s="182"/>
      <c r="T84" s="182"/>
      <c r="U84" s="182"/>
      <c r="V84" s="182"/>
      <c r="W84" s="333">
        <f>_xlfn.MINIFS(V:V,C:C,C84,AE:AE,"",AB:AB,"")</f>
        <v>0</v>
      </c>
      <c r="X84" s="333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77"/>
      <c r="AE84" s="180" t="s">
        <v>675</v>
      </c>
      <c r="AF84" s="180" t="s">
        <v>2163</v>
      </c>
      <c r="AG84" s="186" t="s">
        <v>677</v>
      </c>
      <c r="AH84" s="186" t="s">
        <v>677</v>
      </c>
      <c r="AI84" s="345">
        <v>0</v>
      </c>
      <c r="AJ84" s="345">
        <v>0</v>
      </c>
      <c r="AK84" s="345"/>
      <c r="AL84" s="345"/>
      <c r="AM84" s="343"/>
      <c r="AN84" s="343"/>
      <c r="AO84" s="343"/>
      <c r="AP84" s="343"/>
      <c r="AQ84" s="343"/>
      <c r="AR84" s="343"/>
      <c r="AS84" s="343"/>
      <c r="AT84" s="343"/>
      <c r="AU84" s="343"/>
      <c r="AV84" s="343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96"/>
      <c r="BF84" s="382"/>
      <c r="BG84" s="381"/>
      <c r="BH84" s="347"/>
      <c r="BI84" s="391"/>
      <c r="BJ84" s="343"/>
      <c r="BK84" s="343"/>
      <c r="BL84" s="350"/>
      <c r="BM84" s="343"/>
      <c r="BN84" s="343"/>
      <c r="BO84" s="352">
        <v>46277</v>
      </c>
      <c r="BP84" s="343"/>
      <c r="BQ84" s="343"/>
      <c r="BR84" s="350"/>
      <c r="BS84" s="343"/>
      <c r="BT84" s="343"/>
      <c r="BU84" s="351"/>
      <c r="BV84" s="343"/>
      <c r="BW84" s="343"/>
      <c r="BX84" s="350"/>
      <c r="BY84" s="343"/>
      <c r="BZ84" s="343"/>
      <c r="CA84" s="343"/>
      <c r="CB84" s="343"/>
      <c r="CC84" s="343"/>
      <c r="CD84" s="351"/>
      <c r="CE84" s="343"/>
      <c r="CF84" s="343"/>
      <c r="CG84" s="343"/>
      <c r="CH84" s="343"/>
      <c r="CI84" s="343"/>
      <c r="CJ84" s="351"/>
      <c r="CK84" s="343"/>
      <c r="CL84" s="343"/>
      <c r="CM84" s="343"/>
      <c r="CN84" s="343"/>
      <c r="CO84" s="343"/>
      <c r="CP84" s="351"/>
      <c r="CQ84" s="343"/>
      <c r="CR84" s="343"/>
      <c r="CS84" s="343"/>
      <c r="CT84" s="343"/>
    </row>
    <row r="85" spans="1:98" ht="17.25" customHeight="1">
      <c r="A85" s="343">
        <v>76</v>
      </c>
      <c r="B85" s="344" t="s">
        <v>4138</v>
      </c>
      <c r="C85" s="344" t="s">
        <v>4139</v>
      </c>
      <c r="D85" s="344" t="s">
        <v>781</v>
      </c>
      <c r="E85" s="344" t="s">
        <v>4141</v>
      </c>
      <c r="F85" s="344" t="s">
        <v>4142</v>
      </c>
      <c r="G85" s="344" t="s">
        <v>1389</v>
      </c>
      <c r="H85" s="345">
        <v>3200</v>
      </c>
      <c r="I85" s="346" t="s">
        <v>702</v>
      </c>
      <c r="J85" s="347">
        <v>1</v>
      </c>
      <c r="K85" s="347"/>
      <c r="L85" s="347">
        <v>1</v>
      </c>
      <c r="M85" s="345">
        <v>37.700000000000003</v>
      </c>
      <c r="N85" s="345">
        <v>37.700000000000003</v>
      </c>
      <c r="O85" s="345" t="s">
        <v>674</v>
      </c>
      <c r="P85" s="345" t="s">
        <v>13</v>
      </c>
      <c r="Q85" s="345" t="s">
        <v>703</v>
      </c>
      <c r="R85" s="345"/>
      <c r="S85" s="345"/>
      <c r="T85" s="34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45">
        <f ca="1">+L85-T85</f>
        <v>1</v>
      </c>
      <c r="V85" s="345">
        <f ca="1">ROUNDDOWN(T85/J85,0)</f>
        <v>0</v>
      </c>
      <c r="W85" s="345"/>
      <c r="X85" s="345"/>
      <c r="Y85" s="345"/>
      <c r="Z85" s="345"/>
      <c r="AA85" s="345"/>
      <c r="AB85" s="345" t="s">
        <v>602</v>
      </c>
      <c r="AC85" s="345">
        <v>1.0269999999999999</v>
      </c>
      <c r="AD85" s="349"/>
      <c r="AE85" s="337"/>
      <c r="AF85" s="337"/>
      <c r="AG85" s="348" t="s">
        <v>677</v>
      </c>
      <c r="AH85" s="348" t="s">
        <v>677</v>
      </c>
      <c r="AI85" s="345">
        <v>0</v>
      </c>
      <c r="AJ85" s="345">
        <v>0</v>
      </c>
      <c r="AK85" s="345"/>
      <c r="AL85" s="345"/>
      <c r="AM85" s="343"/>
      <c r="AN85" s="343"/>
      <c r="AO85" s="343"/>
      <c r="AP85" s="343"/>
      <c r="AQ85" s="343"/>
      <c r="AR85" s="343"/>
      <c r="AS85" s="343"/>
      <c r="AT85" s="343"/>
      <c r="AU85" s="343"/>
      <c r="AV85" s="343"/>
      <c r="AW85" s="343">
        <v>0</v>
      </c>
      <c r="AX85" s="343">
        <v>0</v>
      </c>
      <c r="AY85" s="343">
        <v>0</v>
      </c>
      <c r="AZ85" s="343">
        <v>0</v>
      </c>
      <c r="BA85" s="343">
        <v>0</v>
      </c>
      <c r="BB85" s="343">
        <v>0</v>
      </c>
      <c r="BC85" s="343">
        <v>0</v>
      </c>
      <c r="BD85" s="343" t="s">
        <v>692</v>
      </c>
      <c r="BE85" s="381"/>
      <c r="BF85" s="382"/>
      <c r="BG85" s="343" t="s">
        <v>4004</v>
      </c>
      <c r="BH85" s="343">
        <v>1</v>
      </c>
      <c r="BI85" s="351">
        <v>46277</v>
      </c>
      <c r="BJ85" s="343">
        <v>0</v>
      </c>
      <c r="BK85" s="353"/>
      <c r="BL85" s="354"/>
      <c r="BM85" s="343" t="s">
        <v>4004</v>
      </c>
      <c r="BN85" s="343">
        <v>1</v>
      </c>
      <c r="BO85" s="352">
        <v>46277</v>
      </c>
      <c r="BP85" s="343">
        <v>0</v>
      </c>
      <c r="BQ85" s="353"/>
      <c r="BR85" s="354"/>
      <c r="BS85" s="353"/>
      <c r="BT85" s="353"/>
      <c r="BU85" s="356"/>
      <c r="BV85" s="353"/>
      <c r="BW85" s="353"/>
      <c r="BX85" s="354"/>
      <c r="BY85" s="353"/>
      <c r="BZ85" s="353"/>
      <c r="CA85" s="353"/>
      <c r="CB85" s="353"/>
      <c r="CC85" s="353"/>
      <c r="CD85" s="356"/>
      <c r="CE85" s="353"/>
      <c r="CF85" s="353"/>
      <c r="CG85" s="353"/>
      <c r="CH85" s="353"/>
      <c r="CI85" s="353"/>
      <c r="CJ85" s="356"/>
      <c r="CK85" s="353"/>
      <c r="CL85" s="353"/>
      <c r="CM85" s="353"/>
      <c r="CN85" s="353"/>
      <c r="CO85" s="353"/>
      <c r="CP85" s="356"/>
      <c r="CQ85" s="353"/>
      <c r="CR85" s="353"/>
      <c r="CS85" s="353"/>
      <c r="CT85" s="353"/>
    </row>
    <row r="86" spans="1:98" ht="17.25" customHeight="1">
      <c r="A86" s="187">
        <v>77</v>
      </c>
      <c r="B86" s="181" t="s">
        <v>4143</v>
      </c>
      <c r="C86" s="181" t="s">
        <v>4144</v>
      </c>
      <c r="D86" s="181"/>
      <c r="E86" s="181"/>
      <c r="F86" s="181"/>
      <c r="G86" s="181" t="s">
        <v>4031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33" t="s">
        <v>674</v>
      </c>
      <c r="P86" s="182"/>
      <c r="Q86" s="182"/>
      <c r="R86" s="333" t="s">
        <v>3962</v>
      </c>
      <c r="S86" s="182"/>
      <c r="T86" s="182"/>
      <c r="U86" s="182"/>
      <c r="V86" s="182"/>
      <c r="W86" s="333">
        <f>_xlfn.MINIFS(V:V,C:C,C86,AE:AE,"",AB:AB,"")</f>
        <v>0</v>
      </c>
      <c r="X86" s="333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77"/>
      <c r="AE86" s="180" t="s">
        <v>675</v>
      </c>
      <c r="AF86" s="180" t="s">
        <v>2163</v>
      </c>
      <c r="AG86" s="186" t="s">
        <v>677</v>
      </c>
      <c r="AH86" s="186" t="s">
        <v>677</v>
      </c>
      <c r="AI86" s="345">
        <v>0</v>
      </c>
      <c r="AJ86" s="345">
        <v>0</v>
      </c>
      <c r="AK86" s="345"/>
      <c r="AL86" s="345"/>
      <c r="AM86" s="343"/>
      <c r="AN86" s="343"/>
      <c r="AO86" s="343"/>
      <c r="AP86" s="343"/>
      <c r="AQ86" s="343"/>
      <c r="AR86" s="343"/>
      <c r="AS86" s="343"/>
      <c r="AT86" s="343"/>
      <c r="AU86" s="343"/>
      <c r="AV86" s="343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43"/>
      <c r="BF86" s="343"/>
      <c r="BG86" s="343"/>
      <c r="BH86" s="347"/>
      <c r="BI86" s="351"/>
      <c r="BJ86" s="343"/>
      <c r="BK86" s="343"/>
      <c r="BL86" s="350"/>
      <c r="BM86" s="343"/>
      <c r="BN86" s="347"/>
      <c r="BO86" s="352">
        <v>46277</v>
      </c>
      <c r="BP86" s="343"/>
      <c r="BQ86" s="343"/>
      <c r="BR86" s="350"/>
      <c r="BS86" s="343"/>
      <c r="BT86" s="347"/>
      <c r="BU86" s="351"/>
      <c r="BV86" s="343"/>
      <c r="BW86" s="349"/>
      <c r="BX86" s="350"/>
      <c r="BY86" s="343"/>
      <c r="BZ86" s="347"/>
      <c r="CA86" s="352"/>
      <c r="CB86" s="343"/>
      <c r="CC86" s="343"/>
      <c r="CD86" s="351"/>
      <c r="CE86" s="343"/>
      <c r="CF86" s="343"/>
      <c r="CG86" s="343"/>
      <c r="CH86" s="343"/>
      <c r="CI86" s="343"/>
      <c r="CJ86" s="351"/>
      <c r="CK86" s="343"/>
      <c r="CL86" s="343"/>
      <c r="CM86" s="343"/>
      <c r="CN86" s="343"/>
      <c r="CO86" s="343"/>
      <c r="CP86" s="351"/>
      <c r="CQ86" s="343"/>
      <c r="CR86" s="343"/>
      <c r="CS86" s="343"/>
      <c r="CT86" s="343"/>
    </row>
    <row r="87" spans="1:98" ht="17.25" customHeight="1">
      <c r="A87" s="343">
        <v>78</v>
      </c>
      <c r="B87" s="344" t="s">
        <v>4143</v>
      </c>
      <c r="C87" s="344" t="s">
        <v>4144</v>
      </c>
      <c r="D87" s="344" t="s">
        <v>781</v>
      </c>
      <c r="E87" s="344" t="s">
        <v>4032</v>
      </c>
      <c r="F87" s="344" t="s">
        <v>4145</v>
      </c>
      <c r="G87" s="344" t="s">
        <v>1389</v>
      </c>
      <c r="H87" s="345">
        <v>3920</v>
      </c>
      <c r="I87" s="346" t="s">
        <v>702</v>
      </c>
      <c r="J87" s="347">
        <v>1</v>
      </c>
      <c r="K87" s="347"/>
      <c r="L87" s="347">
        <v>1</v>
      </c>
      <c r="M87" s="345">
        <v>47.1</v>
      </c>
      <c r="N87" s="345">
        <v>47.1</v>
      </c>
      <c r="O87" s="345" t="s">
        <v>674</v>
      </c>
      <c r="P87" s="345" t="s">
        <v>13</v>
      </c>
      <c r="Q87" s="345" t="s">
        <v>703</v>
      </c>
      <c r="R87" s="345"/>
      <c r="S87" s="345"/>
      <c r="T87" s="34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45">
        <f ca="1">+L87-T87</f>
        <v>1</v>
      </c>
      <c r="V87" s="345">
        <f ca="1">ROUNDDOWN(T87/J87,0)</f>
        <v>0</v>
      </c>
      <c r="W87" s="345"/>
      <c r="X87" s="345"/>
      <c r="Y87" s="345"/>
      <c r="Z87" s="345"/>
      <c r="AA87" s="345"/>
      <c r="AB87" s="345" t="s">
        <v>602</v>
      </c>
      <c r="AC87" s="345">
        <v>1.284</v>
      </c>
      <c r="AD87" s="349"/>
      <c r="AE87" s="337"/>
      <c r="AF87" s="337"/>
      <c r="AG87" s="348" t="s">
        <v>677</v>
      </c>
      <c r="AH87" s="348" t="s">
        <v>677</v>
      </c>
      <c r="AI87" s="345">
        <v>0</v>
      </c>
      <c r="AJ87" s="345">
        <v>0</v>
      </c>
      <c r="AK87" s="345"/>
      <c r="AL87" s="345"/>
      <c r="AM87" s="343"/>
      <c r="AN87" s="343"/>
      <c r="AO87" s="343"/>
      <c r="AP87" s="343"/>
      <c r="AQ87" s="343"/>
      <c r="AR87" s="343"/>
      <c r="AS87" s="343"/>
      <c r="AT87" s="343"/>
      <c r="AU87" s="343"/>
      <c r="AV87" s="343"/>
      <c r="AW87" s="343">
        <v>0</v>
      </c>
      <c r="AX87" s="343">
        <v>0</v>
      </c>
      <c r="AY87" s="343">
        <v>0</v>
      </c>
      <c r="AZ87" s="343">
        <v>0</v>
      </c>
      <c r="BA87" s="343">
        <v>0</v>
      </c>
      <c r="BB87" s="343">
        <v>0</v>
      </c>
      <c r="BC87" s="343">
        <v>0</v>
      </c>
      <c r="BD87" s="343" t="s">
        <v>692</v>
      </c>
      <c r="BE87" s="369"/>
      <c r="BF87" s="370"/>
      <c r="BG87" s="343" t="s">
        <v>4004</v>
      </c>
      <c r="BH87" s="343">
        <v>1</v>
      </c>
      <c r="BI87" s="351">
        <v>46277</v>
      </c>
      <c r="BJ87" s="343">
        <v>0</v>
      </c>
      <c r="BK87" s="369"/>
      <c r="BL87" s="370"/>
      <c r="BM87" s="371" t="s">
        <v>4004</v>
      </c>
      <c r="BN87" s="372">
        <v>1</v>
      </c>
      <c r="BO87" s="352">
        <v>46277</v>
      </c>
      <c r="BP87" s="371">
        <v>0</v>
      </c>
      <c r="BQ87" s="369"/>
      <c r="BR87" s="370"/>
      <c r="BS87" s="369"/>
      <c r="BT87" s="373"/>
      <c r="BU87" s="374"/>
      <c r="BV87" s="369"/>
      <c r="BW87" s="375"/>
      <c r="BX87" s="370"/>
      <c r="BY87" s="369"/>
      <c r="BZ87" s="373"/>
      <c r="CA87" s="376"/>
      <c r="CB87" s="369"/>
      <c r="CC87" s="369"/>
      <c r="CD87" s="374"/>
      <c r="CE87" s="369"/>
      <c r="CF87" s="369"/>
      <c r="CG87" s="369"/>
      <c r="CH87" s="369"/>
      <c r="CI87" s="369"/>
      <c r="CJ87" s="374"/>
      <c r="CK87" s="369"/>
      <c r="CL87" s="369"/>
      <c r="CM87" s="369"/>
      <c r="CN87" s="369"/>
      <c r="CO87" s="369"/>
      <c r="CP87" s="374"/>
      <c r="CQ87" s="369"/>
      <c r="CR87" s="369"/>
      <c r="CS87" s="369"/>
      <c r="CT87" s="369"/>
    </row>
    <row r="88" spans="1:98" ht="17.25" customHeight="1">
      <c r="A88" s="187">
        <v>79</v>
      </c>
      <c r="B88" s="181" t="s">
        <v>4146</v>
      </c>
      <c r="C88" s="181" t="s">
        <v>4147</v>
      </c>
      <c r="D88" s="181"/>
      <c r="E88" s="181"/>
      <c r="F88" s="181"/>
      <c r="G88" s="181" t="s">
        <v>4031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33" t="s">
        <v>674</v>
      </c>
      <c r="P88" s="182"/>
      <c r="Q88" s="182"/>
      <c r="R88" s="333" t="s">
        <v>3962</v>
      </c>
      <c r="S88" s="182"/>
      <c r="T88" s="182"/>
      <c r="U88" s="182"/>
      <c r="V88" s="182"/>
      <c r="W88" s="333">
        <f>_xlfn.MINIFS(V:V,C:C,C88,AE:AE,"",AB:AB,"")</f>
        <v>0</v>
      </c>
      <c r="X88" s="333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77"/>
      <c r="AE88" s="180" t="s">
        <v>675</v>
      </c>
      <c r="AF88" s="180" t="s">
        <v>2163</v>
      </c>
      <c r="AG88" s="186" t="s">
        <v>677</v>
      </c>
      <c r="AH88" s="186" t="s">
        <v>677</v>
      </c>
      <c r="AI88" s="345">
        <v>0</v>
      </c>
      <c r="AJ88" s="345">
        <v>0</v>
      </c>
      <c r="AK88" s="345"/>
      <c r="AL88" s="345"/>
      <c r="AM88" s="343"/>
      <c r="AN88" s="343"/>
      <c r="AO88" s="343"/>
      <c r="AP88" s="343"/>
      <c r="AQ88" s="343"/>
      <c r="AR88" s="343"/>
      <c r="AS88" s="343"/>
      <c r="AT88" s="343"/>
      <c r="AU88" s="343"/>
      <c r="AV88" s="343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43"/>
      <c r="BF88" s="350"/>
      <c r="BG88" s="343"/>
      <c r="BH88" s="343"/>
      <c r="BI88" s="351"/>
      <c r="BJ88" s="343"/>
      <c r="BK88" s="343"/>
      <c r="BL88" s="350"/>
      <c r="BM88" s="343"/>
      <c r="BN88" s="343"/>
      <c r="BO88" s="352">
        <v>46277</v>
      </c>
      <c r="BP88" s="343"/>
      <c r="BQ88" s="343"/>
      <c r="BR88" s="350"/>
      <c r="BS88" s="343"/>
      <c r="BT88" s="343"/>
      <c r="BU88" s="351"/>
      <c r="BV88" s="343"/>
      <c r="BW88" s="343"/>
      <c r="BX88" s="350"/>
      <c r="BY88" s="343"/>
      <c r="BZ88" s="343"/>
      <c r="CA88" s="343"/>
      <c r="CB88" s="343"/>
      <c r="CC88" s="343"/>
      <c r="CD88" s="351"/>
      <c r="CE88" s="343"/>
      <c r="CF88" s="343"/>
      <c r="CG88" s="343"/>
      <c r="CH88" s="343"/>
      <c r="CI88" s="343"/>
      <c r="CJ88" s="351"/>
      <c r="CK88" s="343"/>
      <c r="CL88" s="343"/>
      <c r="CM88" s="343"/>
      <c r="CN88" s="343"/>
      <c r="CO88" s="343"/>
      <c r="CP88" s="351"/>
      <c r="CQ88" s="343"/>
      <c r="CR88" s="343"/>
      <c r="CS88" s="343"/>
      <c r="CT88" s="343"/>
    </row>
    <row r="89" spans="1:98" ht="17.25" customHeight="1">
      <c r="A89" s="343">
        <v>80</v>
      </c>
      <c r="B89" s="344" t="s">
        <v>4146</v>
      </c>
      <c r="C89" s="344" t="s">
        <v>4147</v>
      </c>
      <c r="D89" s="344" t="s">
        <v>781</v>
      </c>
      <c r="E89" s="344" t="s">
        <v>4032</v>
      </c>
      <c r="F89" s="344" t="s">
        <v>4148</v>
      </c>
      <c r="G89" s="344" t="s">
        <v>1389</v>
      </c>
      <c r="H89" s="345">
        <v>3920</v>
      </c>
      <c r="I89" s="346" t="s">
        <v>702</v>
      </c>
      <c r="J89" s="347">
        <v>1</v>
      </c>
      <c r="K89" s="347"/>
      <c r="L89" s="347">
        <v>2</v>
      </c>
      <c r="M89" s="345">
        <v>47.1</v>
      </c>
      <c r="N89" s="345">
        <v>94.3</v>
      </c>
      <c r="O89" s="345" t="s">
        <v>674</v>
      </c>
      <c r="P89" s="345" t="s">
        <v>13</v>
      </c>
      <c r="Q89" s="345" t="s">
        <v>703</v>
      </c>
      <c r="R89" s="345"/>
      <c r="S89" s="345"/>
      <c r="T89" s="34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45">
        <f ca="1">+L89-T89</f>
        <v>2</v>
      </c>
      <c r="V89" s="345">
        <f ca="1">ROUNDDOWN(T89/J89,0)</f>
        <v>0</v>
      </c>
      <c r="W89" s="345"/>
      <c r="X89" s="345"/>
      <c r="Y89" s="345"/>
      <c r="Z89" s="345"/>
      <c r="AA89" s="345"/>
      <c r="AB89" s="345" t="s">
        <v>602</v>
      </c>
      <c r="AC89" s="345">
        <v>2.5680000000000001</v>
      </c>
      <c r="AD89" s="349"/>
      <c r="AE89" s="337"/>
      <c r="AF89" s="337"/>
      <c r="AG89" s="348" t="s">
        <v>677</v>
      </c>
      <c r="AH89" s="348" t="s">
        <v>677</v>
      </c>
      <c r="AI89" s="345">
        <v>0</v>
      </c>
      <c r="AJ89" s="345">
        <v>0</v>
      </c>
      <c r="AK89" s="345"/>
      <c r="AL89" s="345"/>
      <c r="AM89" s="343"/>
      <c r="AN89" s="343"/>
      <c r="AO89" s="343"/>
      <c r="AP89" s="343"/>
      <c r="AQ89" s="343"/>
      <c r="AR89" s="343"/>
      <c r="AS89" s="343"/>
      <c r="AT89" s="343"/>
      <c r="AU89" s="343"/>
      <c r="AV89" s="343"/>
      <c r="AW89" s="343">
        <v>0</v>
      </c>
      <c r="AX89" s="343">
        <v>0</v>
      </c>
      <c r="AY89" s="343">
        <v>0</v>
      </c>
      <c r="AZ89" s="343">
        <v>0</v>
      </c>
      <c r="BA89" s="343">
        <v>0</v>
      </c>
      <c r="BB89" s="343">
        <v>0</v>
      </c>
      <c r="BC89" s="343">
        <v>0</v>
      </c>
      <c r="BD89" s="343" t="s">
        <v>692</v>
      </c>
      <c r="BE89" s="369"/>
      <c r="BF89" s="370"/>
      <c r="BG89" s="343" t="s">
        <v>4004</v>
      </c>
      <c r="BH89" s="343">
        <v>2</v>
      </c>
      <c r="BI89" s="351">
        <v>46277</v>
      </c>
      <c r="BJ89" s="343">
        <v>0</v>
      </c>
      <c r="BK89" s="369"/>
      <c r="BL89" s="370"/>
      <c r="BM89" s="371" t="s">
        <v>4004</v>
      </c>
      <c r="BN89" s="372">
        <v>2</v>
      </c>
      <c r="BO89" s="352">
        <v>46277</v>
      </c>
      <c r="BP89" s="371">
        <v>0</v>
      </c>
      <c r="BQ89" s="369"/>
      <c r="BR89" s="370"/>
      <c r="BS89" s="369"/>
      <c r="BT89" s="373"/>
      <c r="BU89" s="374"/>
      <c r="BV89" s="369"/>
      <c r="BW89" s="375"/>
      <c r="BX89" s="370"/>
      <c r="BY89" s="369"/>
      <c r="BZ89" s="373"/>
      <c r="CA89" s="376"/>
      <c r="CB89" s="369"/>
      <c r="CC89" s="369"/>
      <c r="CD89" s="374"/>
      <c r="CE89" s="369"/>
      <c r="CF89" s="369"/>
      <c r="CG89" s="369"/>
      <c r="CH89" s="369"/>
      <c r="CI89" s="369"/>
      <c r="CJ89" s="374"/>
      <c r="CK89" s="369"/>
      <c r="CL89" s="369"/>
      <c r="CM89" s="369"/>
      <c r="CN89" s="369"/>
      <c r="CO89" s="369"/>
      <c r="CP89" s="374"/>
      <c r="CQ89" s="369"/>
      <c r="CR89" s="369"/>
      <c r="CS89" s="369"/>
      <c r="CT89" s="369"/>
    </row>
    <row r="90" spans="1:98" ht="17.25" customHeight="1">
      <c r="A90" s="187">
        <v>81</v>
      </c>
      <c r="B90" s="181" t="s">
        <v>4149</v>
      </c>
      <c r="C90" s="181" t="s">
        <v>4150</v>
      </c>
      <c r="D90" s="181"/>
      <c r="E90" s="181"/>
      <c r="F90" s="181"/>
      <c r="G90" s="181" t="s">
        <v>4135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33" t="s">
        <v>674</v>
      </c>
      <c r="P90" s="182"/>
      <c r="Q90" s="182"/>
      <c r="R90" s="333" t="s">
        <v>3962</v>
      </c>
      <c r="S90" s="182"/>
      <c r="T90" s="182"/>
      <c r="U90" s="182"/>
      <c r="V90" s="182"/>
      <c r="W90" s="333">
        <f>_xlfn.MINIFS(V:V,C:C,C90,AE:AE,"",AB:AB,"")</f>
        <v>0</v>
      </c>
      <c r="X90" s="333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77"/>
      <c r="AE90" s="180" t="s">
        <v>675</v>
      </c>
      <c r="AF90" s="180" t="s">
        <v>2163</v>
      </c>
      <c r="AG90" s="186" t="s">
        <v>677</v>
      </c>
      <c r="AH90" s="186" t="s">
        <v>677</v>
      </c>
      <c r="AI90" s="345">
        <v>0</v>
      </c>
      <c r="AJ90" s="345">
        <v>0</v>
      </c>
      <c r="AK90" s="345"/>
      <c r="AL90" s="345"/>
      <c r="AM90" s="343"/>
      <c r="AN90" s="343"/>
      <c r="AO90" s="343"/>
      <c r="AP90" s="343"/>
      <c r="AQ90" s="343"/>
      <c r="AR90" s="343"/>
      <c r="AS90" s="343"/>
      <c r="AT90" s="343"/>
      <c r="AU90" s="343"/>
      <c r="AV90" s="343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81"/>
      <c r="BF90" s="382"/>
      <c r="BG90" s="381"/>
      <c r="BH90" s="347"/>
      <c r="BI90" s="391"/>
      <c r="BJ90" s="343"/>
      <c r="BK90" s="343"/>
      <c r="BL90" s="350"/>
      <c r="BM90" s="343"/>
      <c r="BN90" s="347"/>
      <c r="BO90" s="352">
        <v>46277</v>
      </c>
      <c r="BP90" s="343"/>
      <c r="BQ90" s="343"/>
      <c r="BR90" s="350"/>
      <c r="BS90" s="343"/>
      <c r="BT90" s="347"/>
      <c r="BU90" s="351"/>
      <c r="BV90" s="343"/>
      <c r="BW90" s="349"/>
      <c r="BX90" s="350"/>
      <c r="BY90" s="343"/>
      <c r="BZ90" s="347"/>
      <c r="CA90" s="352"/>
      <c r="CB90" s="343"/>
      <c r="CC90" s="343"/>
      <c r="CD90" s="351"/>
      <c r="CE90" s="343"/>
      <c r="CF90" s="343"/>
      <c r="CG90" s="343"/>
      <c r="CH90" s="343"/>
      <c r="CI90" s="343"/>
      <c r="CJ90" s="351"/>
      <c r="CK90" s="343"/>
      <c r="CL90" s="343"/>
      <c r="CM90" s="343"/>
      <c r="CN90" s="343"/>
      <c r="CO90" s="343"/>
      <c r="CP90" s="351"/>
      <c r="CQ90" s="343"/>
      <c r="CR90" s="343"/>
      <c r="CS90" s="343"/>
      <c r="CT90" s="343"/>
    </row>
    <row r="91" spans="1:98" ht="17.25" customHeight="1">
      <c r="A91" s="343">
        <v>82</v>
      </c>
      <c r="B91" s="344" t="s">
        <v>4149</v>
      </c>
      <c r="C91" s="344" t="s">
        <v>4150</v>
      </c>
      <c r="D91" s="344" t="s">
        <v>781</v>
      </c>
      <c r="E91" s="344" t="s">
        <v>4136</v>
      </c>
      <c r="F91" s="344" t="s">
        <v>4151</v>
      </c>
      <c r="G91" s="344" t="s">
        <v>1389</v>
      </c>
      <c r="H91" s="345">
        <v>9400</v>
      </c>
      <c r="I91" s="346" t="s">
        <v>702</v>
      </c>
      <c r="J91" s="347">
        <v>1</v>
      </c>
      <c r="K91" s="347"/>
      <c r="L91" s="347">
        <v>2</v>
      </c>
      <c r="M91" s="345">
        <v>110.7</v>
      </c>
      <c r="N91" s="345">
        <v>221.4</v>
      </c>
      <c r="O91" s="345" t="s">
        <v>674</v>
      </c>
      <c r="P91" s="345" t="s">
        <v>13</v>
      </c>
      <c r="Q91" s="345" t="s">
        <v>703</v>
      </c>
      <c r="R91" s="345"/>
      <c r="S91" s="345"/>
      <c r="T91" s="34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45">
        <f ca="1">+L91-T91</f>
        <v>2</v>
      </c>
      <c r="V91" s="345">
        <f ca="1">ROUNDDOWN(T91/J91,0)</f>
        <v>0</v>
      </c>
      <c r="W91" s="345"/>
      <c r="X91" s="345"/>
      <c r="Y91" s="345"/>
      <c r="Z91" s="345"/>
      <c r="AA91" s="345"/>
      <c r="AB91" s="345" t="s">
        <v>602</v>
      </c>
      <c r="AC91" s="345">
        <v>6.0220000000000002</v>
      </c>
      <c r="AD91" s="349"/>
      <c r="AE91" s="337"/>
      <c r="AF91" s="337"/>
      <c r="AG91" s="348" t="s">
        <v>677</v>
      </c>
      <c r="AH91" s="348" t="s">
        <v>677</v>
      </c>
      <c r="AI91" s="345">
        <v>0</v>
      </c>
      <c r="AJ91" s="345">
        <v>0</v>
      </c>
      <c r="AK91" s="345"/>
      <c r="AL91" s="345"/>
      <c r="AM91" s="343"/>
      <c r="AN91" s="343"/>
      <c r="AO91" s="343"/>
      <c r="AP91" s="343"/>
      <c r="AQ91" s="343"/>
      <c r="AR91" s="343"/>
      <c r="AS91" s="343"/>
      <c r="AT91" s="343"/>
      <c r="AU91" s="343"/>
      <c r="AV91" s="343"/>
      <c r="AW91" s="343">
        <v>0</v>
      </c>
      <c r="AX91" s="343">
        <v>0</v>
      </c>
      <c r="AY91" s="343">
        <v>0</v>
      </c>
      <c r="AZ91" s="343">
        <v>0</v>
      </c>
      <c r="BA91" s="343">
        <v>0</v>
      </c>
      <c r="BB91" s="343">
        <v>0</v>
      </c>
      <c r="BC91" s="343">
        <v>0</v>
      </c>
      <c r="BD91" s="343" t="s">
        <v>692</v>
      </c>
      <c r="BE91" s="381"/>
      <c r="BF91" s="382"/>
      <c r="BG91" s="343" t="s">
        <v>4004</v>
      </c>
      <c r="BH91" s="343">
        <v>2</v>
      </c>
      <c r="BI91" s="351">
        <v>46277</v>
      </c>
      <c r="BJ91" s="343">
        <v>0</v>
      </c>
      <c r="BK91" s="353"/>
      <c r="BL91" s="354"/>
      <c r="BM91" s="343" t="s">
        <v>4004</v>
      </c>
      <c r="BN91" s="343">
        <v>2</v>
      </c>
      <c r="BO91" s="352">
        <v>46277</v>
      </c>
      <c r="BP91" s="343">
        <v>0</v>
      </c>
      <c r="BQ91" s="353"/>
      <c r="BR91" s="354"/>
      <c r="BS91" s="353"/>
      <c r="BT91" s="353"/>
      <c r="BU91" s="356"/>
      <c r="BV91" s="353"/>
      <c r="BW91" s="353"/>
      <c r="BX91" s="354"/>
      <c r="BY91" s="353"/>
      <c r="BZ91" s="353"/>
      <c r="CA91" s="353"/>
      <c r="CB91" s="353"/>
      <c r="CC91" s="353"/>
      <c r="CD91" s="356"/>
      <c r="CE91" s="353"/>
      <c r="CF91" s="353"/>
      <c r="CG91" s="353"/>
      <c r="CH91" s="353"/>
      <c r="CI91" s="353"/>
      <c r="CJ91" s="356"/>
      <c r="CK91" s="353"/>
      <c r="CL91" s="353"/>
      <c r="CM91" s="353"/>
      <c r="CN91" s="353"/>
      <c r="CO91" s="353"/>
      <c r="CP91" s="356"/>
      <c r="CQ91" s="353"/>
      <c r="CR91" s="353"/>
      <c r="CS91" s="353"/>
      <c r="CT91" s="353"/>
    </row>
    <row r="92" spans="1:98" ht="17.25" customHeight="1">
      <c r="A92" s="187">
        <v>83</v>
      </c>
      <c r="B92" s="181" t="s">
        <v>4152</v>
      </c>
      <c r="C92" s="181" t="s">
        <v>4153</v>
      </c>
      <c r="D92" s="181"/>
      <c r="E92" s="181"/>
      <c r="F92" s="181"/>
      <c r="G92" s="181" t="s">
        <v>4140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33" t="s">
        <v>674</v>
      </c>
      <c r="P92" s="182"/>
      <c r="Q92" s="182"/>
      <c r="R92" s="333" t="s">
        <v>3962</v>
      </c>
      <c r="S92" s="182"/>
      <c r="T92" s="182"/>
      <c r="U92" s="182"/>
      <c r="V92" s="182"/>
      <c r="W92" s="333">
        <f>_xlfn.MINIFS(V:V,C:C,C92,AE:AE,"",AB:AB,"")</f>
        <v>0</v>
      </c>
      <c r="X92" s="333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77"/>
      <c r="AE92" s="180" t="s">
        <v>675</v>
      </c>
      <c r="AF92" s="180" t="s">
        <v>2163</v>
      </c>
      <c r="AG92" s="186" t="s">
        <v>677</v>
      </c>
      <c r="AH92" s="186" t="s">
        <v>677</v>
      </c>
      <c r="AI92" s="345">
        <v>0</v>
      </c>
      <c r="AJ92" s="345">
        <v>0</v>
      </c>
      <c r="AK92" s="345"/>
      <c r="AL92" s="345"/>
      <c r="AM92" s="343"/>
      <c r="AN92" s="343"/>
      <c r="AO92" s="343"/>
      <c r="AP92" s="343"/>
      <c r="AQ92" s="343"/>
      <c r="AR92" s="343"/>
      <c r="AS92" s="343"/>
      <c r="AT92" s="343"/>
      <c r="AU92" s="343"/>
      <c r="AV92" s="343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43"/>
      <c r="BF92" s="350"/>
      <c r="BG92" s="343"/>
      <c r="BH92" s="347"/>
      <c r="BI92" s="351"/>
      <c r="BJ92" s="343"/>
      <c r="BK92" s="343"/>
      <c r="BL92" s="350"/>
      <c r="BM92" s="343"/>
      <c r="BN92" s="347"/>
      <c r="BO92" s="352">
        <v>46277</v>
      </c>
      <c r="BP92" s="343"/>
      <c r="BQ92" s="343"/>
      <c r="BR92" s="350"/>
      <c r="BS92" s="343"/>
      <c r="BT92" s="347"/>
      <c r="BU92" s="351"/>
      <c r="BV92" s="343"/>
      <c r="BW92" s="349"/>
      <c r="BX92" s="350"/>
      <c r="BY92" s="343"/>
      <c r="BZ92" s="347"/>
      <c r="CA92" s="352"/>
      <c r="CB92" s="343"/>
      <c r="CC92" s="343"/>
      <c r="CD92" s="351"/>
      <c r="CE92" s="343"/>
      <c r="CF92" s="343"/>
      <c r="CG92" s="343"/>
      <c r="CH92" s="343"/>
      <c r="CI92" s="343"/>
      <c r="CJ92" s="351"/>
      <c r="CK92" s="343"/>
      <c r="CL92" s="343"/>
      <c r="CM92" s="343"/>
      <c r="CN92" s="343"/>
      <c r="CO92" s="343"/>
      <c r="CP92" s="351"/>
      <c r="CQ92" s="343"/>
      <c r="CR92" s="343"/>
      <c r="CS92" s="343"/>
      <c r="CT92" s="343"/>
    </row>
    <row r="93" spans="1:98" ht="17.25" customHeight="1">
      <c r="A93" s="343">
        <v>84</v>
      </c>
      <c r="B93" s="344" t="s">
        <v>4152</v>
      </c>
      <c r="C93" s="344" t="s">
        <v>4153</v>
      </c>
      <c r="D93" s="344" t="s">
        <v>781</v>
      </c>
      <c r="E93" s="344" t="s">
        <v>4141</v>
      </c>
      <c r="F93" s="344" t="s">
        <v>4154</v>
      </c>
      <c r="G93" s="344" t="s">
        <v>1389</v>
      </c>
      <c r="H93" s="345">
        <v>3200</v>
      </c>
      <c r="I93" s="346" t="s">
        <v>702</v>
      </c>
      <c r="J93" s="347">
        <v>1</v>
      </c>
      <c r="K93" s="347"/>
      <c r="L93" s="347">
        <v>2</v>
      </c>
      <c r="M93" s="345">
        <v>37.700000000000003</v>
      </c>
      <c r="N93" s="345">
        <v>75.400000000000006</v>
      </c>
      <c r="O93" s="345" t="s">
        <v>674</v>
      </c>
      <c r="P93" s="345" t="s">
        <v>13</v>
      </c>
      <c r="Q93" s="345" t="s">
        <v>703</v>
      </c>
      <c r="R93" s="345"/>
      <c r="S93" s="345"/>
      <c r="T93" s="34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45">
        <f ca="1">+L93-T93</f>
        <v>2</v>
      </c>
      <c r="V93" s="345">
        <f ca="1">ROUNDDOWN(T93/J93,0)</f>
        <v>0</v>
      </c>
      <c r="W93" s="345"/>
      <c r="X93" s="345"/>
      <c r="Y93" s="345"/>
      <c r="Z93" s="345"/>
      <c r="AA93" s="345"/>
      <c r="AB93" s="345" t="s">
        <v>602</v>
      </c>
      <c r="AC93" s="345">
        <v>2.0539999999999998</v>
      </c>
      <c r="AD93" s="349"/>
      <c r="AE93" s="337"/>
      <c r="AF93" s="337"/>
      <c r="AG93" s="348" t="s">
        <v>677</v>
      </c>
      <c r="AH93" s="348" t="s">
        <v>677</v>
      </c>
      <c r="AI93" s="345">
        <v>0</v>
      </c>
      <c r="AJ93" s="345">
        <v>0</v>
      </c>
      <c r="AK93" s="345"/>
      <c r="AL93" s="345"/>
      <c r="AM93" s="343"/>
      <c r="AN93" s="343"/>
      <c r="AO93" s="343"/>
      <c r="AP93" s="343"/>
      <c r="AQ93" s="343"/>
      <c r="AR93" s="343"/>
      <c r="AS93" s="343"/>
      <c r="AT93" s="343"/>
      <c r="AU93" s="343"/>
      <c r="AV93" s="343"/>
      <c r="AW93" s="343">
        <v>0</v>
      </c>
      <c r="AX93" s="343">
        <v>0</v>
      </c>
      <c r="AY93" s="343">
        <v>0</v>
      </c>
      <c r="AZ93" s="343">
        <v>0</v>
      </c>
      <c r="BA93" s="343">
        <v>0</v>
      </c>
      <c r="BB93" s="343">
        <v>0</v>
      </c>
      <c r="BC93" s="343">
        <v>0</v>
      </c>
      <c r="BD93" s="343" t="s">
        <v>692</v>
      </c>
      <c r="BE93" s="381"/>
      <c r="BF93" s="382"/>
      <c r="BG93" s="343" t="s">
        <v>4004</v>
      </c>
      <c r="BH93" s="343">
        <v>2</v>
      </c>
      <c r="BI93" s="351">
        <v>46277</v>
      </c>
      <c r="BJ93" s="343">
        <v>0</v>
      </c>
      <c r="BK93" s="353"/>
      <c r="BL93" s="354"/>
      <c r="BM93" s="343" t="s">
        <v>4004</v>
      </c>
      <c r="BN93" s="347">
        <v>2</v>
      </c>
      <c r="BO93" s="352">
        <v>46277</v>
      </c>
      <c r="BP93" s="343">
        <v>0</v>
      </c>
      <c r="BQ93" s="353"/>
      <c r="BR93" s="354"/>
      <c r="BS93" s="353"/>
      <c r="BT93" s="355"/>
      <c r="BU93" s="356"/>
      <c r="BV93" s="353"/>
      <c r="BW93" s="357"/>
      <c r="BX93" s="354"/>
      <c r="BY93" s="353"/>
      <c r="BZ93" s="355"/>
      <c r="CA93" s="358"/>
      <c r="CB93" s="353"/>
      <c r="CC93" s="353"/>
      <c r="CD93" s="356"/>
      <c r="CE93" s="353"/>
      <c r="CF93" s="353"/>
      <c r="CG93" s="353"/>
      <c r="CH93" s="353"/>
      <c r="CI93" s="353"/>
      <c r="CJ93" s="356"/>
      <c r="CK93" s="353"/>
      <c r="CL93" s="353"/>
      <c r="CM93" s="353"/>
      <c r="CN93" s="353"/>
      <c r="CO93" s="353"/>
      <c r="CP93" s="356"/>
      <c r="CQ93" s="353"/>
      <c r="CR93" s="353"/>
      <c r="CS93" s="353"/>
      <c r="CT93" s="353"/>
    </row>
    <row r="94" spans="1:98" ht="17.25" customHeight="1">
      <c r="A94" s="187">
        <v>85</v>
      </c>
      <c r="B94" s="181" t="s">
        <v>4155</v>
      </c>
      <c r="C94" s="181" t="s">
        <v>4156</v>
      </c>
      <c r="D94" s="181"/>
      <c r="E94" s="181"/>
      <c r="F94" s="181"/>
      <c r="G94" s="181" t="s">
        <v>4031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33" t="s">
        <v>674</v>
      </c>
      <c r="P94" s="182"/>
      <c r="Q94" s="182"/>
      <c r="R94" s="333" t="s">
        <v>3962</v>
      </c>
      <c r="S94" s="182"/>
      <c r="T94" s="182"/>
      <c r="U94" s="182"/>
      <c r="V94" s="182"/>
      <c r="W94" s="333">
        <f>_xlfn.MINIFS(V:V,C:C,C94,AE:AE,"",AB:AB,"")</f>
        <v>0</v>
      </c>
      <c r="X94" s="333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77"/>
      <c r="AE94" s="180" t="s">
        <v>675</v>
      </c>
      <c r="AF94" s="180" t="s">
        <v>2163</v>
      </c>
      <c r="AG94" s="186" t="s">
        <v>677</v>
      </c>
      <c r="AH94" s="186" t="s">
        <v>677</v>
      </c>
      <c r="AI94" s="345">
        <v>0</v>
      </c>
      <c r="AJ94" s="345">
        <v>0</v>
      </c>
      <c r="AK94" s="345"/>
      <c r="AL94" s="345"/>
      <c r="AM94" s="343"/>
      <c r="AN94" s="343"/>
      <c r="AO94" s="343"/>
      <c r="AP94" s="343"/>
      <c r="AQ94" s="343"/>
      <c r="AR94" s="343"/>
      <c r="AS94" s="343"/>
      <c r="AT94" s="343"/>
      <c r="AU94" s="343"/>
      <c r="AV94" s="343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81"/>
      <c r="BF94" s="382"/>
      <c r="BG94" s="381"/>
      <c r="BH94" s="381"/>
      <c r="BI94" s="391"/>
      <c r="BJ94" s="343"/>
      <c r="BK94" s="343"/>
      <c r="BL94" s="350"/>
      <c r="BM94" s="343"/>
      <c r="BN94" s="343"/>
      <c r="BO94" s="352">
        <v>46277</v>
      </c>
      <c r="BP94" s="343"/>
      <c r="BQ94" s="343"/>
      <c r="BR94" s="350"/>
      <c r="BS94" s="343"/>
      <c r="BT94" s="343"/>
      <c r="BU94" s="351"/>
      <c r="BV94" s="343"/>
      <c r="BW94" s="343"/>
      <c r="BX94" s="350"/>
      <c r="BY94" s="343"/>
      <c r="BZ94" s="343"/>
      <c r="CA94" s="343"/>
      <c r="CB94" s="343"/>
      <c r="CC94" s="343"/>
      <c r="CD94" s="351"/>
      <c r="CE94" s="343"/>
      <c r="CF94" s="343"/>
      <c r="CG94" s="343"/>
      <c r="CH94" s="343"/>
      <c r="CI94" s="343"/>
      <c r="CJ94" s="351"/>
      <c r="CK94" s="343"/>
      <c r="CL94" s="343"/>
      <c r="CM94" s="343"/>
      <c r="CN94" s="343"/>
      <c r="CO94" s="343"/>
      <c r="CP94" s="351"/>
      <c r="CQ94" s="343"/>
      <c r="CR94" s="343"/>
      <c r="CS94" s="343"/>
      <c r="CT94" s="343"/>
    </row>
    <row r="95" spans="1:98" ht="17.25" customHeight="1">
      <c r="A95" s="337">
        <v>86</v>
      </c>
      <c r="B95" s="398" t="s">
        <v>4155</v>
      </c>
      <c r="C95" s="398" t="s">
        <v>4156</v>
      </c>
      <c r="D95" s="398" t="s">
        <v>781</v>
      </c>
      <c r="E95" s="398" t="s">
        <v>4032</v>
      </c>
      <c r="F95" s="398" t="s">
        <v>4157</v>
      </c>
      <c r="G95" s="398" t="s">
        <v>1389</v>
      </c>
      <c r="H95" s="336">
        <v>3920</v>
      </c>
      <c r="I95" s="348" t="s">
        <v>702</v>
      </c>
      <c r="J95" s="399">
        <v>1</v>
      </c>
      <c r="K95" s="399"/>
      <c r="L95" s="399">
        <v>2</v>
      </c>
      <c r="M95" s="336">
        <v>47.1</v>
      </c>
      <c r="N95" s="336">
        <v>94.3</v>
      </c>
      <c r="O95" s="345" t="s">
        <v>674</v>
      </c>
      <c r="P95" s="345" t="s">
        <v>13</v>
      </c>
      <c r="Q95" s="345" t="s">
        <v>703</v>
      </c>
      <c r="R95" s="345"/>
      <c r="S95" s="345"/>
      <c r="T95" s="345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45">
        <f ca="1">+L95-T95</f>
        <v>2</v>
      </c>
      <c r="V95" s="345">
        <f ca="1">ROUNDDOWN(T95/J95,0)</f>
        <v>0</v>
      </c>
      <c r="W95" s="345"/>
      <c r="X95" s="345"/>
      <c r="Y95" s="345"/>
      <c r="Z95" s="345"/>
      <c r="AA95" s="345"/>
      <c r="AB95" s="336" t="s">
        <v>602</v>
      </c>
      <c r="AC95" s="336">
        <v>2.5680000000000001</v>
      </c>
      <c r="AD95" s="400"/>
      <c r="AE95" s="337"/>
      <c r="AF95" s="337" t="s">
        <v>2163</v>
      </c>
      <c r="AG95" s="348" t="s">
        <v>677</v>
      </c>
      <c r="AH95" s="348" t="s">
        <v>677</v>
      </c>
      <c r="AI95" s="336">
        <v>0</v>
      </c>
      <c r="AJ95" s="336">
        <v>0</v>
      </c>
      <c r="AK95" s="336"/>
      <c r="AL95" s="336"/>
      <c r="AM95" s="337"/>
      <c r="AN95" s="338"/>
      <c r="AO95" s="338"/>
      <c r="AP95" s="337"/>
      <c r="AQ95" s="338"/>
      <c r="AR95" s="338"/>
      <c r="AS95" s="338"/>
      <c r="AT95" s="337"/>
      <c r="AU95" s="338"/>
      <c r="AV95" s="338"/>
      <c r="AW95" s="343">
        <v>0</v>
      </c>
      <c r="AX95" s="343">
        <v>0</v>
      </c>
      <c r="AY95" s="343">
        <v>0</v>
      </c>
      <c r="AZ95" s="343">
        <v>0</v>
      </c>
      <c r="BA95" s="343">
        <v>0</v>
      </c>
      <c r="BB95" s="343">
        <v>0</v>
      </c>
      <c r="BC95" s="343">
        <v>0</v>
      </c>
      <c r="BD95" s="343" t="s">
        <v>692</v>
      </c>
      <c r="BE95" s="340"/>
      <c r="BF95" s="340"/>
      <c r="BG95" s="343" t="s">
        <v>4004</v>
      </c>
      <c r="BH95" s="343">
        <v>2</v>
      </c>
      <c r="BI95" s="351">
        <v>46277</v>
      </c>
      <c r="BJ95" s="343">
        <v>0</v>
      </c>
      <c r="BK95" s="340"/>
      <c r="BL95" s="340"/>
      <c r="BM95" s="339" t="s">
        <v>4004</v>
      </c>
      <c r="BN95" s="339">
        <v>2</v>
      </c>
      <c r="BO95" s="352">
        <v>46277</v>
      </c>
      <c r="BP95" s="180">
        <v>0</v>
      </c>
      <c r="BQ95" s="340"/>
      <c r="BR95" s="340"/>
      <c r="BS95" s="340"/>
      <c r="BT95" s="340"/>
      <c r="BU95" s="341"/>
      <c r="BV95" s="342"/>
      <c r="BW95" s="340"/>
      <c r="BX95" s="340"/>
      <c r="BY95" s="340"/>
      <c r="BZ95" s="340"/>
      <c r="CA95" s="340"/>
      <c r="CB95" s="340"/>
      <c r="CC95" s="340"/>
      <c r="CD95" s="341"/>
      <c r="CE95" s="340"/>
      <c r="CF95" s="340"/>
      <c r="CG95" s="340"/>
      <c r="CH95" s="340"/>
      <c r="CI95" s="340"/>
      <c r="CJ95" s="341"/>
      <c r="CK95" s="340"/>
      <c r="CL95" s="340"/>
      <c r="CM95" s="340"/>
      <c r="CN95" s="340"/>
      <c r="CO95" s="340"/>
      <c r="CP95" s="341"/>
      <c r="CQ95" s="340"/>
      <c r="CR95" s="340"/>
      <c r="CS95" s="340"/>
      <c r="CT95" s="342"/>
    </row>
    <row r="96" spans="1:98" ht="17.25" customHeight="1">
      <c r="A96" s="187">
        <v>87</v>
      </c>
      <c r="B96" s="181" t="s">
        <v>4158</v>
      </c>
      <c r="C96" s="181" t="s">
        <v>4159</v>
      </c>
      <c r="D96" s="181"/>
      <c r="E96" s="181"/>
      <c r="F96" s="181"/>
      <c r="G96" s="181" t="s">
        <v>4135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33" t="s">
        <v>674</v>
      </c>
      <c r="P96" s="182"/>
      <c r="Q96" s="182"/>
      <c r="R96" s="333" t="s">
        <v>3962</v>
      </c>
      <c r="S96" s="182"/>
      <c r="T96" s="182"/>
      <c r="U96" s="182"/>
      <c r="V96" s="182"/>
      <c r="W96" s="333">
        <f>_xlfn.MINIFS(V:V,C:C,C96,AE:AE,"",AB:AB,"")</f>
        <v>0</v>
      </c>
      <c r="X96" s="333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77"/>
      <c r="AE96" s="180" t="s">
        <v>675</v>
      </c>
      <c r="AF96" s="180" t="s">
        <v>2163</v>
      </c>
      <c r="AG96" s="186" t="s">
        <v>677</v>
      </c>
      <c r="AH96" s="186" t="s">
        <v>677</v>
      </c>
      <c r="AI96" s="345">
        <v>0</v>
      </c>
      <c r="AJ96" s="345">
        <v>0</v>
      </c>
      <c r="AK96" s="345"/>
      <c r="AL96" s="345"/>
      <c r="AM96" s="343"/>
      <c r="AN96" s="343"/>
      <c r="AO96" s="343"/>
      <c r="AP96" s="343"/>
      <c r="AQ96" s="343"/>
      <c r="AR96" s="343"/>
      <c r="AS96" s="343"/>
      <c r="AT96" s="343"/>
      <c r="AU96" s="343"/>
      <c r="AV96" s="343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43"/>
      <c r="BF96" s="350"/>
      <c r="BG96" s="343"/>
      <c r="BH96" s="347"/>
      <c r="BI96" s="351"/>
      <c r="BJ96" s="343"/>
      <c r="BK96" s="343"/>
      <c r="BL96" s="350"/>
      <c r="BM96" s="343"/>
      <c r="BN96" s="343"/>
      <c r="BO96" s="352">
        <v>46277</v>
      </c>
      <c r="BP96" s="343"/>
      <c r="BQ96" s="343"/>
      <c r="BR96" s="350"/>
      <c r="BS96" s="343"/>
      <c r="BT96" s="343"/>
      <c r="BU96" s="351"/>
      <c r="BV96" s="343"/>
      <c r="BW96" s="343"/>
      <c r="BX96" s="350"/>
      <c r="BY96" s="343"/>
      <c r="BZ96" s="343"/>
      <c r="CA96" s="343"/>
      <c r="CB96" s="343"/>
      <c r="CC96" s="343"/>
      <c r="CD96" s="351"/>
      <c r="CE96" s="343"/>
      <c r="CF96" s="343"/>
      <c r="CG96" s="343"/>
      <c r="CH96" s="343"/>
      <c r="CI96" s="343"/>
      <c r="CJ96" s="351"/>
      <c r="CK96" s="343"/>
      <c r="CL96" s="343"/>
      <c r="CM96" s="343"/>
      <c r="CN96" s="343"/>
      <c r="CO96" s="343"/>
      <c r="CP96" s="351"/>
      <c r="CQ96" s="343"/>
      <c r="CR96" s="343"/>
      <c r="CS96" s="343"/>
      <c r="CT96" s="343"/>
    </row>
    <row r="97" spans="1:98" ht="17.25" customHeight="1">
      <c r="A97" s="343">
        <v>88</v>
      </c>
      <c r="B97" s="344" t="s">
        <v>4158</v>
      </c>
      <c r="C97" s="344" t="s">
        <v>4159</v>
      </c>
      <c r="D97" s="344" t="s">
        <v>781</v>
      </c>
      <c r="E97" s="344" t="s">
        <v>4136</v>
      </c>
      <c r="F97" s="344" t="s">
        <v>4160</v>
      </c>
      <c r="G97" s="344" t="s">
        <v>1389</v>
      </c>
      <c r="H97" s="345">
        <v>9400</v>
      </c>
      <c r="I97" s="346" t="s">
        <v>702</v>
      </c>
      <c r="J97" s="347">
        <v>1</v>
      </c>
      <c r="K97" s="347"/>
      <c r="L97" s="347">
        <v>2</v>
      </c>
      <c r="M97" s="345">
        <v>110.7</v>
      </c>
      <c r="N97" s="345">
        <v>221.4</v>
      </c>
      <c r="O97" s="345" t="s">
        <v>674</v>
      </c>
      <c r="P97" s="345" t="s">
        <v>13</v>
      </c>
      <c r="Q97" s="345" t="s">
        <v>703</v>
      </c>
      <c r="R97" s="345"/>
      <c r="S97" s="345"/>
      <c r="T97" s="34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45">
        <f ca="1">+L97-T97</f>
        <v>2</v>
      </c>
      <c r="V97" s="345">
        <f ca="1">ROUNDDOWN(T97/J97,0)</f>
        <v>0</v>
      </c>
      <c r="W97" s="345"/>
      <c r="X97" s="345"/>
      <c r="Y97" s="345"/>
      <c r="Z97" s="345"/>
      <c r="AA97" s="345"/>
      <c r="AB97" s="345" t="s">
        <v>602</v>
      </c>
      <c r="AC97" s="345">
        <v>6.0220000000000002</v>
      </c>
      <c r="AD97" s="349"/>
      <c r="AE97" s="337"/>
      <c r="AF97" s="337"/>
      <c r="AG97" s="348" t="s">
        <v>677</v>
      </c>
      <c r="AH97" s="348" t="s">
        <v>677</v>
      </c>
      <c r="AI97" s="345">
        <v>0</v>
      </c>
      <c r="AJ97" s="345">
        <v>0</v>
      </c>
      <c r="AK97" s="345"/>
      <c r="AL97" s="345"/>
      <c r="AM97" s="343"/>
      <c r="AN97" s="343"/>
      <c r="AO97" s="343"/>
      <c r="AP97" s="343"/>
      <c r="AQ97" s="343"/>
      <c r="AR97" s="343"/>
      <c r="AS97" s="343"/>
      <c r="AT97" s="343"/>
      <c r="AU97" s="343"/>
      <c r="AV97" s="343"/>
      <c r="AW97" s="343">
        <v>0</v>
      </c>
      <c r="AX97" s="343">
        <v>0</v>
      </c>
      <c r="AY97" s="343">
        <v>0</v>
      </c>
      <c r="AZ97" s="343">
        <v>0</v>
      </c>
      <c r="BA97" s="343">
        <v>0</v>
      </c>
      <c r="BB97" s="343">
        <v>0</v>
      </c>
      <c r="BC97" s="343">
        <v>0</v>
      </c>
      <c r="BD97" s="343" t="s">
        <v>692</v>
      </c>
      <c r="BE97" s="343"/>
      <c r="BF97" s="350"/>
      <c r="BG97" s="343" t="s">
        <v>4004</v>
      </c>
      <c r="BH97" s="343">
        <v>2</v>
      </c>
      <c r="BI97" s="351">
        <v>46277</v>
      </c>
      <c r="BJ97" s="343">
        <v>0</v>
      </c>
      <c r="BK97" s="343"/>
      <c r="BL97" s="350"/>
      <c r="BM97" s="343" t="s">
        <v>4004</v>
      </c>
      <c r="BN97" s="347">
        <v>2</v>
      </c>
      <c r="BO97" s="352">
        <v>46277</v>
      </c>
      <c r="BP97" s="343">
        <v>0</v>
      </c>
      <c r="BQ97" s="343"/>
      <c r="BR97" s="350"/>
      <c r="BS97" s="343"/>
      <c r="BT97" s="347"/>
      <c r="BU97" s="351"/>
      <c r="BV97" s="343"/>
      <c r="BW97" s="349"/>
      <c r="BX97" s="350"/>
      <c r="BY97" s="343"/>
      <c r="BZ97" s="347"/>
      <c r="CA97" s="352"/>
      <c r="CB97" s="343"/>
      <c r="CC97" s="343"/>
      <c r="CD97" s="351"/>
      <c r="CE97" s="343"/>
      <c r="CF97" s="343"/>
      <c r="CG97" s="343"/>
      <c r="CH97" s="343"/>
      <c r="CI97" s="343"/>
      <c r="CJ97" s="351"/>
      <c r="CK97" s="343"/>
      <c r="CL97" s="343"/>
      <c r="CM97" s="343"/>
      <c r="CN97" s="343"/>
      <c r="CO97" s="343"/>
      <c r="CP97" s="351"/>
      <c r="CQ97" s="343"/>
      <c r="CR97" s="343"/>
      <c r="CS97" s="343"/>
      <c r="CT97" s="343"/>
    </row>
    <row r="98" spans="1:98" ht="17.25" customHeight="1">
      <c r="A98" s="187">
        <v>89</v>
      </c>
      <c r="B98" s="181" t="s">
        <v>4161</v>
      </c>
      <c r="C98" s="181" t="s">
        <v>4162</v>
      </c>
      <c r="D98" s="181"/>
      <c r="E98" s="181"/>
      <c r="F98" s="181"/>
      <c r="G98" s="181" t="s">
        <v>4163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33" t="s">
        <v>674</v>
      </c>
      <c r="P98" s="182"/>
      <c r="Q98" s="182"/>
      <c r="R98" s="333" t="s">
        <v>3962</v>
      </c>
      <c r="S98" s="182"/>
      <c r="T98" s="182"/>
      <c r="U98" s="182"/>
      <c r="V98" s="182"/>
      <c r="W98" s="333">
        <f>_xlfn.MINIFS(V:V,C:C,C98,AE:AE,"",AB:AB,"")</f>
        <v>0</v>
      </c>
      <c r="X98" s="333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77"/>
      <c r="AE98" s="180" t="s">
        <v>675</v>
      </c>
      <c r="AF98" s="180" t="s">
        <v>2163</v>
      </c>
      <c r="AG98" s="186" t="s">
        <v>677</v>
      </c>
      <c r="AH98" s="186" t="s">
        <v>677</v>
      </c>
      <c r="AI98" s="345">
        <v>0</v>
      </c>
      <c r="AJ98" s="345">
        <v>0</v>
      </c>
      <c r="AK98" s="345"/>
      <c r="AL98" s="345"/>
      <c r="AM98" s="343"/>
      <c r="AN98" s="343"/>
      <c r="AO98" s="343"/>
      <c r="AP98" s="343"/>
      <c r="AQ98" s="343"/>
      <c r="AR98" s="343"/>
      <c r="AS98" s="343"/>
      <c r="AT98" s="343"/>
      <c r="AU98" s="343"/>
      <c r="AV98" s="343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53"/>
      <c r="BF98" s="354"/>
      <c r="BG98" s="381"/>
      <c r="BH98" s="395"/>
      <c r="BI98" s="356"/>
      <c r="BJ98" s="343"/>
      <c r="BK98" s="353"/>
      <c r="BL98" s="354"/>
      <c r="BM98" s="343"/>
      <c r="BN98" s="347"/>
      <c r="BO98" s="352">
        <v>46277</v>
      </c>
      <c r="BP98" s="343"/>
      <c r="BQ98" s="353"/>
      <c r="BR98" s="354"/>
      <c r="BS98" s="353"/>
      <c r="BT98" s="355"/>
      <c r="BU98" s="356"/>
      <c r="BV98" s="353"/>
      <c r="BW98" s="357"/>
      <c r="BX98" s="354"/>
      <c r="BY98" s="353"/>
      <c r="BZ98" s="355"/>
      <c r="CA98" s="358"/>
      <c r="CB98" s="353"/>
      <c r="CC98" s="353"/>
      <c r="CD98" s="356"/>
      <c r="CE98" s="353"/>
      <c r="CF98" s="353"/>
      <c r="CG98" s="353"/>
      <c r="CH98" s="353"/>
      <c r="CI98" s="353"/>
      <c r="CJ98" s="356"/>
      <c r="CK98" s="353"/>
      <c r="CL98" s="353"/>
      <c r="CM98" s="353"/>
      <c r="CN98" s="353"/>
      <c r="CO98" s="353"/>
      <c r="CP98" s="356"/>
      <c r="CQ98" s="353"/>
      <c r="CR98" s="353"/>
      <c r="CS98" s="353"/>
      <c r="CT98" s="353"/>
    </row>
    <row r="99" spans="1:98" ht="17.25" customHeight="1">
      <c r="A99" s="343">
        <v>90</v>
      </c>
      <c r="B99" s="344" t="s">
        <v>4161</v>
      </c>
      <c r="C99" s="344" t="s">
        <v>4162</v>
      </c>
      <c r="D99" s="344" t="s">
        <v>781</v>
      </c>
      <c r="E99" s="344" t="s">
        <v>4164</v>
      </c>
      <c r="F99" s="344" t="s">
        <v>4165</v>
      </c>
      <c r="G99" s="344" t="s">
        <v>1389</v>
      </c>
      <c r="H99" s="345">
        <v>3683</v>
      </c>
      <c r="I99" s="346" t="s">
        <v>702</v>
      </c>
      <c r="J99" s="347">
        <v>1</v>
      </c>
      <c r="K99" s="347"/>
      <c r="L99" s="347">
        <v>1</v>
      </c>
      <c r="M99" s="345">
        <v>44.3</v>
      </c>
      <c r="N99" s="345">
        <v>44.3</v>
      </c>
      <c r="O99" s="345" t="s">
        <v>674</v>
      </c>
      <c r="P99" s="345" t="s">
        <v>13</v>
      </c>
      <c r="Q99" s="345" t="s">
        <v>703</v>
      </c>
      <c r="R99" s="345"/>
      <c r="S99" s="345"/>
      <c r="T99" s="34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45">
        <f ca="1">+L99-T99</f>
        <v>1</v>
      </c>
      <c r="V99" s="345">
        <f ca="1">ROUNDDOWN(T99/J99,0)</f>
        <v>0</v>
      </c>
      <c r="W99" s="345"/>
      <c r="X99" s="345"/>
      <c r="Y99" s="345"/>
      <c r="Z99" s="345"/>
      <c r="AA99" s="345"/>
      <c r="AB99" s="345" t="s">
        <v>602</v>
      </c>
      <c r="AC99" s="345">
        <v>1.206</v>
      </c>
      <c r="AD99" s="349"/>
      <c r="AE99" s="337"/>
      <c r="AF99" s="337"/>
      <c r="AG99" s="348" t="s">
        <v>677</v>
      </c>
      <c r="AH99" s="348" t="s">
        <v>677</v>
      </c>
      <c r="AI99" s="345">
        <v>0</v>
      </c>
      <c r="AJ99" s="345">
        <v>0</v>
      </c>
      <c r="AK99" s="345"/>
      <c r="AL99" s="345"/>
      <c r="AM99" s="343"/>
      <c r="AN99" s="343"/>
      <c r="AO99" s="343"/>
      <c r="AP99" s="343"/>
      <c r="AQ99" s="343"/>
      <c r="AR99" s="343"/>
      <c r="AS99" s="343"/>
      <c r="AT99" s="343"/>
      <c r="AU99" s="343"/>
      <c r="AV99" s="343"/>
      <c r="AW99" s="343">
        <v>0</v>
      </c>
      <c r="AX99" s="343">
        <v>0</v>
      </c>
      <c r="AY99" s="343">
        <v>0</v>
      </c>
      <c r="AZ99" s="343">
        <v>0</v>
      </c>
      <c r="BA99" s="343">
        <v>0</v>
      </c>
      <c r="BB99" s="343">
        <v>0</v>
      </c>
      <c r="BC99" s="343">
        <v>0</v>
      </c>
      <c r="BD99" s="343" t="s">
        <v>692</v>
      </c>
      <c r="BE99" s="359"/>
      <c r="BF99" s="360"/>
      <c r="BG99" s="343" t="s">
        <v>4004</v>
      </c>
      <c r="BH99" s="343">
        <v>1</v>
      </c>
      <c r="BI99" s="351">
        <v>46277</v>
      </c>
      <c r="BJ99" s="343">
        <v>0</v>
      </c>
      <c r="BK99" s="361"/>
      <c r="BL99" s="362"/>
      <c r="BM99" s="363" t="s">
        <v>4004</v>
      </c>
      <c r="BN99" s="364">
        <v>1</v>
      </c>
      <c r="BO99" s="352">
        <v>46277</v>
      </c>
      <c r="BP99" s="363">
        <v>0</v>
      </c>
      <c r="BQ99" s="361"/>
      <c r="BR99" s="362"/>
      <c r="BS99" s="361"/>
      <c r="BT99" s="365"/>
      <c r="BU99" s="366"/>
      <c r="BV99" s="361"/>
      <c r="BW99" s="367"/>
      <c r="BX99" s="362"/>
      <c r="BY99" s="361"/>
      <c r="BZ99" s="365"/>
      <c r="CA99" s="368"/>
      <c r="CB99" s="361"/>
      <c r="CC99" s="361"/>
      <c r="CD99" s="366"/>
      <c r="CE99" s="361"/>
      <c r="CF99" s="361"/>
      <c r="CG99" s="361"/>
      <c r="CH99" s="361"/>
      <c r="CI99" s="361"/>
      <c r="CJ99" s="366"/>
      <c r="CK99" s="361"/>
      <c r="CL99" s="361"/>
      <c r="CM99" s="361"/>
      <c r="CN99" s="361"/>
      <c r="CO99" s="361"/>
      <c r="CP99" s="366"/>
      <c r="CQ99" s="361"/>
      <c r="CR99" s="361"/>
      <c r="CS99" s="361"/>
      <c r="CT99" s="361"/>
    </row>
    <row r="100" spans="1:98" ht="17.25" customHeight="1">
      <c r="A100" s="187">
        <v>91</v>
      </c>
      <c r="B100" s="181" t="s">
        <v>4166</v>
      </c>
      <c r="C100" s="181" t="s">
        <v>4167</v>
      </c>
      <c r="D100" s="181"/>
      <c r="E100" s="181"/>
      <c r="F100" s="181"/>
      <c r="G100" s="181" t="s">
        <v>4130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33" t="s">
        <v>674</v>
      </c>
      <c r="P100" s="182"/>
      <c r="Q100" s="182"/>
      <c r="R100" s="333" t="s">
        <v>3962</v>
      </c>
      <c r="S100" s="182"/>
      <c r="T100" s="182"/>
      <c r="U100" s="182"/>
      <c r="V100" s="182"/>
      <c r="W100" s="333">
        <f>_xlfn.MINIFS(V:V,C:C,C100,AE:AE,"",AB:AB,"")</f>
        <v>0</v>
      </c>
      <c r="X100" s="333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77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45">
        <v>0</v>
      </c>
      <c r="AJ100" s="345">
        <v>0</v>
      </c>
      <c r="AK100" s="345"/>
      <c r="AL100" s="345"/>
      <c r="AM100" s="343"/>
      <c r="AN100" s="343"/>
      <c r="AO100" s="343"/>
      <c r="AP100" s="343"/>
      <c r="AQ100" s="343"/>
      <c r="AR100" s="343"/>
      <c r="AS100" s="343"/>
      <c r="AT100" s="343"/>
      <c r="AU100" s="343"/>
      <c r="AV100" s="343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59"/>
      <c r="BF100" s="360"/>
      <c r="BG100" s="359"/>
      <c r="BH100" s="364"/>
      <c r="BI100" s="386"/>
      <c r="BJ100" s="363"/>
      <c r="BK100" s="361"/>
      <c r="BL100" s="362"/>
      <c r="BM100" s="363"/>
      <c r="BN100" s="364"/>
      <c r="BO100" s="352">
        <v>46277</v>
      </c>
      <c r="BP100" s="363"/>
      <c r="BQ100" s="361"/>
      <c r="BR100" s="362"/>
      <c r="BS100" s="361"/>
      <c r="BT100" s="365"/>
      <c r="BU100" s="366"/>
      <c r="BV100" s="361"/>
      <c r="BW100" s="367"/>
      <c r="BX100" s="362"/>
      <c r="BY100" s="361"/>
      <c r="BZ100" s="365"/>
      <c r="CA100" s="368"/>
      <c r="CB100" s="361"/>
      <c r="CC100" s="361"/>
      <c r="CD100" s="366"/>
      <c r="CE100" s="361"/>
      <c r="CF100" s="361"/>
      <c r="CG100" s="361"/>
      <c r="CH100" s="361"/>
      <c r="CI100" s="361"/>
      <c r="CJ100" s="366"/>
      <c r="CK100" s="361"/>
      <c r="CL100" s="361"/>
      <c r="CM100" s="361"/>
      <c r="CN100" s="361"/>
      <c r="CO100" s="361"/>
      <c r="CP100" s="366"/>
      <c r="CQ100" s="361"/>
      <c r="CR100" s="361"/>
      <c r="CS100" s="361"/>
      <c r="CT100" s="361"/>
    </row>
    <row r="101" spans="1:98" ht="17.25" customHeight="1">
      <c r="A101" s="343">
        <v>92</v>
      </c>
      <c r="B101" s="344" t="s">
        <v>4166</v>
      </c>
      <c r="C101" s="344" t="s">
        <v>4167</v>
      </c>
      <c r="D101" s="344" t="s">
        <v>781</v>
      </c>
      <c r="E101" s="344" t="s">
        <v>4131</v>
      </c>
      <c r="F101" s="344" t="s">
        <v>4168</v>
      </c>
      <c r="G101" s="344" t="s">
        <v>1389</v>
      </c>
      <c r="H101" s="345">
        <v>6000</v>
      </c>
      <c r="I101" s="346" t="s">
        <v>702</v>
      </c>
      <c r="J101" s="347">
        <v>1</v>
      </c>
      <c r="K101" s="347"/>
      <c r="L101" s="347">
        <v>1</v>
      </c>
      <c r="M101" s="345">
        <v>70.599999999999994</v>
      </c>
      <c r="N101" s="345">
        <v>70.599999999999994</v>
      </c>
      <c r="O101" s="345" t="s">
        <v>674</v>
      </c>
      <c r="P101" s="345" t="s">
        <v>13</v>
      </c>
      <c r="Q101" s="345" t="s">
        <v>703</v>
      </c>
      <c r="R101" s="345"/>
      <c r="S101" s="345"/>
      <c r="T101" s="34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45">
        <f ca="1">+L101-T101</f>
        <v>1</v>
      </c>
      <c r="V101" s="345">
        <f ca="1">ROUNDDOWN(T101/J101,0)</f>
        <v>0</v>
      </c>
      <c r="W101" s="345"/>
      <c r="X101" s="345"/>
      <c r="Y101" s="345"/>
      <c r="Z101" s="345"/>
      <c r="AA101" s="345"/>
      <c r="AB101" s="345" t="s">
        <v>602</v>
      </c>
      <c r="AC101" s="345">
        <v>1.923</v>
      </c>
      <c r="AD101" s="349"/>
      <c r="AE101" s="337"/>
      <c r="AF101" s="337"/>
      <c r="AG101" s="348" t="s">
        <v>677</v>
      </c>
      <c r="AH101" s="348" t="s">
        <v>677</v>
      </c>
      <c r="AI101" s="345">
        <v>0</v>
      </c>
      <c r="AJ101" s="345">
        <v>0</v>
      </c>
      <c r="AK101" s="345"/>
      <c r="AL101" s="345"/>
      <c r="AM101" s="343"/>
      <c r="AN101" s="343"/>
      <c r="AO101" s="343"/>
      <c r="AP101" s="343"/>
      <c r="AQ101" s="343"/>
      <c r="AR101" s="343"/>
      <c r="AS101" s="343"/>
      <c r="AT101" s="343"/>
      <c r="AU101" s="343"/>
      <c r="AV101" s="343"/>
      <c r="AW101" s="343">
        <v>0</v>
      </c>
      <c r="AX101" s="343">
        <v>0</v>
      </c>
      <c r="AY101" s="343">
        <v>0</v>
      </c>
      <c r="AZ101" s="343">
        <v>0</v>
      </c>
      <c r="BA101" s="343">
        <v>0</v>
      </c>
      <c r="BB101" s="343">
        <v>0</v>
      </c>
      <c r="BC101" s="343">
        <v>0</v>
      </c>
      <c r="BD101" s="343" t="s">
        <v>692</v>
      </c>
      <c r="BE101" s="343"/>
      <c r="BF101" s="350"/>
      <c r="BG101" s="343" t="s">
        <v>4004</v>
      </c>
      <c r="BH101" s="343">
        <v>1</v>
      </c>
      <c r="BI101" s="351">
        <v>46277</v>
      </c>
      <c r="BJ101" s="343">
        <v>0</v>
      </c>
      <c r="BK101" s="343"/>
      <c r="BL101" s="350"/>
      <c r="BM101" s="343" t="s">
        <v>4004</v>
      </c>
      <c r="BN101" s="343">
        <v>1</v>
      </c>
      <c r="BO101" s="352">
        <v>46277</v>
      </c>
      <c r="BP101" s="343">
        <v>0</v>
      </c>
      <c r="BQ101" s="343"/>
      <c r="BR101" s="350"/>
      <c r="BS101" s="343"/>
      <c r="BT101" s="343"/>
      <c r="BU101" s="351"/>
      <c r="BV101" s="343"/>
      <c r="BW101" s="343"/>
      <c r="BX101" s="350"/>
      <c r="BY101" s="343"/>
      <c r="BZ101" s="343"/>
      <c r="CA101" s="343"/>
      <c r="CB101" s="343"/>
      <c r="CC101" s="343"/>
      <c r="CD101" s="351"/>
      <c r="CE101" s="343"/>
      <c r="CF101" s="343"/>
      <c r="CG101" s="343"/>
      <c r="CH101" s="343"/>
      <c r="CI101" s="343"/>
      <c r="CJ101" s="351"/>
      <c r="CK101" s="343"/>
      <c r="CL101" s="343"/>
      <c r="CM101" s="343"/>
      <c r="CN101" s="343"/>
      <c r="CO101" s="343"/>
      <c r="CP101" s="351"/>
      <c r="CQ101" s="343"/>
      <c r="CR101" s="343"/>
      <c r="CS101" s="343"/>
      <c r="CT101" s="343"/>
    </row>
    <row r="102" spans="1:98" ht="17.25" customHeight="1">
      <c r="A102" s="187">
        <v>93</v>
      </c>
      <c r="B102" s="181" t="s">
        <v>4169</v>
      </c>
      <c r="C102" s="181" t="s">
        <v>4170</v>
      </c>
      <c r="D102" s="181"/>
      <c r="E102" s="181"/>
      <c r="F102" s="181"/>
      <c r="G102" s="181" t="s">
        <v>4135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33" t="s">
        <v>674</v>
      </c>
      <c r="P102" s="182"/>
      <c r="Q102" s="182"/>
      <c r="R102" s="333" t="s">
        <v>3962</v>
      </c>
      <c r="S102" s="182"/>
      <c r="T102" s="182"/>
      <c r="U102" s="182"/>
      <c r="V102" s="182"/>
      <c r="W102" s="333">
        <f>_xlfn.MINIFS(V:V,C:C,C102,AE:AE,"",AB:AB,"")</f>
        <v>0</v>
      </c>
      <c r="X102" s="333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77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45">
        <v>0</v>
      </c>
      <c r="AJ102" s="345">
        <v>0</v>
      </c>
      <c r="AK102" s="345"/>
      <c r="AL102" s="345"/>
      <c r="AM102" s="343"/>
      <c r="AN102" s="343"/>
      <c r="AO102" s="343"/>
      <c r="AP102" s="343"/>
      <c r="AQ102" s="343"/>
      <c r="AR102" s="343"/>
      <c r="AS102" s="343"/>
      <c r="AT102" s="343"/>
      <c r="AU102" s="343"/>
      <c r="AV102" s="343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43"/>
      <c r="BF102" s="350"/>
      <c r="BG102" s="343"/>
      <c r="BH102" s="347"/>
      <c r="BI102" s="351"/>
      <c r="BJ102" s="343"/>
      <c r="BK102" s="343"/>
      <c r="BL102" s="350"/>
      <c r="BM102" s="343"/>
      <c r="BN102" s="347"/>
      <c r="BO102" s="352">
        <v>46277</v>
      </c>
      <c r="BP102" s="343"/>
      <c r="BQ102" s="343"/>
      <c r="BR102" s="350"/>
      <c r="BS102" s="343"/>
      <c r="BT102" s="347"/>
      <c r="BU102" s="351"/>
      <c r="BV102" s="343"/>
      <c r="BW102" s="349"/>
      <c r="BX102" s="350"/>
      <c r="BY102" s="343"/>
      <c r="BZ102" s="347"/>
      <c r="CA102" s="352"/>
      <c r="CB102" s="343"/>
      <c r="CC102" s="343"/>
      <c r="CD102" s="351"/>
      <c r="CE102" s="343"/>
      <c r="CF102" s="343"/>
      <c r="CG102" s="343"/>
      <c r="CH102" s="343"/>
      <c r="CI102" s="343"/>
      <c r="CJ102" s="351"/>
      <c r="CK102" s="343"/>
      <c r="CL102" s="343"/>
      <c r="CM102" s="343"/>
      <c r="CN102" s="343"/>
      <c r="CO102" s="343"/>
      <c r="CP102" s="351"/>
      <c r="CQ102" s="343"/>
      <c r="CR102" s="343"/>
      <c r="CS102" s="343"/>
      <c r="CT102" s="343"/>
    </row>
    <row r="103" spans="1:98" ht="17.25" customHeight="1">
      <c r="A103" s="343">
        <v>94</v>
      </c>
      <c r="B103" s="344" t="s">
        <v>4169</v>
      </c>
      <c r="C103" s="344" t="s">
        <v>4170</v>
      </c>
      <c r="D103" s="344" t="s">
        <v>781</v>
      </c>
      <c r="E103" s="344" t="s">
        <v>4136</v>
      </c>
      <c r="F103" s="344" t="s">
        <v>4171</v>
      </c>
      <c r="G103" s="344" t="s">
        <v>1389</v>
      </c>
      <c r="H103" s="345">
        <v>9400</v>
      </c>
      <c r="I103" s="346" t="s">
        <v>702</v>
      </c>
      <c r="J103" s="347">
        <v>1</v>
      </c>
      <c r="K103" s="347"/>
      <c r="L103" s="347">
        <v>1</v>
      </c>
      <c r="M103" s="345">
        <v>110.7</v>
      </c>
      <c r="N103" s="345">
        <v>110.7</v>
      </c>
      <c r="O103" s="345" t="s">
        <v>674</v>
      </c>
      <c r="P103" s="345" t="s">
        <v>13</v>
      </c>
      <c r="Q103" s="345" t="s">
        <v>703</v>
      </c>
      <c r="R103" s="345"/>
      <c r="S103" s="345"/>
      <c r="T103" s="34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45">
        <f ca="1">+L103-T103</f>
        <v>1</v>
      </c>
      <c r="V103" s="345">
        <f ca="1">ROUNDDOWN(T103/J103,0)</f>
        <v>0</v>
      </c>
      <c r="W103" s="345"/>
      <c r="X103" s="345"/>
      <c r="Y103" s="345"/>
      <c r="Z103" s="345"/>
      <c r="AA103" s="345"/>
      <c r="AB103" s="345" t="s">
        <v>602</v>
      </c>
      <c r="AC103" s="345">
        <v>3.0110000000000001</v>
      </c>
      <c r="AD103" s="349"/>
      <c r="AE103" s="337"/>
      <c r="AF103" s="337"/>
      <c r="AG103" s="348" t="s">
        <v>677</v>
      </c>
      <c r="AH103" s="348" t="s">
        <v>677</v>
      </c>
      <c r="AI103" s="345">
        <v>0</v>
      </c>
      <c r="AJ103" s="345">
        <v>0</v>
      </c>
      <c r="AK103" s="345"/>
      <c r="AL103" s="345"/>
      <c r="AM103" s="343"/>
      <c r="AN103" s="343"/>
      <c r="AO103" s="343"/>
      <c r="AP103" s="343"/>
      <c r="AQ103" s="343"/>
      <c r="AR103" s="343"/>
      <c r="AS103" s="343"/>
      <c r="AT103" s="343"/>
      <c r="AU103" s="343"/>
      <c r="AV103" s="343"/>
      <c r="AW103" s="343">
        <v>0</v>
      </c>
      <c r="AX103" s="343">
        <v>0</v>
      </c>
      <c r="AY103" s="343">
        <v>0</v>
      </c>
      <c r="AZ103" s="343">
        <v>0</v>
      </c>
      <c r="BA103" s="343">
        <v>0</v>
      </c>
      <c r="BB103" s="343">
        <v>0</v>
      </c>
      <c r="BC103" s="343">
        <v>0</v>
      </c>
      <c r="BD103" s="343" t="s">
        <v>692</v>
      </c>
      <c r="BE103" s="369"/>
      <c r="BF103" s="370"/>
      <c r="BG103" s="343" t="s">
        <v>4004</v>
      </c>
      <c r="BH103" s="343">
        <v>1</v>
      </c>
      <c r="BI103" s="351">
        <v>46277</v>
      </c>
      <c r="BJ103" s="343">
        <v>0</v>
      </c>
      <c r="BK103" s="369"/>
      <c r="BL103" s="370"/>
      <c r="BM103" s="371" t="s">
        <v>4004</v>
      </c>
      <c r="BN103" s="372">
        <v>1</v>
      </c>
      <c r="BO103" s="352">
        <v>46277</v>
      </c>
      <c r="BP103" s="371">
        <v>0</v>
      </c>
      <c r="BQ103" s="369"/>
      <c r="BR103" s="370"/>
      <c r="BS103" s="369"/>
      <c r="BT103" s="373"/>
      <c r="BU103" s="374"/>
      <c r="BV103" s="369"/>
      <c r="BW103" s="375"/>
      <c r="BX103" s="370"/>
      <c r="BY103" s="369"/>
      <c r="BZ103" s="373"/>
      <c r="CA103" s="376"/>
      <c r="CB103" s="369"/>
      <c r="CC103" s="369"/>
      <c r="CD103" s="374"/>
      <c r="CE103" s="369"/>
      <c r="CF103" s="369"/>
      <c r="CG103" s="369"/>
      <c r="CH103" s="369"/>
      <c r="CI103" s="369"/>
      <c r="CJ103" s="374"/>
      <c r="CK103" s="369"/>
      <c r="CL103" s="369"/>
      <c r="CM103" s="369"/>
      <c r="CN103" s="369"/>
      <c r="CO103" s="369"/>
      <c r="CP103" s="374"/>
      <c r="CQ103" s="369"/>
      <c r="CR103" s="369"/>
      <c r="CS103" s="369"/>
      <c r="CT103" s="369"/>
    </row>
    <row r="104" spans="1:98" ht="17.25" customHeight="1">
      <c r="A104" s="187">
        <v>95</v>
      </c>
      <c r="B104" s="181" t="s">
        <v>4172</v>
      </c>
      <c r="C104" s="181" t="s">
        <v>4173</v>
      </c>
      <c r="D104" s="181"/>
      <c r="E104" s="181"/>
      <c r="F104" s="181"/>
      <c r="G104" s="181" t="s">
        <v>4140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33" t="s">
        <v>674</v>
      </c>
      <c r="P104" s="182"/>
      <c r="Q104" s="182"/>
      <c r="R104" s="333" t="s">
        <v>3962</v>
      </c>
      <c r="S104" s="182"/>
      <c r="T104" s="182"/>
      <c r="U104" s="182"/>
      <c r="V104" s="182"/>
      <c r="W104" s="333">
        <f>_xlfn.MINIFS(V:V,C:C,C104,AE:AE,"",AB:AB,"")</f>
        <v>0</v>
      </c>
      <c r="X104" s="333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77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45">
        <v>0</v>
      </c>
      <c r="AJ104" s="345">
        <v>0</v>
      </c>
      <c r="AK104" s="345"/>
      <c r="AL104" s="345"/>
      <c r="AM104" s="343"/>
      <c r="AN104" s="343"/>
      <c r="AO104" s="343"/>
      <c r="AP104" s="343"/>
      <c r="AQ104" s="343"/>
      <c r="AR104" s="343"/>
      <c r="AS104" s="343"/>
      <c r="AT104" s="343"/>
      <c r="AU104" s="343"/>
      <c r="AV104" s="343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43"/>
      <c r="BF104" s="350"/>
      <c r="BG104" s="343"/>
      <c r="BH104" s="347"/>
      <c r="BI104" s="351"/>
      <c r="BJ104" s="343"/>
      <c r="BK104" s="343"/>
      <c r="BL104" s="350"/>
      <c r="BM104" s="343"/>
      <c r="BN104" s="343"/>
      <c r="BO104" s="352">
        <v>46277</v>
      </c>
      <c r="BP104" s="343"/>
      <c r="BQ104" s="343"/>
      <c r="BR104" s="350"/>
      <c r="BS104" s="343"/>
      <c r="BT104" s="343"/>
      <c r="BU104" s="351"/>
      <c r="BV104" s="343"/>
      <c r="BW104" s="343"/>
      <c r="BX104" s="350"/>
      <c r="BY104" s="343"/>
      <c r="BZ104" s="343"/>
      <c r="CA104" s="343"/>
      <c r="CB104" s="343"/>
      <c r="CC104" s="343"/>
      <c r="CD104" s="351"/>
      <c r="CE104" s="343"/>
      <c r="CF104" s="343"/>
      <c r="CG104" s="343"/>
      <c r="CH104" s="343"/>
      <c r="CI104" s="343"/>
      <c r="CJ104" s="351"/>
      <c r="CK104" s="343"/>
      <c r="CL104" s="343"/>
      <c r="CM104" s="343"/>
      <c r="CN104" s="343"/>
      <c r="CO104" s="343"/>
      <c r="CP104" s="351"/>
      <c r="CQ104" s="343"/>
      <c r="CR104" s="343"/>
      <c r="CS104" s="343"/>
      <c r="CT104" s="343"/>
    </row>
    <row r="105" spans="1:98" ht="17.25" customHeight="1">
      <c r="A105" s="343">
        <v>96</v>
      </c>
      <c r="B105" s="344" t="s">
        <v>4172</v>
      </c>
      <c r="C105" s="344" t="s">
        <v>4173</v>
      </c>
      <c r="D105" s="344" t="s">
        <v>781</v>
      </c>
      <c r="E105" s="344" t="s">
        <v>4141</v>
      </c>
      <c r="F105" s="344" t="s">
        <v>4174</v>
      </c>
      <c r="G105" s="344" t="s">
        <v>1389</v>
      </c>
      <c r="H105" s="345">
        <v>3200</v>
      </c>
      <c r="I105" s="346" t="s">
        <v>702</v>
      </c>
      <c r="J105" s="347">
        <v>1</v>
      </c>
      <c r="K105" s="347"/>
      <c r="L105" s="347">
        <v>1</v>
      </c>
      <c r="M105" s="345">
        <v>37.700000000000003</v>
      </c>
      <c r="N105" s="345">
        <v>37.700000000000003</v>
      </c>
      <c r="O105" s="345" t="s">
        <v>674</v>
      </c>
      <c r="P105" s="345" t="s">
        <v>13</v>
      </c>
      <c r="Q105" s="345" t="s">
        <v>703</v>
      </c>
      <c r="R105" s="345"/>
      <c r="S105" s="345"/>
      <c r="T105" s="34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45">
        <f ca="1">+L105-T105</f>
        <v>1</v>
      </c>
      <c r="V105" s="345">
        <f ca="1">ROUNDDOWN(T105/J105,0)</f>
        <v>0</v>
      </c>
      <c r="W105" s="345"/>
      <c r="X105" s="345"/>
      <c r="Y105" s="345"/>
      <c r="Z105" s="345"/>
      <c r="AA105" s="345"/>
      <c r="AB105" s="345" t="s">
        <v>602</v>
      </c>
      <c r="AC105" s="345">
        <v>1.0269999999999999</v>
      </c>
      <c r="AD105" s="349"/>
      <c r="AE105" s="337"/>
      <c r="AF105" s="337"/>
      <c r="AG105" s="348" t="s">
        <v>677</v>
      </c>
      <c r="AH105" s="348" t="s">
        <v>677</v>
      </c>
      <c r="AI105" s="345">
        <v>0</v>
      </c>
      <c r="AJ105" s="345">
        <v>0</v>
      </c>
      <c r="AK105" s="345"/>
      <c r="AL105" s="345"/>
      <c r="AM105" s="343"/>
      <c r="AN105" s="343"/>
      <c r="AO105" s="343"/>
      <c r="AP105" s="343"/>
      <c r="AQ105" s="343"/>
      <c r="AR105" s="343"/>
      <c r="AS105" s="343"/>
      <c r="AT105" s="343"/>
      <c r="AU105" s="343"/>
      <c r="AV105" s="343"/>
      <c r="AW105" s="343">
        <v>0</v>
      </c>
      <c r="AX105" s="343">
        <v>0</v>
      </c>
      <c r="AY105" s="343">
        <v>0</v>
      </c>
      <c r="AZ105" s="343">
        <v>0</v>
      </c>
      <c r="BA105" s="343">
        <v>0</v>
      </c>
      <c r="BB105" s="343">
        <v>0</v>
      </c>
      <c r="BC105" s="343">
        <v>0</v>
      </c>
      <c r="BD105" s="343" t="s">
        <v>692</v>
      </c>
      <c r="BE105" s="343"/>
      <c r="BF105" s="350"/>
      <c r="BG105" s="343" t="s">
        <v>4004</v>
      </c>
      <c r="BH105" s="343">
        <v>1</v>
      </c>
      <c r="BI105" s="351">
        <v>46277</v>
      </c>
      <c r="BJ105" s="343">
        <v>0</v>
      </c>
      <c r="BK105" s="343"/>
      <c r="BL105" s="350"/>
      <c r="BM105" s="343" t="s">
        <v>4004</v>
      </c>
      <c r="BN105" s="347">
        <v>1</v>
      </c>
      <c r="BO105" s="352">
        <v>46277</v>
      </c>
      <c r="BP105" s="343">
        <v>0</v>
      </c>
      <c r="BQ105" s="343"/>
      <c r="BR105" s="350"/>
      <c r="BS105" s="343"/>
      <c r="BT105" s="347"/>
      <c r="BU105" s="351"/>
      <c r="BV105" s="343"/>
      <c r="BW105" s="349"/>
      <c r="BX105" s="350"/>
      <c r="BY105" s="343"/>
      <c r="BZ105" s="347"/>
      <c r="CA105" s="352"/>
      <c r="CB105" s="343"/>
      <c r="CC105" s="343"/>
      <c r="CD105" s="351"/>
      <c r="CE105" s="343"/>
      <c r="CF105" s="343"/>
      <c r="CG105" s="343"/>
      <c r="CH105" s="343"/>
      <c r="CI105" s="343"/>
      <c r="CJ105" s="351"/>
      <c r="CK105" s="343"/>
      <c r="CL105" s="343"/>
      <c r="CM105" s="343"/>
      <c r="CN105" s="343"/>
      <c r="CO105" s="343"/>
      <c r="CP105" s="351"/>
      <c r="CQ105" s="343"/>
      <c r="CR105" s="343"/>
      <c r="CS105" s="343"/>
      <c r="CT105" s="343"/>
    </row>
    <row r="106" spans="1:98" ht="17.25" customHeight="1">
      <c r="A106" s="187">
        <v>97</v>
      </c>
      <c r="B106" s="181" t="s">
        <v>4175</v>
      </c>
      <c r="C106" s="181" t="s">
        <v>4176</v>
      </c>
      <c r="D106" s="181"/>
      <c r="E106" s="181"/>
      <c r="F106" s="181"/>
      <c r="G106" s="181" t="s">
        <v>4031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33" t="s">
        <v>674</v>
      </c>
      <c r="P106" s="182"/>
      <c r="Q106" s="182"/>
      <c r="R106" s="333" t="s">
        <v>3962</v>
      </c>
      <c r="S106" s="182"/>
      <c r="T106" s="182"/>
      <c r="U106" s="182"/>
      <c r="V106" s="182"/>
      <c r="W106" s="333">
        <f>_xlfn.MINIFS(V:V,C:C,C106,AE:AE,"",AB:AB,"")</f>
        <v>0</v>
      </c>
      <c r="X106" s="333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77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45">
        <v>0</v>
      </c>
      <c r="AJ106" s="345">
        <v>0</v>
      </c>
      <c r="AK106" s="345"/>
      <c r="AL106" s="345"/>
      <c r="AM106" s="343"/>
      <c r="AN106" s="343"/>
      <c r="AO106" s="343"/>
      <c r="AP106" s="343"/>
      <c r="AQ106" s="343"/>
      <c r="AR106" s="343"/>
      <c r="AS106" s="343"/>
      <c r="AT106" s="343"/>
      <c r="AU106" s="343"/>
      <c r="AV106" s="343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53"/>
      <c r="BF106" s="354"/>
      <c r="BG106" s="381"/>
      <c r="BH106" s="395"/>
      <c r="BI106" s="356"/>
      <c r="BJ106" s="343"/>
      <c r="BK106" s="353"/>
      <c r="BL106" s="354"/>
      <c r="BM106" s="343"/>
      <c r="BN106" s="347"/>
      <c r="BO106" s="352">
        <v>46277</v>
      </c>
      <c r="BP106" s="343"/>
      <c r="BQ106" s="353"/>
      <c r="BR106" s="354"/>
      <c r="BS106" s="353"/>
      <c r="BT106" s="355"/>
      <c r="BU106" s="356"/>
      <c r="BV106" s="353"/>
      <c r="BW106" s="357"/>
      <c r="BX106" s="354"/>
      <c r="BY106" s="353"/>
      <c r="BZ106" s="355"/>
      <c r="CA106" s="358"/>
      <c r="CB106" s="353"/>
      <c r="CC106" s="353"/>
      <c r="CD106" s="356"/>
      <c r="CE106" s="353"/>
      <c r="CF106" s="353"/>
      <c r="CG106" s="353"/>
      <c r="CH106" s="353"/>
      <c r="CI106" s="353"/>
      <c r="CJ106" s="356"/>
      <c r="CK106" s="353"/>
      <c r="CL106" s="353"/>
      <c r="CM106" s="353"/>
      <c r="CN106" s="353"/>
      <c r="CO106" s="353"/>
      <c r="CP106" s="356"/>
      <c r="CQ106" s="353"/>
      <c r="CR106" s="353"/>
      <c r="CS106" s="353"/>
      <c r="CT106" s="353"/>
    </row>
    <row r="107" spans="1:98" ht="17.25" customHeight="1">
      <c r="A107" s="343">
        <v>98</v>
      </c>
      <c r="B107" s="344" t="s">
        <v>4175</v>
      </c>
      <c r="C107" s="344" t="s">
        <v>4176</v>
      </c>
      <c r="D107" s="344" t="s">
        <v>781</v>
      </c>
      <c r="E107" s="344" t="s">
        <v>4032</v>
      </c>
      <c r="F107" s="344" t="s">
        <v>4177</v>
      </c>
      <c r="G107" s="344" t="s">
        <v>1389</v>
      </c>
      <c r="H107" s="345">
        <v>3920</v>
      </c>
      <c r="I107" s="346" t="s">
        <v>702</v>
      </c>
      <c r="J107" s="347">
        <v>1</v>
      </c>
      <c r="K107" s="347"/>
      <c r="L107" s="347">
        <v>1</v>
      </c>
      <c r="M107" s="345">
        <v>47.1</v>
      </c>
      <c r="N107" s="345">
        <v>47.1</v>
      </c>
      <c r="O107" s="345" t="s">
        <v>674</v>
      </c>
      <c r="P107" s="345" t="s">
        <v>13</v>
      </c>
      <c r="Q107" s="345" t="s">
        <v>703</v>
      </c>
      <c r="R107" s="345"/>
      <c r="S107" s="345"/>
      <c r="T107" s="34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45">
        <f ca="1">+L107-T107</f>
        <v>1</v>
      </c>
      <c r="V107" s="345">
        <f ca="1">ROUNDDOWN(T107/J107,0)</f>
        <v>0</v>
      </c>
      <c r="W107" s="345"/>
      <c r="X107" s="345"/>
      <c r="Y107" s="345"/>
      <c r="Z107" s="345"/>
      <c r="AA107" s="345"/>
      <c r="AB107" s="345" t="s">
        <v>602</v>
      </c>
      <c r="AC107" s="345">
        <v>1.284</v>
      </c>
      <c r="AD107" s="349"/>
      <c r="AE107" s="337"/>
      <c r="AF107" s="337"/>
      <c r="AG107" s="348" t="s">
        <v>677</v>
      </c>
      <c r="AH107" s="348" t="s">
        <v>677</v>
      </c>
      <c r="AI107" s="345">
        <v>0</v>
      </c>
      <c r="AJ107" s="345">
        <v>0</v>
      </c>
      <c r="AK107" s="345"/>
      <c r="AL107" s="345"/>
      <c r="AM107" s="343"/>
      <c r="AN107" s="343"/>
      <c r="AO107" s="343"/>
      <c r="AP107" s="343"/>
      <c r="AQ107" s="343"/>
      <c r="AR107" s="343"/>
      <c r="AS107" s="343"/>
      <c r="AT107" s="343"/>
      <c r="AU107" s="343"/>
      <c r="AV107" s="343"/>
      <c r="AW107" s="343">
        <v>0</v>
      </c>
      <c r="AX107" s="343">
        <v>0</v>
      </c>
      <c r="AY107" s="343">
        <v>0</v>
      </c>
      <c r="AZ107" s="343">
        <v>0</v>
      </c>
      <c r="BA107" s="343">
        <v>0</v>
      </c>
      <c r="BB107" s="343">
        <v>0</v>
      </c>
      <c r="BC107" s="343">
        <v>0</v>
      </c>
      <c r="BD107" s="343" t="s">
        <v>692</v>
      </c>
      <c r="BE107" s="359"/>
      <c r="BF107" s="360"/>
      <c r="BG107" s="343" t="s">
        <v>4004</v>
      </c>
      <c r="BH107" s="343">
        <v>1</v>
      </c>
      <c r="BI107" s="351">
        <v>46277</v>
      </c>
      <c r="BJ107" s="343">
        <v>0</v>
      </c>
      <c r="BK107" s="361"/>
      <c r="BL107" s="362"/>
      <c r="BM107" s="363" t="s">
        <v>4004</v>
      </c>
      <c r="BN107" s="364">
        <v>1</v>
      </c>
      <c r="BO107" s="352">
        <v>46277</v>
      </c>
      <c r="BP107" s="363">
        <v>0</v>
      </c>
      <c r="BQ107" s="361"/>
      <c r="BR107" s="362"/>
      <c r="BS107" s="361"/>
      <c r="BT107" s="365"/>
      <c r="BU107" s="366"/>
      <c r="BV107" s="361"/>
      <c r="BW107" s="367"/>
      <c r="BX107" s="362"/>
      <c r="BY107" s="361"/>
      <c r="BZ107" s="365"/>
      <c r="CA107" s="368"/>
      <c r="CB107" s="361"/>
      <c r="CC107" s="361"/>
      <c r="CD107" s="366"/>
      <c r="CE107" s="361"/>
      <c r="CF107" s="361"/>
      <c r="CG107" s="361"/>
      <c r="CH107" s="361"/>
      <c r="CI107" s="361"/>
      <c r="CJ107" s="366"/>
      <c r="CK107" s="361"/>
      <c r="CL107" s="361"/>
      <c r="CM107" s="361"/>
      <c r="CN107" s="361"/>
      <c r="CO107" s="361"/>
      <c r="CP107" s="366"/>
      <c r="CQ107" s="361"/>
      <c r="CR107" s="361"/>
      <c r="CS107" s="361"/>
      <c r="CT107" s="361"/>
    </row>
    <row r="108" spans="1:98" ht="17.25" customHeight="1">
      <c r="A108" s="187">
        <v>99</v>
      </c>
      <c r="B108" s="181" t="s">
        <v>4178</v>
      </c>
      <c r="C108" s="181" t="s">
        <v>4179</v>
      </c>
      <c r="D108" s="181"/>
      <c r="E108" s="181"/>
      <c r="F108" s="181"/>
      <c r="G108" s="181" t="s">
        <v>4180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33" t="s">
        <v>674</v>
      </c>
      <c r="P108" s="182"/>
      <c r="Q108" s="182"/>
      <c r="R108" s="333" t="s">
        <v>3962</v>
      </c>
      <c r="S108" s="182"/>
      <c r="T108" s="182"/>
      <c r="U108" s="182"/>
      <c r="V108" s="182"/>
      <c r="W108" s="333">
        <f>_xlfn.MINIFS(V:V,C:C,C108,AE:AE,"",AB:AB,"")</f>
        <v>0</v>
      </c>
      <c r="X108" s="333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77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45">
        <v>0</v>
      </c>
      <c r="AJ108" s="345">
        <v>0</v>
      </c>
      <c r="AK108" s="345"/>
      <c r="AL108" s="345"/>
      <c r="AM108" s="343"/>
      <c r="AN108" s="343"/>
      <c r="AO108" s="343"/>
      <c r="AP108" s="343"/>
      <c r="AQ108" s="343"/>
      <c r="AR108" s="343"/>
      <c r="AS108" s="343"/>
      <c r="AT108" s="343"/>
      <c r="AU108" s="343"/>
      <c r="AV108" s="343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59"/>
      <c r="BF108" s="360"/>
      <c r="BG108" s="359"/>
      <c r="BH108" s="364"/>
      <c r="BI108" s="386"/>
      <c r="BJ108" s="363"/>
      <c r="BK108" s="361"/>
      <c r="BL108" s="362"/>
      <c r="BM108" s="363"/>
      <c r="BN108" s="364"/>
      <c r="BO108" s="352">
        <v>46277</v>
      </c>
      <c r="BP108" s="363"/>
      <c r="BQ108" s="361"/>
      <c r="BR108" s="362"/>
      <c r="BS108" s="361"/>
      <c r="BT108" s="365"/>
      <c r="BU108" s="366"/>
      <c r="BV108" s="361"/>
      <c r="BW108" s="367"/>
      <c r="BX108" s="362"/>
      <c r="BY108" s="361"/>
      <c r="BZ108" s="365"/>
      <c r="CA108" s="368"/>
      <c r="CB108" s="361"/>
      <c r="CC108" s="361"/>
      <c r="CD108" s="366"/>
      <c r="CE108" s="361"/>
      <c r="CF108" s="361"/>
      <c r="CG108" s="361"/>
      <c r="CH108" s="361"/>
      <c r="CI108" s="361"/>
      <c r="CJ108" s="366"/>
      <c r="CK108" s="361"/>
      <c r="CL108" s="361"/>
      <c r="CM108" s="361"/>
      <c r="CN108" s="361"/>
      <c r="CO108" s="361"/>
      <c r="CP108" s="366"/>
      <c r="CQ108" s="361"/>
      <c r="CR108" s="361"/>
      <c r="CS108" s="361"/>
      <c r="CT108" s="361"/>
    </row>
    <row r="109" spans="1:98" ht="17.25" customHeight="1">
      <c r="A109" s="343">
        <v>100</v>
      </c>
      <c r="B109" s="344" t="s">
        <v>4178</v>
      </c>
      <c r="C109" s="344" t="s">
        <v>4179</v>
      </c>
      <c r="D109" s="344" t="s">
        <v>781</v>
      </c>
      <c r="E109" s="344" t="s">
        <v>4181</v>
      </c>
      <c r="F109" s="344" t="s">
        <v>4182</v>
      </c>
      <c r="G109" s="344" t="s">
        <v>1389</v>
      </c>
      <c r="H109" s="345">
        <v>3914</v>
      </c>
      <c r="I109" s="346" t="s">
        <v>702</v>
      </c>
      <c r="J109" s="347">
        <v>1</v>
      </c>
      <c r="K109" s="347"/>
      <c r="L109" s="347">
        <v>2</v>
      </c>
      <c r="M109" s="345">
        <v>47.1</v>
      </c>
      <c r="N109" s="345">
        <v>94.1</v>
      </c>
      <c r="O109" s="345" t="s">
        <v>674</v>
      </c>
      <c r="P109" s="345" t="s">
        <v>13</v>
      </c>
      <c r="Q109" s="345" t="s">
        <v>703</v>
      </c>
      <c r="R109" s="345"/>
      <c r="S109" s="345"/>
      <c r="T109" s="34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45">
        <f ca="1">+L109-T109</f>
        <v>2</v>
      </c>
      <c r="V109" s="345">
        <f ca="1">ROUNDDOWN(T109/J109,0)</f>
        <v>0</v>
      </c>
      <c r="W109" s="345"/>
      <c r="X109" s="345"/>
      <c r="Y109" s="345"/>
      <c r="Z109" s="345"/>
      <c r="AA109" s="345"/>
      <c r="AB109" s="345" t="s">
        <v>602</v>
      </c>
      <c r="AC109" s="345">
        <v>2.5640000000000001</v>
      </c>
      <c r="AD109" s="349"/>
      <c r="AE109" s="337"/>
      <c r="AF109" s="337"/>
      <c r="AG109" s="348" t="s">
        <v>677</v>
      </c>
      <c r="AH109" s="348" t="s">
        <v>677</v>
      </c>
      <c r="AI109" s="345">
        <v>0</v>
      </c>
      <c r="AJ109" s="345">
        <v>0</v>
      </c>
      <c r="AK109" s="345"/>
      <c r="AL109" s="345"/>
      <c r="AM109" s="343"/>
      <c r="AN109" s="343"/>
      <c r="AO109" s="343"/>
      <c r="AP109" s="343"/>
      <c r="AQ109" s="343"/>
      <c r="AR109" s="343"/>
      <c r="AS109" s="343"/>
      <c r="AT109" s="343"/>
      <c r="AU109" s="343"/>
      <c r="AV109" s="343"/>
      <c r="AW109" s="343">
        <v>0</v>
      </c>
      <c r="AX109" s="343">
        <v>0</v>
      </c>
      <c r="AY109" s="343">
        <v>0</v>
      </c>
      <c r="AZ109" s="343">
        <v>0</v>
      </c>
      <c r="BA109" s="343">
        <v>0</v>
      </c>
      <c r="BB109" s="343">
        <v>0</v>
      </c>
      <c r="BC109" s="343">
        <v>0</v>
      </c>
      <c r="BD109" s="343" t="s">
        <v>692</v>
      </c>
      <c r="BE109" s="378"/>
      <c r="BF109" s="379"/>
      <c r="BG109" s="343" t="s">
        <v>4004</v>
      </c>
      <c r="BH109" s="343">
        <v>2</v>
      </c>
      <c r="BI109" s="351">
        <v>46277</v>
      </c>
      <c r="BJ109" s="343">
        <v>0</v>
      </c>
      <c r="BK109" s="378"/>
      <c r="BL109" s="379"/>
      <c r="BM109" s="378" t="s">
        <v>4004</v>
      </c>
      <c r="BN109" s="378">
        <v>2</v>
      </c>
      <c r="BO109" s="352">
        <v>46277</v>
      </c>
      <c r="BP109" s="378">
        <v>0</v>
      </c>
      <c r="BQ109" s="378"/>
      <c r="BR109" s="379"/>
      <c r="BS109" s="378"/>
      <c r="BT109" s="378"/>
      <c r="BU109" s="380"/>
      <c r="BV109" s="378"/>
      <c r="BW109" s="378"/>
      <c r="BX109" s="379"/>
      <c r="BY109" s="378"/>
      <c r="BZ109" s="378"/>
      <c r="CA109" s="378"/>
      <c r="CB109" s="378"/>
      <c r="CC109" s="378"/>
      <c r="CD109" s="380"/>
      <c r="CE109" s="378"/>
      <c r="CF109" s="378"/>
      <c r="CG109" s="378"/>
      <c r="CH109" s="378"/>
      <c r="CI109" s="378"/>
      <c r="CJ109" s="380"/>
      <c r="CK109" s="378"/>
      <c r="CL109" s="378"/>
      <c r="CM109" s="378"/>
      <c r="CN109" s="378"/>
      <c r="CO109" s="378"/>
      <c r="CP109" s="380"/>
      <c r="CQ109" s="378"/>
      <c r="CR109" s="378"/>
      <c r="CS109" s="378"/>
      <c r="CT109" s="378"/>
    </row>
    <row r="110" spans="1:98" ht="17.25" customHeight="1">
      <c r="A110" s="187">
        <v>101</v>
      </c>
      <c r="B110" s="181" t="s">
        <v>4183</v>
      </c>
      <c r="C110" s="181" t="s">
        <v>4184</v>
      </c>
      <c r="D110" s="181"/>
      <c r="E110" s="181"/>
      <c r="F110" s="181"/>
      <c r="G110" s="181" t="s">
        <v>4185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33" t="s">
        <v>674</v>
      </c>
      <c r="P110" s="182"/>
      <c r="Q110" s="182"/>
      <c r="R110" s="333" t="s">
        <v>3962</v>
      </c>
      <c r="S110" s="182"/>
      <c r="T110" s="182"/>
      <c r="U110" s="182"/>
      <c r="V110" s="182"/>
      <c r="W110" s="333">
        <f>_xlfn.MINIFS(V:V,C:C,C110,AE:AE,"",AB:AB,"")</f>
        <v>0</v>
      </c>
      <c r="X110" s="333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77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45">
        <v>0</v>
      </c>
      <c r="AJ110" s="345">
        <v>0</v>
      </c>
      <c r="AK110" s="345"/>
      <c r="AL110" s="345"/>
      <c r="AM110" s="343"/>
      <c r="AN110" s="343"/>
      <c r="AO110" s="343"/>
      <c r="AP110" s="343"/>
      <c r="AQ110" s="343"/>
      <c r="AR110" s="343"/>
      <c r="AS110" s="343"/>
      <c r="AT110" s="343"/>
      <c r="AU110" s="343"/>
      <c r="AV110" s="343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81"/>
      <c r="BF110" s="382"/>
      <c r="BG110" s="381"/>
      <c r="BH110" s="347"/>
      <c r="BI110" s="391"/>
      <c r="BJ110" s="343"/>
      <c r="BK110" s="353"/>
      <c r="BL110" s="354"/>
      <c r="BM110" s="343"/>
      <c r="BN110" s="347"/>
      <c r="BO110" s="352">
        <v>46277</v>
      </c>
      <c r="BP110" s="343"/>
      <c r="BQ110" s="353"/>
      <c r="BR110" s="354"/>
      <c r="BS110" s="353"/>
      <c r="BT110" s="355"/>
      <c r="BU110" s="356"/>
      <c r="BV110" s="353"/>
      <c r="BW110" s="357"/>
      <c r="BX110" s="354"/>
      <c r="BY110" s="353"/>
      <c r="BZ110" s="355"/>
      <c r="CA110" s="358"/>
      <c r="CB110" s="353"/>
      <c r="CC110" s="353"/>
      <c r="CD110" s="356"/>
      <c r="CE110" s="353"/>
      <c r="CF110" s="353"/>
      <c r="CG110" s="353"/>
      <c r="CH110" s="353"/>
      <c r="CI110" s="353"/>
      <c r="CJ110" s="356"/>
      <c r="CK110" s="353"/>
      <c r="CL110" s="353"/>
      <c r="CM110" s="353"/>
      <c r="CN110" s="353"/>
      <c r="CO110" s="353"/>
      <c r="CP110" s="356"/>
      <c r="CQ110" s="353"/>
      <c r="CR110" s="353"/>
      <c r="CS110" s="353"/>
      <c r="CT110" s="353"/>
    </row>
    <row r="111" spans="1:98" ht="17.25" customHeight="1">
      <c r="A111" s="343">
        <v>102</v>
      </c>
      <c r="B111" s="344" t="s">
        <v>4183</v>
      </c>
      <c r="C111" s="344" t="s">
        <v>4184</v>
      </c>
      <c r="D111" s="344" t="s">
        <v>781</v>
      </c>
      <c r="E111" s="344" t="s">
        <v>4186</v>
      </c>
      <c r="F111" s="344" t="s">
        <v>4187</v>
      </c>
      <c r="G111" s="344" t="s">
        <v>1389</v>
      </c>
      <c r="H111" s="345">
        <v>3800</v>
      </c>
      <c r="I111" s="346" t="s">
        <v>702</v>
      </c>
      <c r="J111" s="347">
        <v>1</v>
      </c>
      <c r="K111" s="347"/>
      <c r="L111" s="347">
        <v>2</v>
      </c>
      <c r="M111" s="345">
        <v>44.7</v>
      </c>
      <c r="N111" s="345">
        <v>89.5</v>
      </c>
      <c r="O111" s="345" t="s">
        <v>674</v>
      </c>
      <c r="P111" s="345" t="s">
        <v>13</v>
      </c>
      <c r="Q111" s="345" t="s">
        <v>703</v>
      </c>
      <c r="R111" s="345"/>
      <c r="S111" s="345"/>
      <c r="T111" s="34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45">
        <f ca="1">+L111-T111</f>
        <v>2</v>
      </c>
      <c r="V111" s="345">
        <f ca="1">ROUNDDOWN(T111/J111,0)</f>
        <v>0</v>
      </c>
      <c r="W111" s="345"/>
      <c r="X111" s="345"/>
      <c r="Y111" s="345"/>
      <c r="Z111" s="345"/>
      <c r="AA111" s="345"/>
      <c r="AB111" s="345" t="s">
        <v>602</v>
      </c>
      <c r="AC111" s="345">
        <v>2.4380000000000002</v>
      </c>
      <c r="AD111" s="349"/>
      <c r="AE111" s="337"/>
      <c r="AF111" s="337"/>
      <c r="AG111" s="348" t="s">
        <v>677</v>
      </c>
      <c r="AH111" s="348" t="s">
        <v>677</v>
      </c>
      <c r="AI111" s="345">
        <v>0</v>
      </c>
      <c r="AJ111" s="345">
        <v>0</v>
      </c>
      <c r="AK111" s="345"/>
      <c r="AL111" s="345"/>
      <c r="AM111" s="343"/>
      <c r="AN111" s="343"/>
      <c r="AO111" s="343"/>
      <c r="AP111" s="343"/>
      <c r="AQ111" s="343"/>
      <c r="AR111" s="343"/>
      <c r="AS111" s="343"/>
      <c r="AT111" s="343"/>
      <c r="AU111" s="343"/>
      <c r="AV111" s="343"/>
      <c r="AW111" s="343">
        <v>0</v>
      </c>
      <c r="AX111" s="343">
        <v>0</v>
      </c>
      <c r="AY111" s="343">
        <v>0</v>
      </c>
      <c r="AZ111" s="343">
        <v>0</v>
      </c>
      <c r="BA111" s="343">
        <v>0</v>
      </c>
      <c r="BB111" s="343">
        <v>0</v>
      </c>
      <c r="BC111" s="343">
        <v>0</v>
      </c>
      <c r="BD111" s="343" t="s">
        <v>692</v>
      </c>
      <c r="BE111" s="343"/>
      <c r="BF111" s="350"/>
      <c r="BG111" s="343" t="s">
        <v>4004</v>
      </c>
      <c r="BH111" s="343">
        <v>2</v>
      </c>
      <c r="BI111" s="351">
        <v>46277</v>
      </c>
      <c r="BJ111" s="343">
        <v>0</v>
      </c>
      <c r="BK111" s="343"/>
      <c r="BL111" s="350"/>
      <c r="BM111" s="343" t="s">
        <v>4004</v>
      </c>
      <c r="BN111" s="347">
        <v>2</v>
      </c>
      <c r="BO111" s="352">
        <v>46277</v>
      </c>
      <c r="BP111" s="343">
        <v>0</v>
      </c>
      <c r="BQ111" s="343"/>
      <c r="BR111" s="350"/>
      <c r="BS111" s="343"/>
      <c r="BT111" s="347"/>
      <c r="BU111" s="351"/>
      <c r="BV111" s="343"/>
      <c r="BW111" s="349"/>
      <c r="BX111" s="350"/>
      <c r="BY111" s="343"/>
      <c r="BZ111" s="347"/>
      <c r="CA111" s="352"/>
      <c r="CB111" s="343"/>
      <c r="CC111" s="343"/>
      <c r="CD111" s="351"/>
      <c r="CE111" s="343"/>
      <c r="CF111" s="343"/>
      <c r="CG111" s="343"/>
      <c r="CH111" s="343"/>
      <c r="CI111" s="343"/>
      <c r="CJ111" s="351"/>
      <c r="CK111" s="343"/>
      <c r="CL111" s="343"/>
      <c r="CM111" s="343"/>
      <c r="CN111" s="343"/>
      <c r="CO111" s="343"/>
      <c r="CP111" s="351"/>
      <c r="CQ111" s="343"/>
      <c r="CR111" s="343"/>
      <c r="CS111" s="343"/>
      <c r="CT111" s="343"/>
    </row>
    <row r="112" spans="1:98" ht="17.25" customHeight="1">
      <c r="A112" s="187">
        <v>103</v>
      </c>
      <c r="B112" s="181" t="s">
        <v>4188</v>
      </c>
      <c r="C112" s="181" t="s">
        <v>4189</v>
      </c>
      <c r="D112" s="181"/>
      <c r="E112" s="181"/>
      <c r="F112" s="181"/>
      <c r="G112" s="181" t="s">
        <v>4031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33" t="s">
        <v>674</v>
      </c>
      <c r="P112" s="182"/>
      <c r="Q112" s="182"/>
      <c r="R112" s="333" t="s">
        <v>3962</v>
      </c>
      <c r="S112" s="182"/>
      <c r="T112" s="182"/>
      <c r="U112" s="182"/>
      <c r="V112" s="182"/>
      <c r="W112" s="333">
        <f>_xlfn.MINIFS(V:V,C:C,C112,AE:AE,"",AB:AB,"")</f>
        <v>0</v>
      </c>
      <c r="X112" s="333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77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45">
        <v>0</v>
      </c>
      <c r="AJ112" s="345">
        <v>0</v>
      </c>
      <c r="AK112" s="345"/>
      <c r="AL112" s="345"/>
      <c r="AM112" s="343"/>
      <c r="AN112" s="343"/>
      <c r="AO112" s="343"/>
      <c r="AP112" s="343"/>
      <c r="AQ112" s="343"/>
      <c r="AR112" s="343"/>
      <c r="AS112" s="343"/>
      <c r="AT112" s="343"/>
      <c r="AU112" s="343"/>
      <c r="AV112" s="343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43"/>
      <c r="BF112" s="343"/>
      <c r="BG112" s="343"/>
      <c r="BH112" s="347"/>
      <c r="BI112" s="351"/>
      <c r="BJ112" s="343"/>
      <c r="BK112" s="343"/>
      <c r="BL112" s="350"/>
      <c r="BM112" s="343"/>
      <c r="BN112" s="347"/>
      <c r="BO112" s="352">
        <v>46277</v>
      </c>
      <c r="BP112" s="343"/>
      <c r="BQ112" s="343"/>
      <c r="BR112" s="350"/>
      <c r="BS112" s="343"/>
      <c r="BT112" s="347"/>
      <c r="BU112" s="351"/>
      <c r="BV112" s="343"/>
      <c r="BW112" s="349"/>
      <c r="BX112" s="350"/>
      <c r="BY112" s="343"/>
      <c r="BZ112" s="347"/>
      <c r="CA112" s="352"/>
      <c r="CB112" s="343"/>
      <c r="CC112" s="343"/>
      <c r="CD112" s="351"/>
      <c r="CE112" s="343"/>
      <c r="CF112" s="343"/>
      <c r="CG112" s="343"/>
      <c r="CH112" s="343"/>
      <c r="CI112" s="343"/>
      <c r="CJ112" s="351"/>
      <c r="CK112" s="343"/>
      <c r="CL112" s="343"/>
      <c r="CM112" s="343"/>
      <c r="CN112" s="343"/>
      <c r="CO112" s="343"/>
      <c r="CP112" s="351"/>
      <c r="CQ112" s="343"/>
      <c r="CR112" s="343"/>
      <c r="CS112" s="343"/>
      <c r="CT112" s="343"/>
    </row>
    <row r="113" spans="1:98" ht="17.25" customHeight="1">
      <c r="A113" s="343">
        <v>104</v>
      </c>
      <c r="B113" s="344" t="s">
        <v>4188</v>
      </c>
      <c r="C113" s="344" t="s">
        <v>4189</v>
      </c>
      <c r="D113" s="344" t="s">
        <v>781</v>
      </c>
      <c r="E113" s="344" t="s">
        <v>4032</v>
      </c>
      <c r="F113" s="344" t="s">
        <v>4190</v>
      </c>
      <c r="G113" s="344" t="s">
        <v>1389</v>
      </c>
      <c r="H113" s="345">
        <v>3920</v>
      </c>
      <c r="I113" s="346" t="s">
        <v>702</v>
      </c>
      <c r="J113" s="347">
        <v>1</v>
      </c>
      <c r="K113" s="347"/>
      <c r="L113" s="347">
        <v>2</v>
      </c>
      <c r="M113" s="345">
        <v>47.1</v>
      </c>
      <c r="N113" s="345">
        <v>94.3</v>
      </c>
      <c r="O113" s="345" t="s">
        <v>674</v>
      </c>
      <c r="P113" s="345" t="s">
        <v>13</v>
      </c>
      <c r="Q113" s="345" t="s">
        <v>703</v>
      </c>
      <c r="R113" s="345"/>
      <c r="S113" s="345"/>
      <c r="T113" s="34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45">
        <f ca="1">+L113-T113</f>
        <v>2</v>
      </c>
      <c r="V113" s="345">
        <f ca="1">ROUNDDOWN(T113/J113,0)</f>
        <v>0</v>
      </c>
      <c r="W113" s="345"/>
      <c r="X113" s="345"/>
      <c r="Y113" s="345"/>
      <c r="Z113" s="345"/>
      <c r="AA113" s="345"/>
      <c r="AB113" s="345" t="s">
        <v>602</v>
      </c>
      <c r="AC113" s="345">
        <v>2.5680000000000001</v>
      </c>
      <c r="AD113" s="349"/>
      <c r="AE113" s="337"/>
      <c r="AF113" s="337"/>
      <c r="AG113" s="348" t="s">
        <v>677</v>
      </c>
      <c r="AH113" s="348" t="s">
        <v>677</v>
      </c>
      <c r="AI113" s="345">
        <v>0</v>
      </c>
      <c r="AJ113" s="345">
        <v>0</v>
      </c>
      <c r="AK113" s="345"/>
      <c r="AL113" s="345"/>
      <c r="AM113" s="343"/>
      <c r="AN113" s="343"/>
      <c r="AO113" s="343"/>
      <c r="AP113" s="343"/>
      <c r="AQ113" s="343"/>
      <c r="AR113" s="343"/>
      <c r="AS113" s="343"/>
      <c r="AT113" s="343"/>
      <c r="AU113" s="343"/>
      <c r="AV113" s="343"/>
      <c r="AW113" s="343">
        <v>0</v>
      </c>
      <c r="AX113" s="343">
        <v>0</v>
      </c>
      <c r="AY113" s="343">
        <v>0</v>
      </c>
      <c r="AZ113" s="343">
        <v>0</v>
      </c>
      <c r="BA113" s="343">
        <v>0</v>
      </c>
      <c r="BB113" s="343">
        <v>0</v>
      </c>
      <c r="BC113" s="343">
        <v>0</v>
      </c>
      <c r="BD113" s="343" t="s">
        <v>692</v>
      </c>
      <c r="BE113" s="381"/>
      <c r="BF113" s="381"/>
      <c r="BG113" s="343" t="s">
        <v>4004</v>
      </c>
      <c r="BH113" s="343">
        <v>2</v>
      </c>
      <c r="BI113" s="351">
        <v>46277</v>
      </c>
      <c r="BJ113" s="343">
        <v>0</v>
      </c>
      <c r="BK113" s="353"/>
      <c r="BL113" s="354"/>
      <c r="BM113" s="343" t="s">
        <v>4004</v>
      </c>
      <c r="BN113" s="347">
        <v>2</v>
      </c>
      <c r="BO113" s="352">
        <v>46277</v>
      </c>
      <c r="BP113" s="343">
        <v>0</v>
      </c>
      <c r="BQ113" s="353"/>
      <c r="BR113" s="354"/>
      <c r="BS113" s="353"/>
      <c r="BT113" s="355"/>
      <c r="BU113" s="356"/>
      <c r="BV113" s="353"/>
      <c r="BW113" s="357"/>
      <c r="BX113" s="354"/>
      <c r="BY113" s="353"/>
      <c r="BZ113" s="355"/>
      <c r="CA113" s="358"/>
      <c r="CB113" s="353"/>
      <c r="CC113" s="353"/>
      <c r="CD113" s="356"/>
      <c r="CE113" s="353"/>
      <c r="CF113" s="353"/>
      <c r="CG113" s="353"/>
      <c r="CH113" s="353"/>
      <c r="CI113" s="353"/>
      <c r="CJ113" s="356"/>
      <c r="CK113" s="353"/>
      <c r="CL113" s="353"/>
      <c r="CM113" s="353"/>
      <c r="CN113" s="353"/>
      <c r="CO113" s="353"/>
      <c r="CP113" s="356"/>
      <c r="CQ113" s="353"/>
      <c r="CR113" s="353"/>
      <c r="CS113" s="353"/>
      <c r="CT113" s="353"/>
    </row>
    <row r="114" spans="1:98" ht="17.25" customHeight="1">
      <c r="A114" s="187">
        <v>105</v>
      </c>
      <c r="B114" s="181" t="s">
        <v>4191</v>
      </c>
      <c r="C114" s="181" t="s">
        <v>4192</v>
      </c>
      <c r="D114" s="181"/>
      <c r="E114" s="181"/>
      <c r="F114" s="181"/>
      <c r="G114" s="181" t="s">
        <v>4193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33" t="s">
        <v>674</v>
      </c>
      <c r="P114" s="182"/>
      <c r="Q114" s="182"/>
      <c r="R114" s="333" t="s">
        <v>3962</v>
      </c>
      <c r="S114" s="182"/>
      <c r="T114" s="182"/>
      <c r="U114" s="182"/>
      <c r="V114" s="182"/>
      <c r="W114" s="333">
        <f>_xlfn.MINIFS(V:V,C:C,C114,AE:AE,"",AB:AB,"")</f>
        <v>0</v>
      </c>
      <c r="X114" s="333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77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45">
        <v>0</v>
      </c>
      <c r="AJ114" s="345">
        <v>0</v>
      </c>
      <c r="AK114" s="345"/>
      <c r="AL114" s="345"/>
      <c r="AM114" s="343"/>
      <c r="AN114" s="343"/>
      <c r="AO114" s="343"/>
      <c r="AP114" s="343"/>
      <c r="AQ114" s="343"/>
      <c r="AR114" s="343"/>
      <c r="AS114" s="343"/>
      <c r="AT114" s="343"/>
      <c r="AU114" s="343"/>
      <c r="AV114" s="343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83"/>
      <c r="BG114" s="187"/>
      <c r="BH114" s="184"/>
      <c r="BI114" s="384"/>
      <c r="BJ114" s="187"/>
      <c r="BK114" s="187"/>
      <c r="BL114" s="383"/>
      <c r="BM114" s="187"/>
      <c r="BN114" s="184"/>
      <c r="BO114" s="352">
        <v>46277</v>
      </c>
      <c r="BP114" s="187"/>
      <c r="BQ114" s="187"/>
      <c r="BR114" s="383"/>
      <c r="BS114" s="187"/>
      <c r="BT114" s="184"/>
      <c r="BU114" s="384"/>
      <c r="BV114" s="187"/>
      <c r="BW114" s="377"/>
      <c r="BX114" s="383"/>
      <c r="BY114" s="187"/>
      <c r="BZ114" s="184"/>
      <c r="CA114" s="385"/>
      <c r="CB114" s="187"/>
      <c r="CC114" s="187"/>
      <c r="CD114" s="384"/>
      <c r="CE114" s="187"/>
      <c r="CF114" s="187"/>
      <c r="CG114" s="187"/>
      <c r="CH114" s="187"/>
      <c r="CI114" s="187"/>
      <c r="CJ114" s="384"/>
      <c r="CK114" s="187"/>
      <c r="CL114" s="187"/>
      <c r="CM114" s="187"/>
      <c r="CN114" s="187"/>
      <c r="CO114" s="187"/>
      <c r="CP114" s="384"/>
      <c r="CQ114" s="187"/>
      <c r="CR114" s="187"/>
      <c r="CS114" s="187"/>
      <c r="CT114" s="187"/>
    </row>
    <row r="115" spans="1:98" ht="17.25" customHeight="1">
      <c r="A115" s="343">
        <v>106</v>
      </c>
      <c r="B115" s="344" t="s">
        <v>4191</v>
      </c>
      <c r="C115" s="344" t="s">
        <v>4192</v>
      </c>
      <c r="D115" s="344" t="s">
        <v>781</v>
      </c>
      <c r="E115" s="344" t="s">
        <v>4194</v>
      </c>
      <c r="F115" s="344" t="s">
        <v>4195</v>
      </c>
      <c r="G115" s="344" t="s">
        <v>1389</v>
      </c>
      <c r="H115" s="345">
        <v>6650</v>
      </c>
      <c r="I115" s="346" t="s">
        <v>702</v>
      </c>
      <c r="J115" s="347">
        <v>1</v>
      </c>
      <c r="K115" s="347"/>
      <c r="L115" s="347">
        <v>2</v>
      </c>
      <c r="M115" s="345">
        <v>78.3</v>
      </c>
      <c r="N115" s="345">
        <v>156.6</v>
      </c>
      <c r="O115" s="345" t="s">
        <v>674</v>
      </c>
      <c r="P115" s="345" t="s">
        <v>13</v>
      </c>
      <c r="Q115" s="345" t="s">
        <v>703</v>
      </c>
      <c r="R115" s="345"/>
      <c r="S115" s="345"/>
      <c r="T115" s="34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45">
        <f ca="1">+L115-T115</f>
        <v>2</v>
      </c>
      <c r="V115" s="345">
        <f ca="1">ROUNDDOWN(T115/J115,0)</f>
        <v>0</v>
      </c>
      <c r="W115" s="345"/>
      <c r="X115" s="345"/>
      <c r="Y115" s="345"/>
      <c r="Z115" s="345"/>
      <c r="AA115" s="345"/>
      <c r="AB115" s="345" t="s">
        <v>602</v>
      </c>
      <c r="AC115" s="345">
        <v>4.2619999999999996</v>
      </c>
      <c r="AD115" s="349"/>
      <c r="AE115" s="337"/>
      <c r="AF115" s="337"/>
      <c r="AG115" s="348" t="s">
        <v>677</v>
      </c>
      <c r="AH115" s="348" t="s">
        <v>677</v>
      </c>
      <c r="AI115" s="345">
        <v>0</v>
      </c>
      <c r="AJ115" s="345">
        <v>0</v>
      </c>
      <c r="AK115" s="345"/>
      <c r="AL115" s="345"/>
      <c r="AM115" s="343"/>
      <c r="AN115" s="343"/>
      <c r="AO115" s="343"/>
      <c r="AP115" s="343"/>
      <c r="AQ115" s="343"/>
      <c r="AR115" s="343"/>
      <c r="AS115" s="343"/>
      <c r="AT115" s="343"/>
      <c r="AU115" s="343"/>
      <c r="AV115" s="343"/>
      <c r="AW115" s="343">
        <v>0</v>
      </c>
      <c r="AX115" s="343">
        <v>0</v>
      </c>
      <c r="AY115" s="343">
        <v>0</v>
      </c>
      <c r="AZ115" s="343">
        <v>0</v>
      </c>
      <c r="BA115" s="343">
        <v>0</v>
      </c>
      <c r="BB115" s="343">
        <v>0</v>
      </c>
      <c r="BC115" s="343">
        <v>0</v>
      </c>
      <c r="BD115" s="343" t="s">
        <v>692</v>
      </c>
      <c r="BE115" s="343"/>
      <c r="BF115" s="350"/>
      <c r="BG115" s="343" t="s">
        <v>4004</v>
      </c>
      <c r="BH115" s="343">
        <v>2</v>
      </c>
      <c r="BI115" s="351">
        <v>46277</v>
      </c>
      <c r="BJ115" s="343">
        <v>0</v>
      </c>
      <c r="BK115" s="343"/>
      <c r="BL115" s="350"/>
      <c r="BM115" s="343" t="s">
        <v>4004</v>
      </c>
      <c r="BN115" s="343">
        <v>2</v>
      </c>
      <c r="BO115" s="352">
        <v>46277</v>
      </c>
      <c r="BP115" s="343">
        <v>0</v>
      </c>
      <c r="BQ115" s="343"/>
      <c r="BR115" s="350"/>
      <c r="BS115" s="343"/>
      <c r="BT115" s="343"/>
      <c r="BU115" s="351"/>
      <c r="BV115" s="343"/>
      <c r="BW115" s="343"/>
      <c r="BX115" s="350"/>
      <c r="BY115" s="343"/>
      <c r="BZ115" s="343"/>
      <c r="CA115" s="343"/>
      <c r="CB115" s="343"/>
      <c r="CC115" s="343"/>
      <c r="CD115" s="351"/>
      <c r="CE115" s="343"/>
      <c r="CF115" s="343"/>
      <c r="CG115" s="343"/>
      <c r="CH115" s="343"/>
      <c r="CI115" s="343"/>
      <c r="CJ115" s="351"/>
      <c r="CK115" s="343"/>
      <c r="CL115" s="343"/>
      <c r="CM115" s="343"/>
      <c r="CN115" s="343"/>
      <c r="CO115" s="343"/>
      <c r="CP115" s="351"/>
      <c r="CQ115" s="343"/>
      <c r="CR115" s="343"/>
      <c r="CS115" s="343"/>
      <c r="CT115" s="343"/>
    </row>
    <row r="116" spans="1:98" ht="17.25" customHeight="1">
      <c r="A116" s="187">
        <v>107</v>
      </c>
      <c r="B116" s="181" t="s">
        <v>4196</v>
      </c>
      <c r="C116" s="181" t="s">
        <v>4197</v>
      </c>
      <c r="D116" s="181"/>
      <c r="E116" s="181"/>
      <c r="F116" s="181"/>
      <c r="G116" s="181" t="s">
        <v>4180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33" t="s">
        <v>674</v>
      </c>
      <c r="P116" s="182"/>
      <c r="Q116" s="182"/>
      <c r="R116" s="333" t="s">
        <v>3962</v>
      </c>
      <c r="S116" s="182"/>
      <c r="T116" s="182"/>
      <c r="U116" s="182"/>
      <c r="V116" s="182"/>
      <c r="W116" s="333">
        <f>_xlfn.MINIFS(V:V,C:C,C116,AE:AE,"",AB:AB,"")</f>
        <v>0</v>
      </c>
      <c r="X116" s="333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77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45">
        <v>0</v>
      </c>
      <c r="AJ116" s="345">
        <v>0</v>
      </c>
      <c r="AK116" s="345"/>
      <c r="AL116" s="345"/>
      <c r="AM116" s="343"/>
      <c r="AN116" s="343"/>
      <c r="AO116" s="343"/>
      <c r="AP116" s="343"/>
      <c r="AQ116" s="343"/>
      <c r="AR116" s="343"/>
      <c r="AS116" s="343"/>
      <c r="AT116" s="343"/>
      <c r="AU116" s="343"/>
      <c r="AV116" s="343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69"/>
      <c r="BF116" s="370"/>
      <c r="BG116" s="369"/>
      <c r="BH116" s="369"/>
      <c r="BI116" s="374"/>
      <c r="BJ116" s="369"/>
      <c r="BK116" s="369"/>
      <c r="BL116" s="370"/>
      <c r="BM116" s="371"/>
      <c r="BN116" s="371"/>
      <c r="BO116" s="352">
        <v>46277</v>
      </c>
      <c r="BP116" s="371"/>
      <c r="BQ116" s="369"/>
      <c r="BR116" s="370"/>
      <c r="BS116" s="369"/>
      <c r="BT116" s="369"/>
      <c r="BU116" s="374"/>
      <c r="BV116" s="369"/>
      <c r="BW116" s="369"/>
      <c r="BX116" s="370"/>
      <c r="BY116" s="369"/>
      <c r="BZ116" s="369"/>
      <c r="CA116" s="369"/>
      <c r="CB116" s="369"/>
      <c r="CC116" s="369"/>
      <c r="CD116" s="374"/>
      <c r="CE116" s="369"/>
      <c r="CF116" s="369"/>
      <c r="CG116" s="369"/>
      <c r="CH116" s="369"/>
      <c r="CI116" s="369"/>
      <c r="CJ116" s="374"/>
      <c r="CK116" s="369"/>
      <c r="CL116" s="369"/>
      <c r="CM116" s="369"/>
      <c r="CN116" s="369"/>
      <c r="CO116" s="369"/>
      <c r="CP116" s="374"/>
      <c r="CQ116" s="369"/>
      <c r="CR116" s="369"/>
      <c r="CS116" s="369"/>
      <c r="CT116" s="369"/>
    </row>
    <row r="117" spans="1:98" ht="17.25" customHeight="1">
      <c r="A117" s="343">
        <v>108</v>
      </c>
      <c r="B117" s="344" t="s">
        <v>4196</v>
      </c>
      <c r="C117" s="344" t="s">
        <v>4197</v>
      </c>
      <c r="D117" s="344" t="s">
        <v>781</v>
      </c>
      <c r="E117" s="344" t="s">
        <v>4181</v>
      </c>
      <c r="F117" s="344" t="s">
        <v>4198</v>
      </c>
      <c r="G117" s="344" t="s">
        <v>1389</v>
      </c>
      <c r="H117" s="345">
        <v>3914</v>
      </c>
      <c r="I117" s="346" t="s">
        <v>702</v>
      </c>
      <c r="J117" s="347">
        <v>1</v>
      </c>
      <c r="K117" s="347"/>
      <c r="L117" s="347">
        <v>2</v>
      </c>
      <c r="M117" s="345">
        <v>47.1</v>
      </c>
      <c r="N117" s="345">
        <v>94.1</v>
      </c>
      <c r="O117" s="345" t="s">
        <v>674</v>
      </c>
      <c r="P117" s="345" t="s">
        <v>13</v>
      </c>
      <c r="Q117" s="345" t="s">
        <v>703</v>
      </c>
      <c r="R117" s="345"/>
      <c r="S117" s="345"/>
      <c r="T117" s="345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45">
        <f ca="1">+L117-T117</f>
        <v>2</v>
      </c>
      <c r="V117" s="345">
        <f ca="1">ROUNDDOWN(T117/J117,0)</f>
        <v>0</v>
      </c>
      <c r="W117" s="345"/>
      <c r="X117" s="345"/>
      <c r="Y117" s="345"/>
      <c r="Z117" s="345"/>
      <c r="AA117" s="345"/>
      <c r="AB117" s="345" t="s">
        <v>602</v>
      </c>
      <c r="AC117" s="345">
        <v>2.5640000000000001</v>
      </c>
      <c r="AD117" s="349"/>
      <c r="AE117" s="337"/>
      <c r="AF117" s="337"/>
      <c r="AG117" s="348" t="s">
        <v>677</v>
      </c>
      <c r="AH117" s="348" t="s">
        <v>677</v>
      </c>
      <c r="AI117" s="345">
        <v>0</v>
      </c>
      <c r="AJ117" s="345">
        <v>0</v>
      </c>
      <c r="AK117" s="345"/>
      <c r="AL117" s="345"/>
      <c r="AM117" s="343"/>
      <c r="AN117" s="343"/>
      <c r="AO117" s="343"/>
      <c r="AP117" s="343"/>
      <c r="AQ117" s="343"/>
      <c r="AR117" s="343"/>
      <c r="AS117" s="343"/>
      <c r="AT117" s="343"/>
      <c r="AU117" s="343"/>
      <c r="AV117" s="343"/>
      <c r="AW117" s="343">
        <v>0</v>
      </c>
      <c r="AX117" s="343">
        <v>0</v>
      </c>
      <c r="AY117" s="343">
        <v>0</v>
      </c>
      <c r="AZ117" s="343">
        <v>0</v>
      </c>
      <c r="BA117" s="343">
        <v>0</v>
      </c>
      <c r="BB117" s="343">
        <v>0</v>
      </c>
      <c r="BC117" s="343">
        <v>0</v>
      </c>
      <c r="BD117" s="343" t="s">
        <v>692</v>
      </c>
      <c r="BE117" s="343"/>
      <c r="BF117" s="343"/>
      <c r="BG117" s="343" t="s">
        <v>4004</v>
      </c>
      <c r="BH117" s="343">
        <v>2</v>
      </c>
      <c r="BI117" s="351">
        <v>46277</v>
      </c>
      <c r="BJ117" s="343">
        <v>0</v>
      </c>
      <c r="BK117" s="343"/>
      <c r="BL117" s="350"/>
      <c r="BM117" s="343" t="s">
        <v>4004</v>
      </c>
      <c r="BN117" s="343">
        <v>2</v>
      </c>
      <c r="BO117" s="352">
        <v>46277</v>
      </c>
      <c r="BP117" s="343">
        <v>0</v>
      </c>
      <c r="BQ117" s="343"/>
      <c r="BR117" s="350"/>
      <c r="BS117" s="343"/>
      <c r="BT117" s="343"/>
      <c r="BU117" s="351"/>
      <c r="BV117" s="343"/>
      <c r="BW117" s="343"/>
      <c r="BX117" s="350"/>
      <c r="BY117" s="343"/>
      <c r="BZ117" s="343"/>
      <c r="CA117" s="343"/>
      <c r="CB117" s="343"/>
      <c r="CC117" s="343"/>
      <c r="CD117" s="351"/>
      <c r="CE117" s="343"/>
      <c r="CF117" s="343"/>
      <c r="CG117" s="343"/>
      <c r="CH117" s="343"/>
      <c r="CI117" s="343"/>
      <c r="CJ117" s="351"/>
      <c r="CK117" s="343"/>
      <c r="CL117" s="343"/>
      <c r="CM117" s="343"/>
      <c r="CN117" s="343"/>
      <c r="CO117" s="343"/>
      <c r="CP117" s="351"/>
      <c r="CQ117" s="343"/>
      <c r="CR117" s="343"/>
      <c r="CS117" s="343"/>
      <c r="CT117" s="343"/>
    </row>
    <row r="118" spans="1:98" ht="17.25" customHeight="1">
      <c r="A118" s="187">
        <v>109</v>
      </c>
      <c r="B118" s="181" t="s">
        <v>4199</v>
      </c>
      <c r="C118" s="181" t="s">
        <v>4200</v>
      </c>
      <c r="D118" s="181"/>
      <c r="E118" s="181"/>
      <c r="F118" s="181"/>
      <c r="G118" s="181" t="s">
        <v>4185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33" t="s">
        <v>674</v>
      </c>
      <c r="P118" s="182"/>
      <c r="Q118" s="182"/>
      <c r="R118" s="333" t="s">
        <v>3962</v>
      </c>
      <c r="S118" s="182"/>
      <c r="T118" s="182"/>
      <c r="U118" s="182"/>
      <c r="V118" s="182"/>
      <c r="W118" s="333">
        <f>_xlfn.MINIFS(V:V,C:C,C118,AE:AE,"",AB:AB,"")</f>
        <v>0</v>
      </c>
      <c r="X118" s="333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77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45">
        <v>0</v>
      </c>
      <c r="AJ118" s="345">
        <v>0</v>
      </c>
      <c r="AK118" s="345"/>
      <c r="AL118" s="345"/>
      <c r="AM118" s="343"/>
      <c r="AN118" s="343"/>
      <c r="AO118" s="343"/>
      <c r="AP118" s="343"/>
      <c r="AQ118" s="343"/>
      <c r="AR118" s="343"/>
      <c r="AS118" s="343"/>
      <c r="AT118" s="343"/>
      <c r="AU118" s="343"/>
      <c r="AV118" s="343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81"/>
      <c r="BF118" s="381"/>
      <c r="BG118" s="381"/>
      <c r="BH118" s="347"/>
      <c r="BI118" s="391"/>
      <c r="BJ118" s="343"/>
      <c r="BK118" s="353"/>
      <c r="BL118" s="354"/>
      <c r="BM118" s="343"/>
      <c r="BN118" s="347"/>
      <c r="BO118" s="352">
        <v>46277</v>
      </c>
      <c r="BP118" s="343"/>
      <c r="BQ118" s="353"/>
      <c r="BR118" s="354"/>
      <c r="BS118" s="353"/>
      <c r="BT118" s="355"/>
      <c r="BU118" s="356"/>
      <c r="BV118" s="353"/>
      <c r="BW118" s="357"/>
      <c r="BX118" s="354"/>
      <c r="BY118" s="353"/>
      <c r="BZ118" s="355"/>
      <c r="CA118" s="358"/>
      <c r="CB118" s="353"/>
      <c r="CC118" s="353"/>
      <c r="CD118" s="356"/>
      <c r="CE118" s="353"/>
      <c r="CF118" s="353"/>
      <c r="CG118" s="353"/>
      <c r="CH118" s="353"/>
      <c r="CI118" s="353"/>
      <c r="CJ118" s="356"/>
      <c r="CK118" s="353"/>
      <c r="CL118" s="353"/>
      <c r="CM118" s="353"/>
      <c r="CN118" s="353"/>
      <c r="CO118" s="353"/>
      <c r="CP118" s="356"/>
      <c r="CQ118" s="353"/>
      <c r="CR118" s="353"/>
      <c r="CS118" s="353"/>
      <c r="CT118" s="353"/>
    </row>
    <row r="119" spans="1:98" ht="17.25" customHeight="1">
      <c r="A119" s="343">
        <v>110</v>
      </c>
      <c r="B119" s="344" t="s">
        <v>4199</v>
      </c>
      <c r="C119" s="344" t="s">
        <v>4200</v>
      </c>
      <c r="D119" s="344" t="s">
        <v>781</v>
      </c>
      <c r="E119" s="344" t="s">
        <v>4186</v>
      </c>
      <c r="F119" s="344" t="s">
        <v>4201</v>
      </c>
      <c r="G119" s="344" t="s">
        <v>1389</v>
      </c>
      <c r="H119" s="345">
        <v>3800</v>
      </c>
      <c r="I119" s="346" t="s">
        <v>702</v>
      </c>
      <c r="J119" s="347">
        <v>1</v>
      </c>
      <c r="K119" s="347"/>
      <c r="L119" s="347">
        <v>2</v>
      </c>
      <c r="M119" s="345">
        <v>44.7</v>
      </c>
      <c r="N119" s="345">
        <v>89.5</v>
      </c>
      <c r="O119" s="345" t="s">
        <v>674</v>
      </c>
      <c r="P119" s="345" t="s">
        <v>13</v>
      </c>
      <c r="Q119" s="345" t="s">
        <v>703</v>
      </c>
      <c r="R119" s="345"/>
      <c r="S119" s="345"/>
      <c r="T119" s="34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45">
        <f ca="1">+L119-T119</f>
        <v>2</v>
      </c>
      <c r="V119" s="345">
        <f ca="1">ROUNDDOWN(T119/J119,0)</f>
        <v>0</v>
      </c>
      <c r="W119" s="345"/>
      <c r="X119" s="345"/>
      <c r="Y119" s="345"/>
      <c r="Z119" s="345"/>
      <c r="AA119" s="345"/>
      <c r="AB119" s="345" t="s">
        <v>602</v>
      </c>
      <c r="AC119" s="345">
        <v>2.4380000000000002</v>
      </c>
      <c r="AD119" s="349"/>
      <c r="AE119" s="337"/>
      <c r="AF119" s="337"/>
      <c r="AG119" s="348" t="s">
        <v>677</v>
      </c>
      <c r="AH119" s="348" t="s">
        <v>677</v>
      </c>
      <c r="AI119" s="345">
        <v>0</v>
      </c>
      <c r="AJ119" s="345">
        <v>0</v>
      </c>
      <c r="AK119" s="345"/>
      <c r="AL119" s="345"/>
      <c r="AM119" s="343"/>
      <c r="AN119" s="343"/>
      <c r="AO119" s="343"/>
      <c r="AP119" s="343"/>
      <c r="AQ119" s="343"/>
      <c r="AR119" s="343"/>
      <c r="AS119" s="343"/>
      <c r="AT119" s="343"/>
      <c r="AU119" s="343"/>
      <c r="AV119" s="343"/>
      <c r="AW119" s="343">
        <v>0</v>
      </c>
      <c r="AX119" s="343">
        <v>0</v>
      </c>
      <c r="AY119" s="343">
        <v>0</v>
      </c>
      <c r="AZ119" s="343">
        <v>0</v>
      </c>
      <c r="BA119" s="343">
        <v>0</v>
      </c>
      <c r="BB119" s="343">
        <v>0</v>
      </c>
      <c r="BC119" s="343">
        <v>0</v>
      </c>
      <c r="BD119" s="343" t="s">
        <v>692</v>
      </c>
      <c r="BE119" s="343"/>
      <c r="BF119" s="343"/>
      <c r="BG119" s="343" t="s">
        <v>4004</v>
      </c>
      <c r="BH119" s="343">
        <v>2</v>
      </c>
      <c r="BI119" s="351">
        <v>46277</v>
      </c>
      <c r="BJ119" s="343">
        <v>0</v>
      </c>
      <c r="BK119" s="343"/>
      <c r="BL119" s="350"/>
      <c r="BM119" s="343" t="s">
        <v>4004</v>
      </c>
      <c r="BN119" s="347">
        <v>2</v>
      </c>
      <c r="BO119" s="352">
        <v>46277</v>
      </c>
      <c r="BP119" s="343">
        <v>0</v>
      </c>
      <c r="BQ119" s="343"/>
      <c r="BR119" s="350"/>
      <c r="BS119" s="343"/>
      <c r="BT119" s="347"/>
      <c r="BU119" s="351"/>
      <c r="BV119" s="343"/>
      <c r="BW119" s="349"/>
      <c r="BX119" s="350"/>
      <c r="BY119" s="343"/>
      <c r="BZ119" s="347"/>
      <c r="CA119" s="352"/>
      <c r="CB119" s="343"/>
      <c r="CC119" s="343"/>
      <c r="CD119" s="351"/>
      <c r="CE119" s="343"/>
      <c r="CF119" s="343"/>
      <c r="CG119" s="343"/>
      <c r="CH119" s="343"/>
      <c r="CI119" s="343"/>
      <c r="CJ119" s="351"/>
      <c r="CK119" s="343"/>
      <c r="CL119" s="343"/>
      <c r="CM119" s="343"/>
      <c r="CN119" s="343"/>
      <c r="CO119" s="343"/>
      <c r="CP119" s="351"/>
      <c r="CQ119" s="343"/>
      <c r="CR119" s="343"/>
      <c r="CS119" s="343"/>
      <c r="CT119" s="343"/>
    </row>
    <row r="120" spans="1:98" ht="17.25" customHeight="1">
      <c r="A120" s="187">
        <v>111</v>
      </c>
      <c r="B120" s="181" t="s">
        <v>4202</v>
      </c>
      <c r="C120" s="181" t="s">
        <v>4203</v>
      </c>
      <c r="D120" s="181"/>
      <c r="E120" s="181"/>
      <c r="F120" s="181"/>
      <c r="G120" s="181" t="s">
        <v>4031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33" t="s">
        <v>674</v>
      </c>
      <c r="P120" s="182"/>
      <c r="Q120" s="182"/>
      <c r="R120" s="333" t="s">
        <v>3962</v>
      </c>
      <c r="S120" s="182"/>
      <c r="T120" s="182"/>
      <c r="U120" s="182"/>
      <c r="V120" s="182"/>
      <c r="W120" s="333">
        <f>_xlfn.MINIFS(V:V,C:C,C120,AE:AE,"",AB:AB,"")</f>
        <v>0</v>
      </c>
      <c r="X120" s="333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77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45">
        <v>0</v>
      </c>
      <c r="AJ120" s="345">
        <v>0</v>
      </c>
      <c r="AK120" s="345"/>
      <c r="AL120" s="345"/>
      <c r="AM120" s="343"/>
      <c r="AN120" s="343"/>
      <c r="AO120" s="343"/>
      <c r="AP120" s="343"/>
      <c r="AQ120" s="343"/>
      <c r="AR120" s="343"/>
      <c r="AS120" s="343"/>
      <c r="AT120" s="343"/>
      <c r="AU120" s="343"/>
      <c r="AV120" s="343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43"/>
      <c r="BF120" s="350"/>
      <c r="BG120" s="381"/>
      <c r="BH120" s="395"/>
      <c r="BI120" s="351"/>
      <c r="BJ120" s="343"/>
      <c r="BK120" s="343"/>
      <c r="BL120" s="350"/>
      <c r="BM120" s="343"/>
      <c r="BN120" s="347"/>
      <c r="BO120" s="352">
        <v>46277</v>
      </c>
      <c r="BP120" s="343"/>
      <c r="BQ120" s="343"/>
      <c r="BR120" s="350"/>
      <c r="BS120" s="343"/>
      <c r="BT120" s="347"/>
      <c r="BU120" s="351"/>
      <c r="BV120" s="343"/>
      <c r="BW120" s="349"/>
      <c r="BX120" s="350"/>
      <c r="BY120" s="343"/>
      <c r="BZ120" s="347"/>
      <c r="CA120" s="352"/>
      <c r="CB120" s="343"/>
      <c r="CC120" s="343"/>
      <c r="CD120" s="351"/>
      <c r="CE120" s="343"/>
      <c r="CF120" s="343"/>
      <c r="CG120" s="343"/>
      <c r="CH120" s="343"/>
      <c r="CI120" s="343"/>
      <c r="CJ120" s="351"/>
      <c r="CK120" s="343"/>
      <c r="CL120" s="343"/>
      <c r="CM120" s="343"/>
      <c r="CN120" s="343"/>
      <c r="CO120" s="343"/>
      <c r="CP120" s="351"/>
      <c r="CQ120" s="343"/>
      <c r="CR120" s="343"/>
      <c r="CS120" s="343"/>
      <c r="CT120" s="343"/>
    </row>
    <row r="121" spans="1:98" ht="17.25" customHeight="1">
      <c r="A121" s="343">
        <v>112</v>
      </c>
      <c r="B121" s="344" t="s">
        <v>4202</v>
      </c>
      <c r="C121" s="344" t="s">
        <v>4203</v>
      </c>
      <c r="D121" s="344" t="s">
        <v>781</v>
      </c>
      <c r="E121" s="344" t="s">
        <v>4032</v>
      </c>
      <c r="F121" s="344" t="s">
        <v>4204</v>
      </c>
      <c r="G121" s="344" t="s">
        <v>1389</v>
      </c>
      <c r="H121" s="345">
        <v>3920</v>
      </c>
      <c r="I121" s="346" t="s">
        <v>702</v>
      </c>
      <c r="J121" s="347">
        <v>1</v>
      </c>
      <c r="K121" s="347"/>
      <c r="L121" s="347">
        <v>2</v>
      </c>
      <c r="M121" s="345">
        <v>47.1</v>
      </c>
      <c r="N121" s="345">
        <v>94.3</v>
      </c>
      <c r="O121" s="345" t="s">
        <v>674</v>
      </c>
      <c r="P121" s="345" t="s">
        <v>13</v>
      </c>
      <c r="Q121" s="345" t="s">
        <v>703</v>
      </c>
      <c r="R121" s="345"/>
      <c r="S121" s="345"/>
      <c r="T121" s="34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45">
        <f ca="1">+L121-T121</f>
        <v>2</v>
      </c>
      <c r="V121" s="345">
        <f ca="1">ROUNDDOWN(T121/J121,0)</f>
        <v>0</v>
      </c>
      <c r="W121" s="345"/>
      <c r="X121" s="345"/>
      <c r="Y121" s="345"/>
      <c r="Z121" s="345"/>
      <c r="AA121" s="345"/>
      <c r="AB121" s="345" t="s">
        <v>602</v>
      </c>
      <c r="AC121" s="345">
        <v>2.5680000000000001</v>
      </c>
      <c r="AD121" s="349"/>
      <c r="AE121" s="337"/>
      <c r="AF121" s="337"/>
      <c r="AG121" s="348" t="s">
        <v>677</v>
      </c>
      <c r="AH121" s="348" t="s">
        <v>677</v>
      </c>
      <c r="AI121" s="345">
        <v>0</v>
      </c>
      <c r="AJ121" s="345">
        <v>0</v>
      </c>
      <c r="AK121" s="345"/>
      <c r="AL121" s="345"/>
      <c r="AM121" s="343"/>
      <c r="AN121" s="343"/>
      <c r="AO121" s="343"/>
      <c r="AP121" s="343"/>
      <c r="AQ121" s="343"/>
      <c r="AR121" s="343"/>
      <c r="AS121" s="343"/>
      <c r="AT121" s="343"/>
      <c r="AU121" s="343"/>
      <c r="AV121" s="343"/>
      <c r="AW121" s="343">
        <v>0</v>
      </c>
      <c r="AX121" s="343">
        <v>0</v>
      </c>
      <c r="AY121" s="343">
        <v>0</v>
      </c>
      <c r="AZ121" s="343">
        <v>0</v>
      </c>
      <c r="BA121" s="343">
        <v>0</v>
      </c>
      <c r="BB121" s="343">
        <v>0</v>
      </c>
      <c r="BC121" s="343">
        <v>0</v>
      </c>
      <c r="BD121" s="343" t="s">
        <v>692</v>
      </c>
      <c r="BE121" s="359"/>
      <c r="BF121" s="360"/>
      <c r="BG121" s="343" t="s">
        <v>4004</v>
      </c>
      <c r="BH121" s="343">
        <v>2</v>
      </c>
      <c r="BI121" s="351">
        <v>46277</v>
      </c>
      <c r="BJ121" s="343">
        <v>0</v>
      </c>
      <c r="BK121" s="363"/>
      <c r="BL121" s="387"/>
      <c r="BM121" s="363" t="s">
        <v>4004</v>
      </c>
      <c r="BN121" s="364">
        <v>2</v>
      </c>
      <c r="BO121" s="352">
        <v>46277</v>
      </c>
      <c r="BP121" s="363">
        <v>0</v>
      </c>
      <c r="BQ121" s="363"/>
      <c r="BR121" s="387"/>
      <c r="BS121" s="363"/>
      <c r="BT121" s="364"/>
      <c r="BU121" s="388"/>
      <c r="BV121" s="363"/>
      <c r="BW121" s="389"/>
      <c r="BX121" s="387"/>
      <c r="BY121" s="363"/>
      <c r="BZ121" s="364"/>
      <c r="CA121" s="390"/>
      <c r="CB121" s="363"/>
      <c r="CC121" s="363"/>
      <c r="CD121" s="388"/>
      <c r="CE121" s="363"/>
      <c r="CF121" s="363"/>
      <c r="CG121" s="363"/>
      <c r="CH121" s="363"/>
      <c r="CI121" s="363"/>
      <c r="CJ121" s="388"/>
      <c r="CK121" s="363"/>
      <c r="CL121" s="363"/>
      <c r="CM121" s="363"/>
      <c r="CN121" s="363"/>
      <c r="CO121" s="363"/>
      <c r="CP121" s="388"/>
      <c r="CQ121" s="363"/>
      <c r="CR121" s="363"/>
      <c r="CS121" s="363"/>
      <c r="CT121" s="363"/>
    </row>
    <row r="122" spans="1:98" ht="17.25" customHeight="1">
      <c r="A122" s="187">
        <v>113</v>
      </c>
      <c r="B122" s="181" t="s">
        <v>4205</v>
      </c>
      <c r="C122" s="181" t="s">
        <v>4206</v>
      </c>
      <c r="D122" s="181"/>
      <c r="E122" s="181"/>
      <c r="F122" s="181"/>
      <c r="G122" s="181" t="s">
        <v>4193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33" t="s">
        <v>674</v>
      </c>
      <c r="P122" s="182"/>
      <c r="Q122" s="182"/>
      <c r="R122" s="333" t="s">
        <v>3962</v>
      </c>
      <c r="S122" s="182"/>
      <c r="T122" s="182"/>
      <c r="U122" s="182"/>
      <c r="V122" s="182"/>
      <c r="W122" s="333">
        <f>_xlfn.MINIFS(V:V,C:C,C122,AE:AE,"",AB:AB,"")</f>
        <v>0</v>
      </c>
      <c r="X122" s="333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77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45">
        <v>0</v>
      </c>
      <c r="AJ122" s="345">
        <v>0</v>
      </c>
      <c r="AK122" s="345"/>
      <c r="AL122" s="345"/>
      <c r="AM122" s="343"/>
      <c r="AN122" s="343"/>
      <c r="AO122" s="343"/>
      <c r="AP122" s="343"/>
      <c r="AQ122" s="343"/>
      <c r="AR122" s="343"/>
      <c r="AS122" s="343"/>
      <c r="AT122" s="343"/>
      <c r="AU122" s="343"/>
      <c r="AV122" s="343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59"/>
      <c r="BF122" s="360"/>
      <c r="BG122" s="359"/>
      <c r="BH122" s="364"/>
      <c r="BI122" s="386"/>
      <c r="BJ122" s="363"/>
      <c r="BK122" s="363"/>
      <c r="BL122" s="387"/>
      <c r="BM122" s="363"/>
      <c r="BN122" s="364"/>
      <c r="BO122" s="352">
        <v>46277</v>
      </c>
      <c r="BP122" s="363"/>
      <c r="BQ122" s="363"/>
      <c r="BR122" s="387"/>
      <c r="BS122" s="363"/>
      <c r="BT122" s="364"/>
      <c r="BU122" s="388"/>
      <c r="BV122" s="363"/>
      <c r="BW122" s="389"/>
      <c r="BX122" s="387"/>
      <c r="BY122" s="363"/>
      <c r="BZ122" s="364"/>
      <c r="CA122" s="390"/>
      <c r="CB122" s="363"/>
      <c r="CC122" s="363"/>
      <c r="CD122" s="388"/>
      <c r="CE122" s="363"/>
      <c r="CF122" s="363"/>
      <c r="CG122" s="363"/>
      <c r="CH122" s="363"/>
      <c r="CI122" s="363"/>
      <c r="CJ122" s="388"/>
      <c r="CK122" s="363"/>
      <c r="CL122" s="363"/>
      <c r="CM122" s="363"/>
      <c r="CN122" s="363"/>
      <c r="CO122" s="363"/>
      <c r="CP122" s="388"/>
      <c r="CQ122" s="363"/>
      <c r="CR122" s="363"/>
      <c r="CS122" s="363"/>
      <c r="CT122" s="363"/>
    </row>
    <row r="123" spans="1:98" ht="17.25" customHeight="1">
      <c r="A123" s="343">
        <v>114</v>
      </c>
      <c r="B123" s="344" t="s">
        <v>4205</v>
      </c>
      <c r="C123" s="344" t="s">
        <v>4206</v>
      </c>
      <c r="D123" s="344" t="s">
        <v>781</v>
      </c>
      <c r="E123" s="344" t="s">
        <v>4194</v>
      </c>
      <c r="F123" s="344" t="s">
        <v>4207</v>
      </c>
      <c r="G123" s="344" t="s">
        <v>1389</v>
      </c>
      <c r="H123" s="345">
        <v>6650</v>
      </c>
      <c r="I123" s="346" t="s">
        <v>702</v>
      </c>
      <c r="J123" s="347">
        <v>1</v>
      </c>
      <c r="K123" s="347"/>
      <c r="L123" s="347">
        <v>2</v>
      </c>
      <c r="M123" s="345">
        <v>78.3</v>
      </c>
      <c r="N123" s="345">
        <v>156.6</v>
      </c>
      <c r="O123" s="345" t="s">
        <v>674</v>
      </c>
      <c r="P123" s="345" t="s">
        <v>13</v>
      </c>
      <c r="Q123" s="345" t="s">
        <v>703</v>
      </c>
      <c r="R123" s="345"/>
      <c r="S123" s="345"/>
      <c r="T123" s="34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45">
        <f ca="1">+L123-T123</f>
        <v>2</v>
      </c>
      <c r="V123" s="345">
        <f ca="1">ROUNDDOWN(T123/J123,0)</f>
        <v>0</v>
      </c>
      <c r="W123" s="345"/>
      <c r="X123" s="345"/>
      <c r="Y123" s="345"/>
      <c r="Z123" s="345"/>
      <c r="AA123" s="345"/>
      <c r="AB123" s="345" t="s">
        <v>602</v>
      </c>
      <c r="AC123" s="345">
        <v>4.2619999999999996</v>
      </c>
      <c r="AD123" s="349"/>
      <c r="AE123" s="337"/>
      <c r="AF123" s="337"/>
      <c r="AG123" s="348" t="s">
        <v>677</v>
      </c>
      <c r="AH123" s="348" t="s">
        <v>677</v>
      </c>
      <c r="AI123" s="345">
        <v>0</v>
      </c>
      <c r="AJ123" s="345">
        <v>0</v>
      </c>
      <c r="AK123" s="345"/>
      <c r="AL123" s="345"/>
      <c r="AM123" s="343"/>
      <c r="AN123" s="343"/>
      <c r="AO123" s="343"/>
      <c r="AP123" s="343"/>
      <c r="AQ123" s="343"/>
      <c r="AR123" s="343"/>
      <c r="AS123" s="343"/>
      <c r="AT123" s="343"/>
      <c r="AU123" s="343"/>
      <c r="AV123" s="343"/>
      <c r="AW123" s="343">
        <v>0</v>
      </c>
      <c r="AX123" s="343">
        <v>0</v>
      </c>
      <c r="AY123" s="343">
        <v>0</v>
      </c>
      <c r="AZ123" s="343">
        <v>0</v>
      </c>
      <c r="BA123" s="343">
        <v>0</v>
      </c>
      <c r="BB123" s="343">
        <v>0</v>
      </c>
      <c r="BC123" s="343">
        <v>0</v>
      </c>
      <c r="BD123" s="343" t="s">
        <v>692</v>
      </c>
      <c r="BE123" s="369"/>
      <c r="BF123" s="370"/>
      <c r="BG123" s="343" t="s">
        <v>4004</v>
      </c>
      <c r="BH123" s="343">
        <v>2</v>
      </c>
      <c r="BI123" s="351">
        <v>46277</v>
      </c>
      <c r="BJ123" s="343">
        <v>0</v>
      </c>
      <c r="BK123" s="369"/>
      <c r="BL123" s="370"/>
      <c r="BM123" s="371" t="s">
        <v>4004</v>
      </c>
      <c r="BN123" s="371">
        <v>2</v>
      </c>
      <c r="BO123" s="352">
        <v>46277</v>
      </c>
      <c r="BP123" s="371">
        <v>0</v>
      </c>
      <c r="BQ123" s="369"/>
      <c r="BR123" s="370"/>
      <c r="BS123" s="369"/>
      <c r="BT123" s="369"/>
      <c r="BU123" s="374"/>
      <c r="BV123" s="369"/>
      <c r="BW123" s="369"/>
      <c r="BX123" s="370"/>
      <c r="BY123" s="369"/>
      <c r="BZ123" s="369"/>
      <c r="CA123" s="369"/>
      <c r="CB123" s="369"/>
      <c r="CC123" s="369"/>
      <c r="CD123" s="374"/>
      <c r="CE123" s="369"/>
      <c r="CF123" s="369"/>
      <c r="CG123" s="369"/>
      <c r="CH123" s="369"/>
      <c r="CI123" s="369"/>
      <c r="CJ123" s="374"/>
      <c r="CK123" s="369"/>
      <c r="CL123" s="369"/>
      <c r="CM123" s="369"/>
      <c r="CN123" s="369"/>
      <c r="CO123" s="369"/>
      <c r="CP123" s="374"/>
      <c r="CQ123" s="369"/>
      <c r="CR123" s="369"/>
      <c r="CS123" s="369"/>
      <c r="CT123" s="369"/>
    </row>
    <row r="124" spans="1:98" ht="17.25" customHeight="1">
      <c r="A124" s="187">
        <v>115</v>
      </c>
      <c r="B124" s="181" t="s">
        <v>4208</v>
      </c>
      <c r="C124" s="181" t="s">
        <v>4209</v>
      </c>
      <c r="D124" s="181"/>
      <c r="E124" s="181"/>
      <c r="F124" s="181"/>
      <c r="G124" s="181" t="s">
        <v>4180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33" t="s">
        <v>674</v>
      </c>
      <c r="P124" s="182"/>
      <c r="Q124" s="182"/>
      <c r="R124" s="333" t="s">
        <v>3962</v>
      </c>
      <c r="S124" s="182"/>
      <c r="T124" s="182"/>
      <c r="U124" s="182"/>
      <c r="V124" s="182"/>
      <c r="W124" s="333">
        <f>_xlfn.MINIFS(V:V,C:C,C124,AE:AE,"",AB:AB,"")</f>
        <v>0</v>
      </c>
      <c r="X124" s="333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77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45">
        <v>0</v>
      </c>
      <c r="AJ124" s="345">
        <v>0</v>
      </c>
      <c r="AK124" s="345"/>
      <c r="AL124" s="345"/>
      <c r="AM124" s="343"/>
      <c r="AN124" s="343"/>
      <c r="AO124" s="343"/>
      <c r="AP124" s="343"/>
      <c r="AQ124" s="343"/>
      <c r="AR124" s="343"/>
      <c r="AS124" s="343"/>
      <c r="AT124" s="343"/>
      <c r="AU124" s="343"/>
      <c r="AV124" s="343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43"/>
      <c r="BF124" s="350"/>
      <c r="BG124" s="343"/>
      <c r="BH124" s="347"/>
      <c r="BI124" s="351"/>
      <c r="BJ124" s="343"/>
      <c r="BK124" s="343"/>
      <c r="BL124" s="350"/>
      <c r="BM124" s="343"/>
      <c r="BN124" s="347"/>
      <c r="BO124" s="352">
        <v>46277</v>
      </c>
      <c r="BP124" s="343"/>
      <c r="BQ124" s="343"/>
      <c r="BR124" s="350"/>
      <c r="BS124" s="343"/>
      <c r="BT124" s="347"/>
      <c r="BU124" s="351"/>
      <c r="BV124" s="343"/>
      <c r="BW124" s="349"/>
      <c r="BX124" s="350"/>
      <c r="BY124" s="343"/>
      <c r="BZ124" s="347"/>
      <c r="CA124" s="352"/>
      <c r="CB124" s="343"/>
      <c r="CC124" s="343"/>
      <c r="CD124" s="351"/>
      <c r="CE124" s="343"/>
      <c r="CF124" s="343"/>
      <c r="CG124" s="343"/>
      <c r="CH124" s="343"/>
      <c r="CI124" s="343"/>
      <c r="CJ124" s="351"/>
      <c r="CK124" s="343"/>
      <c r="CL124" s="343"/>
      <c r="CM124" s="343"/>
      <c r="CN124" s="343"/>
      <c r="CO124" s="343"/>
      <c r="CP124" s="351"/>
      <c r="CQ124" s="343"/>
      <c r="CR124" s="343"/>
      <c r="CS124" s="343"/>
      <c r="CT124" s="343"/>
    </row>
    <row r="125" spans="1:98" ht="17.25" customHeight="1">
      <c r="A125" s="343">
        <v>116</v>
      </c>
      <c r="B125" s="344" t="s">
        <v>4208</v>
      </c>
      <c r="C125" s="344" t="s">
        <v>4209</v>
      </c>
      <c r="D125" s="344" t="s">
        <v>781</v>
      </c>
      <c r="E125" s="344" t="s">
        <v>4181</v>
      </c>
      <c r="F125" s="344" t="s">
        <v>4210</v>
      </c>
      <c r="G125" s="344" t="s">
        <v>1389</v>
      </c>
      <c r="H125" s="345">
        <v>3914</v>
      </c>
      <c r="I125" s="346" t="s">
        <v>702</v>
      </c>
      <c r="J125" s="347">
        <v>1</v>
      </c>
      <c r="K125" s="347"/>
      <c r="L125" s="347">
        <v>2</v>
      </c>
      <c r="M125" s="345">
        <v>47.1</v>
      </c>
      <c r="N125" s="345">
        <v>94.1</v>
      </c>
      <c r="O125" s="345" t="s">
        <v>674</v>
      </c>
      <c r="P125" s="345" t="s">
        <v>13</v>
      </c>
      <c r="Q125" s="345" t="s">
        <v>703</v>
      </c>
      <c r="R125" s="345"/>
      <c r="S125" s="345"/>
      <c r="T125" s="34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45">
        <f ca="1">+L125-T125</f>
        <v>2</v>
      </c>
      <c r="V125" s="345">
        <f ca="1">ROUNDDOWN(T125/J125,0)</f>
        <v>0</v>
      </c>
      <c r="W125" s="345"/>
      <c r="X125" s="345"/>
      <c r="Y125" s="345"/>
      <c r="Z125" s="345"/>
      <c r="AA125" s="345"/>
      <c r="AB125" s="345" t="s">
        <v>602</v>
      </c>
      <c r="AC125" s="345">
        <v>2.5640000000000001</v>
      </c>
      <c r="AD125" s="349"/>
      <c r="AE125" s="337"/>
      <c r="AF125" s="337"/>
      <c r="AG125" s="348" t="s">
        <v>677</v>
      </c>
      <c r="AH125" s="348" t="s">
        <v>677</v>
      </c>
      <c r="AI125" s="345">
        <v>0</v>
      </c>
      <c r="AJ125" s="345">
        <v>0</v>
      </c>
      <c r="AK125" s="345"/>
      <c r="AL125" s="345"/>
      <c r="AM125" s="343"/>
      <c r="AN125" s="343"/>
      <c r="AO125" s="343"/>
      <c r="AP125" s="343"/>
      <c r="AQ125" s="343"/>
      <c r="AR125" s="343"/>
      <c r="AS125" s="343"/>
      <c r="AT125" s="343"/>
      <c r="AU125" s="343"/>
      <c r="AV125" s="343"/>
      <c r="AW125" s="343">
        <v>0</v>
      </c>
      <c r="AX125" s="343">
        <v>0</v>
      </c>
      <c r="AY125" s="343">
        <v>0</v>
      </c>
      <c r="AZ125" s="343">
        <v>0</v>
      </c>
      <c r="BA125" s="343">
        <v>0</v>
      </c>
      <c r="BB125" s="343">
        <v>0</v>
      </c>
      <c r="BC125" s="343">
        <v>0</v>
      </c>
      <c r="BD125" s="343" t="s">
        <v>692</v>
      </c>
      <c r="BE125" s="369"/>
      <c r="BF125" s="370"/>
      <c r="BG125" s="343" t="s">
        <v>4004</v>
      </c>
      <c r="BH125" s="343">
        <v>2</v>
      </c>
      <c r="BI125" s="351">
        <v>46277</v>
      </c>
      <c r="BJ125" s="343">
        <v>0</v>
      </c>
      <c r="BK125" s="369"/>
      <c r="BL125" s="370"/>
      <c r="BM125" s="371" t="s">
        <v>4004</v>
      </c>
      <c r="BN125" s="372">
        <v>2</v>
      </c>
      <c r="BO125" s="352">
        <v>46277</v>
      </c>
      <c r="BP125" s="371">
        <v>0</v>
      </c>
      <c r="BQ125" s="369"/>
      <c r="BR125" s="370"/>
      <c r="BS125" s="369"/>
      <c r="BT125" s="373"/>
      <c r="BU125" s="374"/>
      <c r="BV125" s="369"/>
      <c r="BW125" s="375"/>
      <c r="BX125" s="370"/>
      <c r="BY125" s="369"/>
      <c r="BZ125" s="373"/>
      <c r="CA125" s="376"/>
      <c r="CB125" s="369"/>
      <c r="CC125" s="369"/>
      <c r="CD125" s="374"/>
      <c r="CE125" s="369"/>
      <c r="CF125" s="369"/>
      <c r="CG125" s="369"/>
      <c r="CH125" s="369"/>
      <c r="CI125" s="369"/>
      <c r="CJ125" s="374"/>
      <c r="CK125" s="369"/>
      <c r="CL125" s="369"/>
      <c r="CM125" s="369"/>
      <c r="CN125" s="369"/>
      <c r="CO125" s="369"/>
      <c r="CP125" s="374"/>
      <c r="CQ125" s="369"/>
      <c r="CR125" s="369"/>
      <c r="CS125" s="369"/>
      <c r="CT125" s="369"/>
    </row>
    <row r="126" spans="1:98" ht="17.25" customHeight="1">
      <c r="A126" s="187">
        <v>117</v>
      </c>
      <c r="B126" s="181" t="s">
        <v>4211</v>
      </c>
      <c r="C126" s="181" t="s">
        <v>4212</v>
      </c>
      <c r="D126" s="181"/>
      <c r="E126" s="181"/>
      <c r="F126" s="181"/>
      <c r="G126" s="181" t="s">
        <v>4185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33" t="s">
        <v>674</v>
      </c>
      <c r="P126" s="182"/>
      <c r="Q126" s="182"/>
      <c r="R126" s="333" t="s">
        <v>3962</v>
      </c>
      <c r="S126" s="182"/>
      <c r="T126" s="182"/>
      <c r="U126" s="182"/>
      <c r="V126" s="182"/>
      <c r="W126" s="333">
        <f>_xlfn.MINIFS(V:V,C:C,C126,AE:AE,"",AB:AB,"")</f>
        <v>0</v>
      </c>
      <c r="X126" s="333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77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45">
        <v>0</v>
      </c>
      <c r="AJ126" s="345">
        <v>0</v>
      </c>
      <c r="AK126" s="345"/>
      <c r="AL126" s="345"/>
      <c r="AM126" s="343"/>
      <c r="AN126" s="343"/>
      <c r="AO126" s="343"/>
      <c r="AP126" s="343"/>
      <c r="AQ126" s="343"/>
      <c r="AR126" s="343"/>
      <c r="AS126" s="343"/>
      <c r="AT126" s="343"/>
      <c r="AU126" s="343"/>
      <c r="AV126" s="343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81"/>
      <c r="BF126" s="382"/>
      <c r="BG126" s="381"/>
      <c r="BH126" s="347"/>
      <c r="BI126" s="391"/>
      <c r="BJ126" s="343"/>
      <c r="BK126" s="343"/>
      <c r="BL126" s="350"/>
      <c r="BM126" s="343"/>
      <c r="BN126" s="343"/>
      <c r="BO126" s="352">
        <v>46277</v>
      </c>
      <c r="BP126" s="343"/>
      <c r="BQ126" s="343"/>
      <c r="BR126" s="350"/>
      <c r="BS126" s="343"/>
      <c r="BT126" s="343"/>
      <c r="BU126" s="351"/>
      <c r="BV126" s="343"/>
      <c r="BW126" s="343"/>
      <c r="BX126" s="350"/>
      <c r="BY126" s="343"/>
      <c r="BZ126" s="343"/>
      <c r="CA126" s="343"/>
      <c r="CB126" s="343"/>
      <c r="CC126" s="343"/>
      <c r="CD126" s="351"/>
      <c r="CE126" s="343"/>
      <c r="CF126" s="343"/>
      <c r="CG126" s="343"/>
      <c r="CH126" s="343"/>
      <c r="CI126" s="343"/>
      <c r="CJ126" s="351"/>
      <c r="CK126" s="343"/>
      <c r="CL126" s="343"/>
      <c r="CM126" s="343"/>
      <c r="CN126" s="343"/>
      <c r="CO126" s="343"/>
      <c r="CP126" s="351"/>
      <c r="CQ126" s="343"/>
      <c r="CR126" s="343"/>
      <c r="CS126" s="343"/>
      <c r="CT126" s="343"/>
    </row>
    <row r="127" spans="1:98" ht="17.25" customHeight="1">
      <c r="A127" s="343">
        <v>118</v>
      </c>
      <c r="B127" s="344" t="s">
        <v>4211</v>
      </c>
      <c r="C127" s="344" t="s">
        <v>4212</v>
      </c>
      <c r="D127" s="344" t="s">
        <v>781</v>
      </c>
      <c r="E127" s="344" t="s">
        <v>4186</v>
      </c>
      <c r="F127" s="344" t="s">
        <v>4213</v>
      </c>
      <c r="G127" s="344" t="s">
        <v>1389</v>
      </c>
      <c r="H127" s="345">
        <v>3800</v>
      </c>
      <c r="I127" s="346" t="s">
        <v>702</v>
      </c>
      <c r="J127" s="347">
        <v>1</v>
      </c>
      <c r="K127" s="347"/>
      <c r="L127" s="347">
        <v>2</v>
      </c>
      <c r="M127" s="345">
        <v>44.7</v>
      </c>
      <c r="N127" s="345">
        <v>89.5</v>
      </c>
      <c r="O127" s="345" t="s">
        <v>674</v>
      </c>
      <c r="P127" s="345" t="s">
        <v>13</v>
      </c>
      <c r="Q127" s="345" t="s">
        <v>703</v>
      </c>
      <c r="R127" s="345"/>
      <c r="S127" s="345"/>
      <c r="T127" s="34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45">
        <f ca="1">+L127-T127</f>
        <v>2</v>
      </c>
      <c r="V127" s="345">
        <f ca="1">ROUNDDOWN(T127/J127,0)</f>
        <v>0</v>
      </c>
      <c r="W127" s="345"/>
      <c r="X127" s="345"/>
      <c r="Y127" s="345"/>
      <c r="Z127" s="345"/>
      <c r="AA127" s="345"/>
      <c r="AB127" s="345" t="s">
        <v>602</v>
      </c>
      <c r="AC127" s="345">
        <v>2.4380000000000002</v>
      </c>
      <c r="AD127" s="349"/>
      <c r="AE127" s="337"/>
      <c r="AF127" s="337"/>
      <c r="AG127" s="348" t="s">
        <v>677</v>
      </c>
      <c r="AH127" s="348" t="s">
        <v>677</v>
      </c>
      <c r="AI127" s="345">
        <v>0</v>
      </c>
      <c r="AJ127" s="345">
        <v>0</v>
      </c>
      <c r="AK127" s="345"/>
      <c r="AL127" s="345"/>
      <c r="AM127" s="343"/>
      <c r="AN127" s="343"/>
      <c r="AO127" s="343"/>
      <c r="AP127" s="343"/>
      <c r="AQ127" s="343"/>
      <c r="AR127" s="343"/>
      <c r="AS127" s="343"/>
      <c r="AT127" s="343"/>
      <c r="AU127" s="343"/>
      <c r="AV127" s="343"/>
      <c r="AW127" s="343">
        <v>0</v>
      </c>
      <c r="AX127" s="343">
        <v>0</v>
      </c>
      <c r="AY127" s="343">
        <v>0</v>
      </c>
      <c r="AZ127" s="343">
        <v>0</v>
      </c>
      <c r="BA127" s="343">
        <v>0</v>
      </c>
      <c r="BB127" s="343">
        <v>0</v>
      </c>
      <c r="BC127" s="343">
        <v>0</v>
      </c>
      <c r="BD127" s="343" t="s">
        <v>692</v>
      </c>
      <c r="BE127" s="369"/>
      <c r="BF127" s="370"/>
      <c r="BG127" s="343" t="s">
        <v>4004</v>
      </c>
      <c r="BH127" s="343">
        <v>2</v>
      </c>
      <c r="BI127" s="351">
        <v>46277</v>
      </c>
      <c r="BJ127" s="343">
        <v>0</v>
      </c>
      <c r="BK127" s="369"/>
      <c r="BL127" s="370"/>
      <c r="BM127" s="371" t="s">
        <v>4004</v>
      </c>
      <c r="BN127" s="372">
        <v>2</v>
      </c>
      <c r="BO127" s="352">
        <v>46277</v>
      </c>
      <c r="BP127" s="371">
        <v>0</v>
      </c>
      <c r="BQ127" s="369"/>
      <c r="BR127" s="370"/>
      <c r="BS127" s="369"/>
      <c r="BT127" s="373"/>
      <c r="BU127" s="374"/>
      <c r="BV127" s="369"/>
      <c r="BW127" s="375"/>
      <c r="BX127" s="370"/>
      <c r="BY127" s="369"/>
      <c r="BZ127" s="373"/>
      <c r="CA127" s="376"/>
      <c r="CB127" s="369"/>
      <c r="CC127" s="369"/>
      <c r="CD127" s="374"/>
      <c r="CE127" s="369"/>
      <c r="CF127" s="369"/>
      <c r="CG127" s="369"/>
      <c r="CH127" s="369"/>
      <c r="CI127" s="369"/>
      <c r="CJ127" s="374"/>
      <c r="CK127" s="369"/>
      <c r="CL127" s="369"/>
      <c r="CM127" s="369"/>
      <c r="CN127" s="369"/>
      <c r="CO127" s="369"/>
      <c r="CP127" s="374"/>
      <c r="CQ127" s="369"/>
      <c r="CR127" s="369"/>
      <c r="CS127" s="369"/>
      <c r="CT127" s="369"/>
    </row>
    <row r="128" spans="1:98" ht="17.25" customHeight="1">
      <c r="A128" s="187">
        <v>119</v>
      </c>
      <c r="B128" s="181" t="s">
        <v>4214</v>
      </c>
      <c r="C128" s="181" t="s">
        <v>4215</v>
      </c>
      <c r="D128" s="181"/>
      <c r="E128" s="181"/>
      <c r="F128" s="181"/>
      <c r="G128" s="181" t="s">
        <v>4031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33" t="s">
        <v>674</v>
      </c>
      <c r="P128" s="182"/>
      <c r="Q128" s="182"/>
      <c r="R128" s="333" t="s">
        <v>3962</v>
      </c>
      <c r="S128" s="182"/>
      <c r="T128" s="182"/>
      <c r="U128" s="182"/>
      <c r="V128" s="182"/>
      <c r="W128" s="333">
        <f>_xlfn.MINIFS(V:V,C:C,C128,AE:AE,"",AB:AB,"")</f>
        <v>0</v>
      </c>
      <c r="X128" s="333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77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45">
        <v>0</v>
      </c>
      <c r="AJ128" s="345">
        <v>0</v>
      </c>
      <c r="AK128" s="345"/>
      <c r="AL128" s="345"/>
      <c r="AM128" s="343"/>
      <c r="AN128" s="343"/>
      <c r="AO128" s="343"/>
      <c r="AP128" s="343"/>
      <c r="AQ128" s="343"/>
      <c r="AR128" s="343"/>
      <c r="AS128" s="343"/>
      <c r="AT128" s="343"/>
      <c r="AU128" s="343"/>
      <c r="AV128" s="343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81"/>
      <c r="BF128" s="382"/>
      <c r="BG128" s="381"/>
      <c r="BH128" s="347"/>
      <c r="BI128" s="391"/>
      <c r="BJ128" s="343"/>
      <c r="BK128" s="343"/>
      <c r="BL128" s="350"/>
      <c r="BM128" s="343"/>
      <c r="BN128" s="347"/>
      <c r="BO128" s="352">
        <v>46277</v>
      </c>
      <c r="BP128" s="343"/>
      <c r="BQ128" s="343"/>
      <c r="BR128" s="350"/>
      <c r="BS128" s="343"/>
      <c r="BT128" s="347"/>
      <c r="BU128" s="351"/>
      <c r="BV128" s="343"/>
      <c r="BW128" s="349"/>
      <c r="BX128" s="350"/>
      <c r="BY128" s="343"/>
      <c r="BZ128" s="347"/>
      <c r="CA128" s="352"/>
      <c r="CB128" s="343"/>
      <c r="CC128" s="343"/>
      <c r="CD128" s="351"/>
      <c r="CE128" s="343"/>
      <c r="CF128" s="343"/>
      <c r="CG128" s="343"/>
      <c r="CH128" s="343"/>
      <c r="CI128" s="343"/>
      <c r="CJ128" s="351"/>
      <c r="CK128" s="343"/>
      <c r="CL128" s="343"/>
      <c r="CM128" s="343"/>
      <c r="CN128" s="343"/>
      <c r="CO128" s="343"/>
      <c r="CP128" s="351"/>
      <c r="CQ128" s="343"/>
      <c r="CR128" s="343"/>
      <c r="CS128" s="343"/>
      <c r="CT128" s="343"/>
    </row>
    <row r="129" spans="1:98" ht="17.25" customHeight="1">
      <c r="A129" s="343">
        <v>120</v>
      </c>
      <c r="B129" s="344" t="s">
        <v>4214</v>
      </c>
      <c r="C129" s="344" t="s">
        <v>4215</v>
      </c>
      <c r="D129" s="344" t="s">
        <v>781</v>
      </c>
      <c r="E129" s="344" t="s">
        <v>4032</v>
      </c>
      <c r="F129" s="344" t="s">
        <v>4216</v>
      </c>
      <c r="G129" s="344" t="s">
        <v>1389</v>
      </c>
      <c r="H129" s="345">
        <v>3920</v>
      </c>
      <c r="I129" s="346" t="s">
        <v>702</v>
      </c>
      <c r="J129" s="347">
        <v>1</v>
      </c>
      <c r="K129" s="347"/>
      <c r="L129" s="347">
        <v>2</v>
      </c>
      <c r="M129" s="345">
        <v>47.1</v>
      </c>
      <c r="N129" s="345">
        <v>94.3</v>
      </c>
      <c r="O129" s="345" t="s">
        <v>674</v>
      </c>
      <c r="P129" s="345" t="s">
        <v>13</v>
      </c>
      <c r="Q129" s="345" t="s">
        <v>703</v>
      </c>
      <c r="R129" s="345"/>
      <c r="S129" s="345"/>
      <c r="T129" s="34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45">
        <f ca="1">+L129-T129</f>
        <v>2</v>
      </c>
      <c r="V129" s="345">
        <f ca="1">ROUNDDOWN(T129/J129,0)</f>
        <v>0</v>
      </c>
      <c r="W129" s="345"/>
      <c r="X129" s="345"/>
      <c r="Y129" s="345"/>
      <c r="Z129" s="345"/>
      <c r="AA129" s="345"/>
      <c r="AB129" s="345" t="s">
        <v>602</v>
      </c>
      <c r="AC129" s="345">
        <v>2.5680000000000001</v>
      </c>
      <c r="AD129" s="349"/>
      <c r="AE129" s="337"/>
      <c r="AF129" s="337"/>
      <c r="AG129" s="348" t="s">
        <v>677</v>
      </c>
      <c r="AH129" s="348" t="s">
        <v>677</v>
      </c>
      <c r="AI129" s="345">
        <v>0</v>
      </c>
      <c r="AJ129" s="345">
        <v>0</v>
      </c>
      <c r="AK129" s="345"/>
      <c r="AL129" s="345"/>
      <c r="AM129" s="343"/>
      <c r="AN129" s="343"/>
      <c r="AO129" s="343"/>
      <c r="AP129" s="343"/>
      <c r="AQ129" s="343"/>
      <c r="AR129" s="343"/>
      <c r="AS129" s="343"/>
      <c r="AT129" s="343"/>
      <c r="AU129" s="343"/>
      <c r="AV129" s="343"/>
      <c r="AW129" s="343">
        <v>0</v>
      </c>
      <c r="AX129" s="343">
        <v>0</v>
      </c>
      <c r="AY129" s="343">
        <v>0</v>
      </c>
      <c r="AZ129" s="343">
        <v>0</v>
      </c>
      <c r="BA129" s="343">
        <v>0</v>
      </c>
      <c r="BB129" s="343">
        <v>0</v>
      </c>
      <c r="BC129" s="343">
        <v>0</v>
      </c>
      <c r="BD129" s="343" t="s">
        <v>692</v>
      </c>
      <c r="BE129" s="369"/>
      <c r="BF129" s="370"/>
      <c r="BG129" s="343" t="s">
        <v>4004</v>
      </c>
      <c r="BH129" s="343">
        <v>2</v>
      </c>
      <c r="BI129" s="351">
        <v>46277</v>
      </c>
      <c r="BJ129" s="343">
        <v>0</v>
      </c>
      <c r="BK129" s="369"/>
      <c r="BL129" s="370"/>
      <c r="BM129" s="371" t="s">
        <v>4004</v>
      </c>
      <c r="BN129" s="371">
        <v>2</v>
      </c>
      <c r="BO129" s="352">
        <v>46277</v>
      </c>
      <c r="BP129" s="371">
        <v>0</v>
      </c>
      <c r="BQ129" s="369"/>
      <c r="BR129" s="370"/>
      <c r="BS129" s="369"/>
      <c r="BT129" s="369"/>
      <c r="BU129" s="374"/>
      <c r="BV129" s="369"/>
      <c r="BW129" s="369"/>
      <c r="BX129" s="370"/>
      <c r="BY129" s="369"/>
      <c r="BZ129" s="369"/>
      <c r="CA129" s="369"/>
      <c r="CB129" s="369"/>
      <c r="CC129" s="369"/>
      <c r="CD129" s="374"/>
      <c r="CE129" s="369"/>
      <c r="CF129" s="369"/>
      <c r="CG129" s="369"/>
      <c r="CH129" s="369"/>
      <c r="CI129" s="369"/>
      <c r="CJ129" s="374"/>
      <c r="CK129" s="369"/>
      <c r="CL129" s="369"/>
      <c r="CM129" s="369"/>
      <c r="CN129" s="369"/>
      <c r="CO129" s="369"/>
      <c r="CP129" s="374"/>
      <c r="CQ129" s="369"/>
      <c r="CR129" s="369"/>
      <c r="CS129" s="369"/>
      <c r="CT129" s="369"/>
    </row>
    <row r="130" spans="1:98" ht="17.25" customHeight="1">
      <c r="A130" s="187">
        <v>121</v>
      </c>
      <c r="B130" s="181" t="s">
        <v>4217</v>
      </c>
      <c r="C130" s="181" t="s">
        <v>4218</v>
      </c>
      <c r="D130" s="181"/>
      <c r="E130" s="181"/>
      <c r="F130" s="181"/>
      <c r="G130" s="181" t="s">
        <v>4193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33" t="s">
        <v>674</v>
      </c>
      <c r="P130" s="182"/>
      <c r="Q130" s="182"/>
      <c r="R130" s="333" t="s">
        <v>3962</v>
      </c>
      <c r="S130" s="182"/>
      <c r="T130" s="182"/>
      <c r="U130" s="182"/>
      <c r="V130" s="182"/>
      <c r="W130" s="333">
        <f>_xlfn.MINIFS(V:V,C:C,C130,AE:AE,"",AB:AB,"")</f>
        <v>0</v>
      </c>
      <c r="X130" s="333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77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45">
        <v>0</v>
      </c>
      <c r="AJ130" s="345">
        <v>0</v>
      </c>
      <c r="AK130" s="345"/>
      <c r="AL130" s="345"/>
      <c r="AM130" s="343"/>
      <c r="AN130" s="343"/>
      <c r="AO130" s="343"/>
      <c r="AP130" s="343"/>
      <c r="AQ130" s="343"/>
      <c r="AR130" s="343"/>
      <c r="AS130" s="343"/>
      <c r="AT130" s="343"/>
      <c r="AU130" s="343"/>
      <c r="AV130" s="343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43"/>
      <c r="BF130" s="350"/>
      <c r="BG130" s="343"/>
      <c r="BH130" s="347"/>
      <c r="BI130" s="351"/>
      <c r="BJ130" s="343"/>
      <c r="BK130" s="343"/>
      <c r="BL130" s="350"/>
      <c r="BM130" s="343"/>
      <c r="BN130" s="347"/>
      <c r="BO130" s="352">
        <v>46277</v>
      </c>
      <c r="BP130" s="343"/>
      <c r="BQ130" s="343"/>
      <c r="BR130" s="350"/>
      <c r="BS130" s="343"/>
      <c r="BT130" s="347"/>
      <c r="BU130" s="351"/>
      <c r="BV130" s="343"/>
      <c r="BW130" s="349"/>
      <c r="BX130" s="350"/>
      <c r="BY130" s="343"/>
      <c r="BZ130" s="347"/>
      <c r="CA130" s="352"/>
      <c r="CB130" s="343"/>
      <c r="CC130" s="343"/>
      <c r="CD130" s="351"/>
      <c r="CE130" s="343"/>
      <c r="CF130" s="343"/>
      <c r="CG130" s="343"/>
      <c r="CH130" s="343"/>
      <c r="CI130" s="343"/>
      <c r="CJ130" s="351"/>
      <c r="CK130" s="343"/>
      <c r="CL130" s="343"/>
      <c r="CM130" s="343"/>
      <c r="CN130" s="343"/>
      <c r="CO130" s="343"/>
      <c r="CP130" s="351"/>
      <c r="CQ130" s="343"/>
      <c r="CR130" s="343"/>
      <c r="CS130" s="343"/>
      <c r="CT130" s="343"/>
    </row>
    <row r="131" spans="1:98" ht="17.25" customHeight="1">
      <c r="A131" s="343">
        <v>122</v>
      </c>
      <c r="B131" s="344" t="s">
        <v>4217</v>
      </c>
      <c r="C131" s="344" t="s">
        <v>4218</v>
      </c>
      <c r="D131" s="344" t="s">
        <v>781</v>
      </c>
      <c r="E131" s="344" t="s">
        <v>4194</v>
      </c>
      <c r="F131" s="344" t="s">
        <v>4219</v>
      </c>
      <c r="G131" s="344" t="s">
        <v>1389</v>
      </c>
      <c r="H131" s="345">
        <v>6650</v>
      </c>
      <c r="I131" s="346" t="s">
        <v>702</v>
      </c>
      <c r="J131" s="347">
        <v>1</v>
      </c>
      <c r="K131" s="347"/>
      <c r="L131" s="347">
        <v>2</v>
      </c>
      <c r="M131" s="345">
        <v>78.3</v>
      </c>
      <c r="N131" s="345">
        <v>156.6</v>
      </c>
      <c r="O131" s="345" t="s">
        <v>674</v>
      </c>
      <c r="P131" s="345" t="s">
        <v>13</v>
      </c>
      <c r="Q131" s="345" t="s">
        <v>703</v>
      </c>
      <c r="R131" s="345"/>
      <c r="S131" s="345"/>
      <c r="T131" s="34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45">
        <f ca="1">+L131-T131</f>
        <v>2</v>
      </c>
      <c r="V131" s="345">
        <f ca="1">ROUNDDOWN(T131/J131,0)</f>
        <v>0</v>
      </c>
      <c r="W131" s="345"/>
      <c r="X131" s="345"/>
      <c r="Y131" s="345"/>
      <c r="Z131" s="345"/>
      <c r="AA131" s="345"/>
      <c r="AB131" s="345" t="s">
        <v>602</v>
      </c>
      <c r="AC131" s="345">
        <v>4.2619999999999996</v>
      </c>
      <c r="AD131" s="349"/>
      <c r="AE131" s="337"/>
      <c r="AF131" s="337"/>
      <c r="AG131" s="348" t="s">
        <v>677</v>
      </c>
      <c r="AH131" s="348" t="s">
        <v>677</v>
      </c>
      <c r="AI131" s="345">
        <v>0</v>
      </c>
      <c r="AJ131" s="345">
        <v>0</v>
      </c>
      <c r="AK131" s="345"/>
      <c r="AL131" s="345"/>
      <c r="AM131" s="343"/>
      <c r="AN131" s="343"/>
      <c r="AO131" s="343"/>
      <c r="AP131" s="343"/>
      <c r="AQ131" s="343"/>
      <c r="AR131" s="343"/>
      <c r="AS131" s="343"/>
      <c r="AT131" s="343"/>
      <c r="AU131" s="343"/>
      <c r="AV131" s="343"/>
      <c r="AW131" s="343">
        <v>0</v>
      </c>
      <c r="AX131" s="343">
        <v>0</v>
      </c>
      <c r="AY131" s="343">
        <v>0</v>
      </c>
      <c r="AZ131" s="343">
        <v>0</v>
      </c>
      <c r="BA131" s="343">
        <v>0</v>
      </c>
      <c r="BB131" s="343">
        <v>0</v>
      </c>
      <c r="BC131" s="343">
        <v>0</v>
      </c>
      <c r="BD131" s="343" t="s">
        <v>692</v>
      </c>
      <c r="BE131" s="369"/>
      <c r="BF131" s="370"/>
      <c r="BG131" s="343" t="s">
        <v>4004</v>
      </c>
      <c r="BH131" s="343">
        <v>2</v>
      </c>
      <c r="BI131" s="351">
        <v>46277</v>
      </c>
      <c r="BJ131" s="343">
        <v>0</v>
      </c>
      <c r="BK131" s="369"/>
      <c r="BL131" s="370"/>
      <c r="BM131" s="371" t="s">
        <v>4004</v>
      </c>
      <c r="BN131" s="372">
        <v>2</v>
      </c>
      <c r="BO131" s="352">
        <v>46277</v>
      </c>
      <c r="BP131" s="371">
        <v>0</v>
      </c>
      <c r="BQ131" s="369"/>
      <c r="BR131" s="370"/>
      <c r="BS131" s="369"/>
      <c r="BT131" s="373"/>
      <c r="BU131" s="374"/>
      <c r="BV131" s="369"/>
      <c r="BW131" s="375"/>
      <c r="BX131" s="370"/>
      <c r="BY131" s="369"/>
      <c r="BZ131" s="373"/>
      <c r="CA131" s="376"/>
      <c r="CB131" s="369"/>
      <c r="CC131" s="369"/>
      <c r="CD131" s="374"/>
      <c r="CE131" s="369"/>
      <c r="CF131" s="369"/>
      <c r="CG131" s="369"/>
      <c r="CH131" s="369"/>
      <c r="CI131" s="369"/>
      <c r="CJ131" s="374"/>
      <c r="CK131" s="369"/>
      <c r="CL131" s="369"/>
      <c r="CM131" s="369"/>
      <c r="CN131" s="369"/>
      <c r="CO131" s="369"/>
      <c r="CP131" s="374"/>
      <c r="CQ131" s="369"/>
      <c r="CR131" s="369"/>
      <c r="CS131" s="369"/>
      <c r="CT131" s="369"/>
    </row>
    <row r="132" spans="1:98" ht="17.25" customHeight="1">
      <c r="A132" s="187">
        <v>123</v>
      </c>
      <c r="B132" s="181" t="s">
        <v>4220</v>
      </c>
      <c r="C132" s="181" t="s">
        <v>4221</v>
      </c>
      <c r="D132" s="181"/>
      <c r="E132" s="181"/>
      <c r="F132" s="181"/>
      <c r="G132" s="181" t="s">
        <v>4180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33" t="s">
        <v>674</v>
      </c>
      <c r="P132" s="182"/>
      <c r="Q132" s="182"/>
      <c r="R132" s="333" t="s">
        <v>3962</v>
      </c>
      <c r="S132" s="182"/>
      <c r="T132" s="182"/>
      <c r="U132" s="182"/>
      <c r="V132" s="182"/>
      <c r="W132" s="333">
        <f>_xlfn.MINIFS(V:V,C:C,C132,AE:AE,"",AB:AB,"")</f>
        <v>0</v>
      </c>
      <c r="X132" s="333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77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45">
        <v>0</v>
      </c>
      <c r="AJ132" s="345">
        <v>0</v>
      </c>
      <c r="AK132" s="345"/>
      <c r="AL132" s="345"/>
      <c r="AM132" s="343"/>
      <c r="AN132" s="343"/>
      <c r="AO132" s="343"/>
      <c r="AP132" s="343"/>
      <c r="AQ132" s="343"/>
      <c r="AR132" s="343"/>
      <c r="AS132" s="343"/>
      <c r="AT132" s="343"/>
      <c r="AU132" s="343"/>
      <c r="AV132" s="343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43"/>
      <c r="BF132" s="343"/>
      <c r="BG132" s="343"/>
      <c r="BH132" s="347"/>
      <c r="BI132" s="351"/>
      <c r="BJ132" s="343"/>
      <c r="BK132" s="343"/>
      <c r="BL132" s="350"/>
      <c r="BM132" s="343"/>
      <c r="BN132" s="343"/>
      <c r="BO132" s="352">
        <v>46277</v>
      </c>
      <c r="BP132" s="343"/>
      <c r="BQ132" s="343"/>
      <c r="BR132" s="350"/>
      <c r="BS132" s="343"/>
      <c r="BT132" s="343"/>
      <c r="BU132" s="351"/>
      <c r="BV132" s="343"/>
      <c r="BW132" s="343"/>
      <c r="BX132" s="350"/>
      <c r="BY132" s="343"/>
      <c r="BZ132" s="343"/>
      <c r="CA132" s="343"/>
      <c r="CB132" s="343"/>
      <c r="CC132" s="343"/>
      <c r="CD132" s="351"/>
      <c r="CE132" s="343"/>
      <c r="CF132" s="343"/>
      <c r="CG132" s="343"/>
      <c r="CH132" s="343"/>
      <c r="CI132" s="343"/>
      <c r="CJ132" s="351"/>
      <c r="CK132" s="343"/>
      <c r="CL132" s="343"/>
      <c r="CM132" s="343"/>
      <c r="CN132" s="343"/>
      <c r="CO132" s="343"/>
      <c r="CP132" s="351"/>
      <c r="CQ132" s="343"/>
      <c r="CR132" s="343"/>
      <c r="CS132" s="343"/>
      <c r="CT132" s="343"/>
    </row>
    <row r="133" spans="1:98" ht="17.25" customHeight="1">
      <c r="A133" s="343">
        <v>124</v>
      </c>
      <c r="B133" s="344" t="s">
        <v>4220</v>
      </c>
      <c r="C133" s="344" t="s">
        <v>4221</v>
      </c>
      <c r="D133" s="344" t="s">
        <v>781</v>
      </c>
      <c r="E133" s="344" t="s">
        <v>4181</v>
      </c>
      <c r="F133" s="344" t="s">
        <v>4222</v>
      </c>
      <c r="G133" s="344" t="s">
        <v>1389</v>
      </c>
      <c r="H133" s="345">
        <v>3914</v>
      </c>
      <c r="I133" s="346" t="s">
        <v>702</v>
      </c>
      <c r="J133" s="347">
        <v>1</v>
      </c>
      <c r="K133" s="347"/>
      <c r="L133" s="347">
        <v>2</v>
      </c>
      <c r="M133" s="345">
        <v>47.1</v>
      </c>
      <c r="N133" s="345">
        <v>94.1</v>
      </c>
      <c r="O133" s="345" t="s">
        <v>674</v>
      </c>
      <c r="P133" s="345" t="s">
        <v>13</v>
      </c>
      <c r="Q133" s="345" t="s">
        <v>703</v>
      </c>
      <c r="R133" s="345"/>
      <c r="S133" s="345"/>
      <c r="T133" s="345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45">
        <f ca="1">+L133-T133</f>
        <v>2</v>
      </c>
      <c r="V133" s="345">
        <f ca="1">ROUNDDOWN(T133/J133,0)</f>
        <v>0</v>
      </c>
      <c r="W133" s="345"/>
      <c r="X133" s="345"/>
      <c r="Y133" s="345"/>
      <c r="Z133" s="345"/>
      <c r="AA133" s="345"/>
      <c r="AB133" s="345" t="s">
        <v>602</v>
      </c>
      <c r="AC133" s="345">
        <v>2.5640000000000001</v>
      </c>
      <c r="AD133" s="349"/>
      <c r="AE133" s="337"/>
      <c r="AF133" s="337"/>
      <c r="AG133" s="348" t="s">
        <v>677</v>
      </c>
      <c r="AH133" s="348" t="s">
        <v>677</v>
      </c>
      <c r="AI133" s="345">
        <v>0</v>
      </c>
      <c r="AJ133" s="345">
        <v>0</v>
      </c>
      <c r="AK133" s="345"/>
      <c r="AL133" s="345"/>
      <c r="AM133" s="343"/>
      <c r="AN133" s="343"/>
      <c r="AO133" s="343"/>
      <c r="AP133" s="343"/>
      <c r="AQ133" s="343"/>
      <c r="AR133" s="343"/>
      <c r="AS133" s="343"/>
      <c r="AT133" s="343"/>
      <c r="AU133" s="343"/>
      <c r="AV133" s="343"/>
      <c r="AW133" s="343">
        <v>0</v>
      </c>
      <c r="AX133" s="343">
        <v>0</v>
      </c>
      <c r="AY133" s="343">
        <v>0</v>
      </c>
      <c r="AZ133" s="343">
        <v>0</v>
      </c>
      <c r="BA133" s="343">
        <v>0</v>
      </c>
      <c r="BB133" s="343">
        <v>0</v>
      </c>
      <c r="BC133" s="343">
        <v>0</v>
      </c>
      <c r="BD133" s="343" t="s">
        <v>692</v>
      </c>
      <c r="BE133" s="381"/>
      <c r="BF133" s="381"/>
      <c r="BG133" s="343" t="s">
        <v>4004</v>
      </c>
      <c r="BH133" s="343">
        <v>2</v>
      </c>
      <c r="BI133" s="351">
        <v>46277</v>
      </c>
      <c r="BJ133" s="343">
        <v>0</v>
      </c>
      <c r="BK133" s="353"/>
      <c r="BL133" s="354"/>
      <c r="BM133" s="343" t="s">
        <v>4004</v>
      </c>
      <c r="BN133" s="347">
        <v>2</v>
      </c>
      <c r="BO133" s="352">
        <v>46277</v>
      </c>
      <c r="BP133" s="343">
        <v>0</v>
      </c>
      <c r="BQ133" s="353"/>
      <c r="BR133" s="354"/>
      <c r="BS133" s="353"/>
      <c r="BT133" s="355"/>
      <c r="BU133" s="356"/>
      <c r="BV133" s="353"/>
      <c r="BW133" s="357"/>
      <c r="BX133" s="354"/>
      <c r="BY133" s="353"/>
      <c r="BZ133" s="355"/>
      <c r="CA133" s="358"/>
      <c r="CB133" s="353"/>
      <c r="CC133" s="353"/>
      <c r="CD133" s="356"/>
      <c r="CE133" s="353"/>
      <c r="CF133" s="353"/>
      <c r="CG133" s="353"/>
      <c r="CH133" s="353"/>
      <c r="CI133" s="353"/>
      <c r="CJ133" s="356"/>
      <c r="CK133" s="353"/>
      <c r="CL133" s="353"/>
      <c r="CM133" s="353"/>
      <c r="CN133" s="353"/>
      <c r="CO133" s="353"/>
      <c r="CP133" s="356"/>
      <c r="CQ133" s="353"/>
      <c r="CR133" s="353"/>
      <c r="CS133" s="353"/>
      <c r="CT133" s="353"/>
    </row>
    <row r="134" spans="1:98" ht="17.25" customHeight="1">
      <c r="A134" s="187">
        <v>125</v>
      </c>
      <c r="B134" s="181" t="s">
        <v>4223</v>
      </c>
      <c r="C134" s="181" t="s">
        <v>4224</v>
      </c>
      <c r="D134" s="181"/>
      <c r="E134" s="181"/>
      <c r="F134" s="181"/>
      <c r="G134" s="181" t="s">
        <v>4185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33" t="s">
        <v>674</v>
      </c>
      <c r="P134" s="182"/>
      <c r="Q134" s="182"/>
      <c r="R134" s="333" t="s">
        <v>3962</v>
      </c>
      <c r="S134" s="182"/>
      <c r="T134" s="182"/>
      <c r="U134" s="182"/>
      <c r="V134" s="182"/>
      <c r="W134" s="333">
        <f>_xlfn.MINIFS(V:V,C:C,C134,AE:AE,"",AB:AB,"")</f>
        <v>0</v>
      </c>
      <c r="X134" s="333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77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45">
        <v>0</v>
      </c>
      <c r="AJ134" s="345">
        <v>0</v>
      </c>
      <c r="AK134" s="345"/>
      <c r="AL134" s="345"/>
      <c r="AM134" s="343"/>
      <c r="AN134" s="343"/>
      <c r="AO134" s="343"/>
      <c r="AP134" s="343"/>
      <c r="AQ134" s="343"/>
      <c r="AR134" s="343"/>
      <c r="AS134" s="343"/>
      <c r="AT134" s="343"/>
      <c r="AU134" s="343"/>
      <c r="AV134" s="343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78"/>
      <c r="BF134" s="379"/>
      <c r="BG134" s="378"/>
      <c r="BH134" s="392"/>
      <c r="BI134" s="380"/>
      <c r="BJ134" s="378"/>
      <c r="BK134" s="378"/>
      <c r="BL134" s="379"/>
      <c r="BM134" s="378"/>
      <c r="BN134" s="392"/>
      <c r="BO134" s="352">
        <v>46277</v>
      </c>
      <c r="BP134" s="378"/>
      <c r="BQ134" s="378"/>
      <c r="BR134" s="379"/>
      <c r="BS134" s="378"/>
      <c r="BT134" s="392"/>
      <c r="BU134" s="380"/>
      <c r="BV134" s="378"/>
      <c r="BW134" s="393"/>
      <c r="BX134" s="379"/>
      <c r="BY134" s="378"/>
      <c r="BZ134" s="392"/>
      <c r="CA134" s="394"/>
      <c r="CB134" s="378"/>
      <c r="CC134" s="378"/>
      <c r="CD134" s="380"/>
      <c r="CE134" s="378"/>
      <c r="CF134" s="378"/>
      <c r="CG134" s="378"/>
      <c r="CH134" s="378"/>
      <c r="CI134" s="378"/>
      <c r="CJ134" s="380"/>
      <c r="CK134" s="378"/>
      <c r="CL134" s="378"/>
      <c r="CM134" s="378"/>
      <c r="CN134" s="378"/>
      <c r="CO134" s="378"/>
      <c r="CP134" s="380"/>
      <c r="CQ134" s="378"/>
      <c r="CR134" s="378"/>
      <c r="CS134" s="378"/>
      <c r="CT134" s="378"/>
    </row>
    <row r="135" spans="1:98" ht="17.25" customHeight="1">
      <c r="A135" s="343">
        <v>126</v>
      </c>
      <c r="B135" s="344" t="s">
        <v>4223</v>
      </c>
      <c r="C135" s="344" t="s">
        <v>4224</v>
      </c>
      <c r="D135" s="344" t="s">
        <v>781</v>
      </c>
      <c r="E135" s="344" t="s">
        <v>4186</v>
      </c>
      <c r="F135" s="344" t="s">
        <v>4225</v>
      </c>
      <c r="G135" s="344" t="s">
        <v>1389</v>
      </c>
      <c r="H135" s="345">
        <v>3800</v>
      </c>
      <c r="I135" s="346" t="s">
        <v>702</v>
      </c>
      <c r="J135" s="347">
        <v>1</v>
      </c>
      <c r="K135" s="347"/>
      <c r="L135" s="347">
        <v>2</v>
      </c>
      <c r="M135" s="345">
        <v>44.7</v>
      </c>
      <c r="N135" s="345">
        <v>89.5</v>
      </c>
      <c r="O135" s="345" t="s">
        <v>674</v>
      </c>
      <c r="P135" s="345" t="s">
        <v>13</v>
      </c>
      <c r="Q135" s="345" t="s">
        <v>703</v>
      </c>
      <c r="R135" s="345"/>
      <c r="S135" s="345"/>
      <c r="T135" s="345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45">
        <f ca="1">+L135-T135</f>
        <v>2</v>
      </c>
      <c r="V135" s="345">
        <f ca="1">ROUNDDOWN(T135/J135,0)</f>
        <v>0</v>
      </c>
      <c r="W135" s="345"/>
      <c r="X135" s="345"/>
      <c r="Y135" s="345"/>
      <c r="Z135" s="345"/>
      <c r="AA135" s="345"/>
      <c r="AB135" s="345" t="s">
        <v>602</v>
      </c>
      <c r="AC135" s="345">
        <v>2.4380000000000002</v>
      </c>
      <c r="AD135" s="349"/>
      <c r="AE135" s="337"/>
      <c r="AF135" s="337"/>
      <c r="AG135" s="348" t="s">
        <v>677</v>
      </c>
      <c r="AH135" s="348" t="s">
        <v>677</v>
      </c>
      <c r="AI135" s="345">
        <v>0</v>
      </c>
      <c r="AJ135" s="345">
        <v>0</v>
      </c>
      <c r="AK135" s="345"/>
      <c r="AL135" s="345"/>
      <c r="AM135" s="343"/>
      <c r="AN135" s="343"/>
      <c r="AO135" s="343"/>
      <c r="AP135" s="343"/>
      <c r="AQ135" s="343"/>
      <c r="AR135" s="343"/>
      <c r="AS135" s="343"/>
      <c r="AT135" s="343"/>
      <c r="AU135" s="343"/>
      <c r="AV135" s="343"/>
      <c r="AW135" s="343">
        <v>0</v>
      </c>
      <c r="AX135" s="343">
        <v>0</v>
      </c>
      <c r="AY135" s="343">
        <v>0</v>
      </c>
      <c r="AZ135" s="343">
        <v>0</v>
      </c>
      <c r="BA135" s="343">
        <v>0</v>
      </c>
      <c r="BB135" s="343">
        <v>0</v>
      </c>
      <c r="BC135" s="343">
        <v>0</v>
      </c>
      <c r="BD135" s="343" t="s">
        <v>692</v>
      </c>
      <c r="BE135" s="353"/>
      <c r="BF135" s="354"/>
      <c r="BG135" s="343" t="s">
        <v>4004</v>
      </c>
      <c r="BH135" s="343">
        <v>2</v>
      </c>
      <c r="BI135" s="351">
        <v>46277</v>
      </c>
      <c r="BJ135" s="343">
        <v>0</v>
      </c>
      <c r="BK135" s="353"/>
      <c r="BL135" s="354"/>
      <c r="BM135" s="343" t="s">
        <v>4004</v>
      </c>
      <c r="BN135" s="343">
        <v>2</v>
      </c>
      <c r="BO135" s="352">
        <v>46277</v>
      </c>
      <c r="BP135" s="343">
        <v>0</v>
      </c>
      <c r="BQ135" s="353"/>
      <c r="BR135" s="354"/>
      <c r="BS135" s="353"/>
      <c r="BT135" s="353"/>
      <c r="BU135" s="356"/>
      <c r="BV135" s="353"/>
      <c r="BW135" s="353"/>
      <c r="BX135" s="354"/>
      <c r="BY135" s="353"/>
      <c r="BZ135" s="353"/>
      <c r="CA135" s="353"/>
      <c r="CB135" s="353"/>
      <c r="CC135" s="353"/>
      <c r="CD135" s="356"/>
      <c r="CE135" s="353"/>
      <c r="CF135" s="353"/>
      <c r="CG135" s="353"/>
      <c r="CH135" s="353"/>
      <c r="CI135" s="353"/>
      <c r="CJ135" s="356"/>
      <c r="CK135" s="353"/>
      <c r="CL135" s="353"/>
      <c r="CM135" s="353"/>
      <c r="CN135" s="353"/>
      <c r="CO135" s="353"/>
      <c r="CP135" s="356"/>
      <c r="CQ135" s="353"/>
      <c r="CR135" s="353"/>
      <c r="CS135" s="353"/>
      <c r="CT135" s="353"/>
    </row>
    <row r="136" spans="1:98" ht="17.25" customHeight="1">
      <c r="A136" s="187">
        <v>127</v>
      </c>
      <c r="B136" s="181" t="s">
        <v>4226</v>
      </c>
      <c r="C136" s="181" t="s">
        <v>4227</v>
      </c>
      <c r="D136" s="181"/>
      <c r="E136" s="181"/>
      <c r="F136" s="181"/>
      <c r="G136" s="181" t="s">
        <v>4031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33" t="s">
        <v>674</v>
      </c>
      <c r="P136" s="182"/>
      <c r="Q136" s="182"/>
      <c r="R136" s="333" t="s">
        <v>3962</v>
      </c>
      <c r="S136" s="182"/>
      <c r="T136" s="182"/>
      <c r="U136" s="182"/>
      <c r="V136" s="182"/>
      <c r="W136" s="333">
        <f>_xlfn.MINIFS(V:V,C:C,C136,AE:AE,"",AB:AB,"")</f>
        <v>0</v>
      </c>
      <c r="X136" s="333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77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45">
        <v>0</v>
      </c>
      <c r="AJ136" s="345">
        <v>0</v>
      </c>
      <c r="AK136" s="345"/>
      <c r="AL136" s="345"/>
      <c r="AM136" s="343"/>
      <c r="AN136" s="343"/>
      <c r="AO136" s="343"/>
      <c r="AP136" s="343"/>
      <c r="AQ136" s="343"/>
      <c r="AR136" s="343"/>
      <c r="AS136" s="343"/>
      <c r="AT136" s="343"/>
      <c r="AU136" s="343"/>
      <c r="AV136" s="343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59"/>
      <c r="BF136" s="360"/>
      <c r="BG136" s="359"/>
      <c r="BH136" s="364"/>
      <c r="BI136" s="386"/>
      <c r="BJ136" s="363"/>
      <c r="BK136" s="361"/>
      <c r="BL136" s="362"/>
      <c r="BM136" s="363"/>
      <c r="BN136" s="363"/>
      <c r="BO136" s="352">
        <v>46277</v>
      </c>
      <c r="BP136" s="363"/>
      <c r="BQ136" s="361"/>
      <c r="BR136" s="362"/>
      <c r="BS136" s="361"/>
      <c r="BT136" s="361"/>
      <c r="BU136" s="366"/>
      <c r="BV136" s="361"/>
      <c r="BW136" s="361"/>
      <c r="BX136" s="362"/>
      <c r="BY136" s="361"/>
      <c r="BZ136" s="361"/>
      <c r="CA136" s="361"/>
      <c r="CB136" s="361"/>
      <c r="CC136" s="361"/>
      <c r="CD136" s="366"/>
      <c r="CE136" s="361"/>
      <c r="CF136" s="361"/>
      <c r="CG136" s="361"/>
      <c r="CH136" s="361"/>
      <c r="CI136" s="361"/>
      <c r="CJ136" s="366"/>
      <c r="CK136" s="361"/>
      <c r="CL136" s="361"/>
      <c r="CM136" s="361"/>
      <c r="CN136" s="361"/>
      <c r="CO136" s="361"/>
      <c r="CP136" s="366"/>
      <c r="CQ136" s="361"/>
      <c r="CR136" s="361"/>
      <c r="CS136" s="361"/>
      <c r="CT136" s="361"/>
    </row>
    <row r="137" spans="1:98" ht="17.25" customHeight="1">
      <c r="A137" s="343">
        <v>128</v>
      </c>
      <c r="B137" s="344" t="s">
        <v>4226</v>
      </c>
      <c r="C137" s="344" t="s">
        <v>4227</v>
      </c>
      <c r="D137" s="344" t="s">
        <v>781</v>
      </c>
      <c r="E137" s="344" t="s">
        <v>4032</v>
      </c>
      <c r="F137" s="344" t="s">
        <v>4228</v>
      </c>
      <c r="G137" s="344" t="s">
        <v>1389</v>
      </c>
      <c r="H137" s="345">
        <v>3920</v>
      </c>
      <c r="I137" s="346" t="s">
        <v>702</v>
      </c>
      <c r="J137" s="347">
        <v>1</v>
      </c>
      <c r="K137" s="347"/>
      <c r="L137" s="347">
        <v>2</v>
      </c>
      <c r="M137" s="345">
        <v>47.1</v>
      </c>
      <c r="N137" s="345">
        <v>94.3</v>
      </c>
      <c r="O137" s="345" t="s">
        <v>674</v>
      </c>
      <c r="P137" s="345" t="s">
        <v>13</v>
      </c>
      <c r="Q137" s="345" t="s">
        <v>703</v>
      </c>
      <c r="R137" s="345"/>
      <c r="S137" s="345"/>
      <c r="T137" s="345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45">
        <f ca="1">+L137-T137</f>
        <v>2</v>
      </c>
      <c r="V137" s="345">
        <f ca="1">ROUNDDOWN(T137/J137,0)</f>
        <v>0</v>
      </c>
      <c r="W137" s="345"/>
      <c r="X137" s="345"/>
      <c r="Y137" s="345"/>
      <c r="Z137" s="345"/>
      <c r="AA137" s="345"/>
      <c r="AB137" s="345" t="s">
        <v>602</v>
      </c>
      <c r="AC137" s="345">
        <v>2.5680000000000001</v>
      </c>
      <c r="AD137" s="349"/>
      <c r="AE137" s="337"/>
      <c r="AF137" s="337"/>
      <c r="AG137" s="348" t="s">
        <v>677</v>
      </c>
      <c r="AH137" s="348" t="s">
        <v>677</v>
      </c>
      <c r="AI137" s="345">
        <v>0</v>
      </c>
      <c r="AJ137" s="345">
        <v>0</v>
      </c>
      <c r="AK137" s="345"/>
      <c r="AL137" s="345"/>
      <c r="AM137" s="343"/>
      <c r="AN137" s="343"/>
      <c r="AO137" s="343"/>
      <c r="AP137" s="343"/>
      <c r="AQ137" s="343"/>
      <c r="AR137" s="343"/>
      <c r="AS137" s="343"/>
      <c r="AT137" s="343"/>
      <c r="AU137" s="343"/>
      <c r="AV137" s="343"/>
      <c r="AW137" s="343">
        <v>0</v>
      </c>
      <c r="AX137" s="343">
        <v>0</v>
      </c>
      <c r="AY137" s="343">
        <v>0</v>
      </c>
      <c r="AZ137" s="343">
        <v>0</v>
      </c>
      <c r="BA137" s="343">
        <v>0</v>
      </c>
      <c r="BB137" s="343">
        <v>0</v>
      </c>
      <c r="BC137" s="343">
        <v>0</v>
      </c>
      <c r="BD137" s="343" t="s">
        <v>692</v>
      </c>
      <c r="BE137" s="359"/>
      <c r="BF137" s="360"/>
      <c r="BG137" s="343" t="s">
        <v>4004</v>
      </c>
      <c r="BH137" s="343">
        <v>2</v>
      </c>
      <c r="BI137" s="351">
        <v>46277</v>
      </c>
      <c r="BJ137" s="343">
        <v>0</v>
      </c>
      <c r="BK137" s="361"/>
      <c r="BL137" s="362"/>
      <c r="BM137" s="363" t="s">
        <v>4004</v>
      </c>
      <c r="BN137" s="363">
        <v>2</v>
      </c>
      <c r="BO137" s="352">
        <v>46277</v>
      </c>
      <c r="BP137" s="363">
        <v>0</v>
      </c>
      <c r="BQ137" s="361"/>
      <c r="BR137" s="362"/>
      <c r="BS137" s="361"/>
      <c r="BT137" s="361"/>
      <c r="BU137" s="366"/>
      <c r="BV137" s="361"/>
      <c r="BW137" s="361"/>
      <c r="BX137" s="362"/>
      <c r="BY137" s="361"/>
      <c r="BZ137" s="361"/>
      <c r="CA137" s="361"/>
      <c r="CB137" s="361"/>
      <c r="CC137" s="361"/>
      <c r="CD137" s="366"/>
      <c r="CE137" s="361"/>
      <c r="CF137" s="361"/>
      <c r="CG137" s="361"/>
      <c r="CH137" s="361"/>
      <c r="CI137" s="361"/>
      <c r="CJ137" s="366"/>
      <c r="CK137" s="361"/>
      <c r="CL137" s="361"/>
      <c r="CM137" s="361"/>
      <c r="CN137" s="361"/>
      <c r="CO137" s="361"/>
      <c r="CP137" s="366"/>
      <c r="CQ137" s="361"/>
      <c r="CR137" s="361"/>
      <c r="CS137" s="361"/>
      <c r="CT137" s="361"/>
    </row>
    <row r="138" spans="1:98" ht="17.25" customHeight="1">
      <c r="A138" s="187">
        <v>129</v>
      </c>
      <c r="B138" s="181" t="s">
        <v>4229</v>
      </c>
      <c r="C138" s="181" t="s">
        <v>4230</v>
      </c>
      <c r="D138" s="181"/>
      <c r="E138" s="181"/>
      <c r="F138" s="181"/>
      <c r="G138" s="181" t="s">
        <v>4193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33" t="s">
        <v>674</v>
      </c>
      <c r="P138" s="182"/>
      <c r="Q138" s="182"/>
      <c r="R138" s="333" t="s">
        <v>3962</v>
      </c>
      <c r="S138" s="182"/>
      <c r="T138" s="182"/>
      <c r="U138" s="182"/>
      <c r="V138" s="182"/>
      <c r="W138" s="333">
        <f>_xlfn.MINIFS(V:V,C:C,C138,AE:AE,"",AB:AB,"")</f>
        <v>0</v>
      </c>
      <c r="X138" s="333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77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45">
        <v>0</v>
      </c>
      <c r="AJ138" s="345">
        <v>0</v>
      </c>
      <c r="AK138" s="345"/>
      <c r="AL138" s="345"/>
      <c r="AM138" s="343"/>
      <c r="AN138" s="343"/>
      <c r="AO138" s="343"/>
      <c r="AP138" s="343"/>
      <c r="AQ138" s="343"/>
      <c r="AR138" s="343"/>
      <c r="AS138" s="343"/>
      <c r="AT138" s="343"/>
      <c r="AU138" s="343"/>
      <c r="AV138" s="343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43"/>
      <c r="BF138" s="350"/>
      <c r="BG138" s="343"/>
      <c r="BH138" s="343"/>
      <c r="BI138" s="351"/>
      <c r="BJ138" s="343"/>
      <c r="BK138" s="343"/>
      <c r="BL138" s="350"/>
      <c r="BM138" s="343"/>
      <c r="BN138" s="343"/>
      <c r="BO138" s="352">
        <v>46277</v>
      </c>
      <c r="BP138" s="343"/>
      <c r="BQ138" s="343"/>
      <c r="BR138" s="350"/>
      <c r="BS138" s="343"/>
      <c r="BT138" s="343"/>
      <c r="BU138" s="351"/>
      <c r="BV138" s="343"/>
      <c r="BW138" s="343"/>
      <c r="BX138" s="350"/>
      <c r="BY138" s="343"/>
      <c r="BZ138" s="343"/>
      <c r="CA138" s="343"/>
      <c r="CB138" s="343"/>
      <c r="CC138" s="343"/>
      <c r="CD138" s="351"/>
      <c r="CE138" s="343"/>
      <c r="CF138" s="343"/>
      <c r="CG138" s="343"/>
      <c r="CH138" s="343"/>
      <c r="CI138" s="343"/>
      <c r="CJ138" s="351"/>
      <c r="CK138" s="343"/>
      <c r="CL138" s="343"/>
      <c r="CM138" s="343"/>
      <c r="CN138" s="343"/>
      <c r="CO138" s="343"/>
      <c r="CP138" s="351"/>
      <c r="CQ138" s="343"/>
      <c r="CR138" s="343"/>
      <c r="CS138" s="343"/>
      <c r="CT138" s="343"/>
    </row>
    <row r="139" spans="1:98" ht="17.25" customHeight="1">
      <c r="A139" s="343">
        <v>130</v>
      </c>
      <c r="B139" s="344" t="s">
        <v>4229</v>
      </c>
      <c r="C139" s="344" t="s">
        <v>4230</v>
      </c>
      <c r="D139" s="344" t="s">
        <v>781</v>
      </c>
      <c r="E139" s="344" t="s">
        <v>4194</v>
      </c>
      <c r="F139" s="344" t="s">
        <v>4231</v>
      </c>
      <c r="G139" s="344" t="s">
        <v>1389</v>
      </c>
      <c r="H139" s="345">
        <v>6650</v>
      </c>
      <c r="I139" s="346" t="s">
        <v>702</v>
      </c>
      <c r="J139" s="347">
        <v>1</v>
      </c>
      <c r="K139" s="347"/>
      <c r="L139" s="347">
        <v>2</v>
      </c>
      <c r="M139" s="345">
        <v>78.3</v>
      </c>
      <c r="N139" s="345">
        <v>156.6</v>
      </c>
      <c r="O139" s="345" t="s">
        <v>674</v>
      </c>
      <c r="P139" s="345" t="s">
        <v>13</v>
      </c>
      <c r="Q139" s="345" t="s">
        <v>703</v>
      </c>
      <c r="R139" s="345"/>
      <c r="S139" s="345"/>
      <c r="T139" s="345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45">
        <f ca="1">+L139-T139</f>
        <v>2</v>
      </c>
      <c r="V139" s="345">
        <f ca="1">ROUNDDOWN(T139/J139,0)</f>
        <v>0</v>
      </c>
      <c r="W139" s="345"/>
      <c r="X139" s="345"/>
      <c r="Y139" s="345"/>
      <c r="Z139" s="345"/>
      <c r="AA139" s="345"/>
      <c r="AB139" s="345" t="s">
        <v>602</v>
      </c>
      <c r="AC139" s="345">
        <v>4.2619999999999996</v>
      </c>
      <c r="AD139" s="349"/>
      <c r="AE139" s="337"/>
      <c r="AF139" s="337"/>
      <c r="AG139" s="348" t="s">
        <v>677</v>
      </c>
      <c r="AH139" s="348" t="s">
        <v>677</v>
      </c>
      <c r="AI139" s="345">
        <v>0</v>
      </c>
      <c r="AJ139" s="345">
        <v>0</v>
      </c>
      <c r="AK139" s="345"/>
      <c r="AL139" s="345"/>
      <c r="AM139" s="343"/>
      <c r="AN139" s="343"/>
      <c r="AO139" s="343"/>
      <c r="AP139" s="343"/>
      <c r="AQ139" s="343"/>
      <c r="AR139" s="343"/>
      <c r="AS139" s="343"/>
      <c r="AT139" s="343"/>
      <c r="AU139" s="343"/>
      <c r="AV139" s="343"/>
      <c r="AW139" s="343">
        <v>0</v>
      </c>
      <c r="AX139" s="343">
        <v>0</v>
      </c>
      <c r="AY139" s="343">
        <v>0</v>
      </c>
      <c r="AZ139" s="343">
        <v>0</v>
      </c>
      <c r="BA139" s="343">
        <v>0</v>
      </c>
      <c r="BB139" s="343">
        <v>0</v>
      </c>
      <c r="BC139" s="343">
        <v>0</v>
      </c>
      <c r="BD139" s="343" t="s">
        <v>692</v>
      </c>
      <c r="BE139" s="343"/>
      <c r="BF139" s="350"/>
      <c r="BG139" s="343" t="s">
        <v>4004</v>
      </c>
      <c r="BH139" s="343">
        <v>2</v>
      </c>
      <c r="BI139" s="351">
        <v>46277</v>
      </c>
      <c r="BJ139" s="343">
        <v>0</v>
      </c>
      <c r="BK139" s="353"/>
      <c r="BL139" s="354"/>
      <c r="BM139" s="343" t="s">
        <v>4004</v>
      </c>
      <c r="BN139" s="343">
        <v>2</v>
      </c>
      <c r="BO139" s="352">
        <v>46277</v>
      </c>
      <c r="BP139" s="343">
        <v>0</v>
      </c>
      <c r="BQ139" s="353"/>
      <c r="BR139" s="354"/>
      <c r="BS139" s="353"/>
      <c r="BT139" s="353"/>
      <c r="BU139" s="356"/>
      <c r="BV139" s="353"/>
      <c r="BW139" s="353"/>
      <c r="BX139" s="354"/>
      <c r="BY139" s="353"/>
      <c r="BZ139" s="353"/>
      <c r="CA139" s="353"/>
      <c r="CB139" s="353"/>
      <c r="CC139" s="353"/>
      <c r="CD139" s="356"/>
      <c r="CE139" s="353"/>
      <c r="CF139" s="353"/>
      <c r="CG139" s="353"/>
      <c r="CH139" s="353"/>
      <c r="CI139" s="353"/>
      <c r="CJ139" s="356"/>
      <c r="CK139" s="353"/>
      <c r="CL139" s="353"/>
      <c r="CM139" s="353"/>
      <c r="CN139" s="353"/>
      <c r="CO139" s="353"/>
      <c r="CP139" s="356"/>
      <c r="CQ139" s="353"/>
      <c r="CR139" s="353"/>
      <c r="CS139" s="353"/>
      <c r="CT139" s="353"/>
    </row>
    <row r="140" spans="1:98" ht="17.25" customHeight="1">
      <c r="A140" s="187">
        <v>131</v>
      </c>
      <c r="B140" s="181" t="s">
        <v>4232</v>
      </c>
      <c r="C140" s="181" t="s">
        <v>4233</v>
      </c>
      <c r="D140" s="181"/>
      <c r="E140" s="181"/>
      <c r="F140" s="181"/>
      <c r="G140" s="181" t="s">
        <v>4180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33" t="s">
        <v>674</v>
      </c>
      <c r="P140" s="182"/>
      <c r="Q140" s="182"/>
      <c r="R140" s="333" t="s">
        <v>3962</v>
      </c>
      <c r="S140" s="182"/>
      <c r="T140" s="182"/>
      <c r="U140" s="182"/>
      <c r="V140" s="182"/>
      <c r="W140" s="333">
        <f>_xlfn.MINIFS(V:V,C:C,C140,AE:AE,"",AB:AB,"")</f>
        <v>0</v>
      </c>
      <c r="X140" s="333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77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45">
        <v>0</v>
      </c>
      <c r="AJ140" s="345">
        <v>0</v>
      </c>
      <c r="AK140" s="345"/>
      <c r="AL140" s="345"/>
      <c r="AM140" s="343"/>
      <c r="AN140" s="343"/>
      <c r="AO140" s="343"/>
      <c r="AP140" s="343"/>
      <c r="AQ140" s="343"/>
      <c r="AR140" s="343"/>
      <c r="AS140" s="343"/>
      <c r="AT140" s="343"/>
      <c r="AU140" s="343"/>
      <c r="AV140" s="343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43"/>
      <c r="BF140" s="343"/>
      <c r="BG140" s="343"/>
      <c r="BH140" s="347"/>
      <c r="BI140" s="351"/>
      <c r="BJ140" s="343"/>
      <c r="BK140" s="343"/>
      <c r="BL140" s="350"/>
      <c r="BM140" s="343"/>
      <c r="BN140" s="347"/>
      <c r="BO140" s="352">
        <v>46277</v>
      </c>
      <c r="BP140" s="343"/>
      <c r="BQ140" s="343"/>
      <c r="BR140" s="350"/>
      <c r="BS140" s="343"/>
      <c r="BT140" s="347"/>
      <c r="BU140" s="351"/>
      <c r="BV140" s="343"/>
      <c r="BW140" s="349"/>
      <c r="BX140" s="350"/>
      <c r="BY140" s="343"/>
      <c r="BZ140" s="347"/>
      <c r="CA140" s="352"/>
      <c r="CB140" s="343"/>
      <c r="CC140" s="343"/>
      <c r="CD140" s="351"/>
      <c r="CE140" s="343"/>
      <c r="CF140" s="343"/>
      <c r="CG140" s="343"/>
      <c r="CH140" s="343"/>
      <c r="CI140" s="343"/>
      <c r="CJ140" s="351"/>
      <c r="CK140" s="343"/>
      <c r="CL140" s="343"/>
      <c r="CM140" s="343"/>
      <c r="CN140" s="343"/>
      <c r="CO140" s="343"/>
      <c r="CP140" s="351"/>
      <c r="CQ140" s="343"/>
      <c r="CR140" s="343"/>
      <c r="CS140" s="343"/>
      <c r="CT140" s="343"/>
    </row>
    <row r="141" spans="1:98" ht="17.25" customHeight="1">
      <c r="A141" s="343">
        <v>132</v>
      </c>
      <c r="B141" s="344" t="s">
        <v>4232</v>
      </c>
      <c r="C141" s="344" t="s">
        <v>4233</v>
      </c>
      <c r="D141" s="344" t="s">
        <v>781</v>
      </c>
      <c r="E141" s="344" t="s">
        <v>4181</v>
      </c>
      <c r="F141" s="344" t="s">
        <v>4234</v>
      </c>
      <c r="G141" s="344" t="s">
        <v>1389</v>
      </c>
      <c r="H141" s="345">
        <v>3914</v>
      </c>
      <c r="I141" s="346" t="s">
        <v>702</v>
      </c>
      <c r="J141" s="347">
        <v>1</v>
      </c>
      <c r="K141" s="347"/>
      <c r="L141" s="347">
        <v>2</v>
      </c>
      <c r="M141" s="345">
        <v>47.1</v>
      </c>
      <c r="N141" s="345">
        <v>94.1</v>
      </c>
      <c r="O141" s="345" t="s">
        <v>674</v>
      </c>
      <c r="P141" s="345" t="s">
        <v>13</v>
      </c>
      <c r="Q141" s="345" t="s">
        <v>703</v>
      </c>
      <c r="R141" s="345"/>
      <c r="S141" s="345"/>
      <c r="T141" s="345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45">
        <f ca="1">+L141-T141</f>
        <v>2</v>
      </c>
      <c r="V141" s="345">
        <f ca="1">ROUNDDOWN(T141/J141,0)</f>
        <v>0</v>
      </c>
      <c r="W141" s="345"/>
      <c r="X141" s="345"/>
      <c r="Y141" s="345"/>
      <c r="Z141" s="345"/>
      <c r="AA141" s="345"/>
      <c r="AB141" s="345" t="s">
        <v>602</v>
      </c>
      <c r="AC141" s="345">
        <v>2.5640000000000001</v>
      </c>
      <c r="AD141" s="349"/>
      <c r="AE141" s="337"/>
      <c r="AF141" s="337"/>
      <c r="AG141" s="348" t="s">
        <v>677</v>
      </c>
      <c r="AH141" s="348" t="s">
        <v>677</v>
      </c>
      <c r="AI141" s="345">
        <v>0</v>
      </c>
      <c r="AJ141" s="345">
        <v>0</v>
      </c>
      <c r="AK141" s="345"/>
      <c r="AL141" s="345"/>
      <c r="AM141" s="343"/>
      <c r="AN141" s="343"/>
      <c r="AO141" s="343"/>
      <c r="AP141" s="343"/>
      <c r="AQ141" s="343"/>
      <c r="AR141" s="343"/>
      <c r="AS141" s="343"/>
      <c r="AT141" s="343"/>
      <c r="AU141" s="343"/>
      <c r="AV141" s="343"/>
      <c r="AW141" s="343">
        <v>0</v>
      </c>
      <c r="AX141" s="343">
        <v>0</v>
      </c>
      <c r="AY141" s="343">
        <v>0</v>
      </c>
      <c r="AZ141" s="343">
        <v>0</v>
      </c>
      <c r="BA141" s="343">
        <v>0</v>
      </c>
      <c r="BB141" s="343">
        <v>0</v>
      </c>
      <c r="BC141" s="343">
        <v>0</v>
      </c>
      <c r="BD141" s="343" t="s">
        <v>692</v>
      </c>
      <c r="BE141" s="353"/>
      <c r="BF141" s="354"/>
      <c r="BG141" s="343" t="s">
        <v>4004</v>
      </c>
      <c r="BH141" s="343">
        <v>2</v>
      </c>
      <c r="BI141" s="351">
        <v>46277</v>
      </c>
      <c r="BJ141" s="343">
        <v>0</v>
      </c>
      <c r="BK141" s="353"/>
      <c r="BL141" s="354"/>
      <c r="BM141" s="343" t="s">
        <v>4004</v>
      </c>
      <c r="BN141" s="347">
        <v>2</v>
      </c>
      <c r="BO141" s="352">
        <v>46277</v>
      </c>
      <c r="BP141" s="343">
        <v>0</v>
      </c>
      <c r="BQ141" s="353"/>
      <c r="BR141" s="354"/>
      <c r="BS141" s="353"/>
      <c r="BT141" s="355"/>
      <c r="BU141" s="356"/>
      <c r="BV141" s="353"/>
      <c r="BW141" s="357"/>
      <c r="BX141" s="354"/>
      <c r="BY141" s="353"/>
      <c r="BZ141" s="355"/>
      <c r="CA141" s="358"/>
      <c r="CB141" s="353"/>
      <c r="CC141" s="353"/>
      <c r="CD141" s="356"/>
      <c r="CE141" s="353"/>
      <c r="CF141" s="353"/>
      <c r="CG141" s="353"/>
      <c r="CH141" s="353"/>
      <c r="CI141" s="353"/>
      <c r="CJ141" s="356"/>
      <c r="CK141" s="353"/>
      <c r="CL141" s="353"/>
      <c r="CM141" s="353"/>
      <c r="CN141" s="353"/>
      <c r="CO141" s="353"/>
      <c r="CP141" s="356"/>
      <c r="CQ141" s="353"/>
      <c r="CR141" s="353"/>
      <c r="CS141" s="353"/>
      <c r="CT141" s="353"/>
    </row>
    <row r="142" spans="1:98" ht="17.25" customHeight="1">
      <c r="A142" s="187">
        <v>133</v>
      </c>
      <c r="B142" s="181" t="s">
        <v>4235</v>
      </c>
      <c r="C142" s="181" t="s">
        <v>4236</v>
      </c>
      <c r="D142" s="181"/>
      <c r="E142" s="181"/>
      <c r="F142" s="181"/>
      <c r="G142" s="181" t="s">
        <v>4185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33" t="s">
        <v>674</v>
      </c>
      <c r="P142" s="182"/>
      <c r="Q142" s="182"/>
      <c r="R142" s="333" t="s">
        <v>3962</v>
      </c>
      <c r="S142" s="182"/>
      <c r="T142" s="182"/>
      <c r="U142" s="182"/>
      <c r="V142" s="182"/>
      <c r="W142" s="333">
        <f>_xlfn.MINIFS(V:V,C:C,C142,AE:AE,"",AB:AB,"")</f>
        <v>0</v>
      </c>
      <c r="X142" s="333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77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45">
        <v>0</v>
      </c>
      <c r="AJ142" s="345">
        <v>0</v>
      </c>
      <c r="AK142" s="345"/>
      <c r="AL142" s="345"/>
      <c r="AM142" s="343"/>
      <c r="AN142" s="343"/>
      <c r="AO142" s="343"/>
      <c r="AP142" s="343"/>
      <c r="AQ142" s="343"/>
      <c r="AR142" s="343"/>
      <c r="AS142" s="343"/>
      <c r="AT142" s="343"/>
      <c r="AU142" s="343"/>
      <c r="AV142" s="343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59"/>
      <c r="BF142" s="360"/>
      <c r="BG142" s="359"/>
      <c r="BH142" s="364"/>
      <c r="BI142" s="386"/>
      <c r="BJ142" s="363"/>
      <c r="BK142" s="361"/>
      <c r="BL142" s="362"/>
      <c r="BM142" s="363"/>
      <c r="BN142" s="364"/>
      <c r="BO142" s="352">
        <v>46277</v>
      </c>
      <c r="BP142" s="363"/>
      <c r="BQ142" s="361"/>
      <c r="BR142" s="362"/>
      <c r="BS142" s="361"/>
      <c r="BT142" s="365"/>
      <c r="BU142" s="366"/>
      <c r="BV142" s="361"/>
      <c r="BW142" s="367"/>
      <c r="BX142" s="362"/>
      <c r="BY142" s="361"/>
      <c r="BZ142" s="365"/>
      <c r="CA142" s="368"/>
      <c r="CB142" s="361"/>
      <c r="CC142" s="361"/>
      <c r="CD142" s="366"/>
      <c r="CE142" s="361"/>
      <c r="CF142" s="361"/>
      <c r="CG142" s="361"/>
      <c r="CH142" s="361"/>
      <c r="CI142" s="361"/>
      <c r="CJ142" s="366"/>
      <c r="CK142" s="361"/>
      <c r="CL142" s="361"/>
      <c r="CM142" s="361"/>
      <c r="CN142" s="361"/>
      <c r="CO142" s="361"/>
      <c r="CP142" s="366"/>
      <c r="CQ142" s="361"/>
      <c r="CR142" s="361"/>
      <c r="CS142" s="361"/>
      <c r="CT142" s="361"/>
    </row>
    <row r="143" spans="1:98" ht="17.25" customHeight="1">
      <c r="A143" s="343">
        <v>134</v>
      </c>
      <c r="B143" s="344" t="s">
        <v>4235</v>
      </c>
      <c r="C143" s="344" t="s">
        <v>4236</v>
      </c>
      <c r="D143" s="344" t="s">
        <v>781</v>
      </c>
      <c r="E143" s="344" t="s">
        <v>4186</v>
      </c>
      <c r="F143" s="344" t="s">
        <v>4237</v>
      </c>
      <c r="G143" s="344" t="s">
        <v>1389</v>
      </c>
      <c r="H143" s="345">
        <v>3800</v>
      </c>
      <c r="I143" s="346" t="s">
        <v>702</v>
      </c>
      <c r="J143" s="347">
        <v>1</v>
      </c>
      <c r="K143" s="347"/>
      <c r="L143" s="347">
        <v>2</v>
      </c>
      <c r="M143" s="345">
        <v>44.7</v>
      </c>
      <c r="N143" s="345">
        <v>89.5</v>
      </c>
      <c r="O143" s="345" t="s">
        <v>674</v>
      </c>
      <c r="P143" s="345" t="s">
        <v>13</v>
      </c>
      <c r="Q143" s="345" t="s">
        <v>703</v>
      </c>
      <c r="R143" s="345"/>
      <c r="S143" s="345"/>
      <c r="T143" s="345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45">
        <f ca="1">+L143-T143</f>
        <v>2</v>
      </c>
      <c r="V143" s="345">
        <f ca="1">ROUNDDOWN(T143/J143,0)</f>
        <v>0</v>
      </c>
      <c r="W143" s="345"/>
      <c r="X143" s="345"/>
      <c r="Y143" s="345"/>
      <c r="Z143" s="345"/>
      <c r="AA143" s="345"/>
      <c r="AB143" s="345" t="s">
        <v>602</v>
      </c>
      <c r="AC143" s="345">
        <v>2.4380000000000002</v>
      </c>
      <c r="AD143" s="349"/>
      <c r="AE143" s="337"/>
      <c r="AF143" s="337"/>
      <c r="AG143" s="348" t="s">
        <v>677</v>
      </c>
      <c r="AH143" s="348" t="s">
        <v>677</v>
      </c>
      <c r="AI143" s="345">
        <v>0</v>
      </c>
      <c r="AJ143" s="345">
        <v>0</v>
      </c>
      <c r="AK143" s="345"/>
      <c r="AL143" s="345"/>
      <c r="AM143" s="343"/>
      <c r="AN143" s="343"/>
      <c r="AO143" s="343"/>
      <c r="AP143" s="343"/>
      <c r="AQ143" s="343"/>
      <c r="AR143" s="343"/>
      <c r="AS143" s="343"/>
      <c r="AT143" s="343"/>
      <c r="AU143" s="343"/>
      <c r="AV143" s="343"/>
      <c r="AW143" s="343">
        <v>0</v>
      </c>
      <c r="AX143" s="343">
        <v>0</v>
      </c>
      <c r="AY143" s="343">
        <v>0</v>
      </c>
      <c r="AZ143" s="343">
        <v>0</v>
      </c>
      <c r="BA143" s="343">
        <v>0</v>
      </c>
      <c r="BB143" s="343">
        <v>0</v>
      </c>
      <c r="BC143" s="343">
        <v>0</v>
      </c>
      <c r="BD143" s="343" t="s">
        <v>692</v>
      </c>
      <c r="BE143" s="359"/>
      <c r="BF143" s="360"/>
      <c r="BG143" s="343" t="s">
        <v>4004</v>
      </c>
      <c r="BH143" s="343">
        <v>2</v>
      </c>
      <c r="BI143" s="351">
        <v>46277</v>
      </c>
      <c r="BJ143" s="343">
        <v>0</v>
      </c>
      <c r="BK143" s="361"/>
      <c r="BL143" s="362"/>
      <c r="BM143" s="363" t="s">
        <v>4004</v>
      </c>
      <c r="BN143" s="364">
        <v>2</v>
      </c>
      <c r="BO143" s="352">
        <v>46277</v>
      </c>
      <c r="BP143" s="363">
        <v>0</v>
      </c>
      <c r="BQ143" s="361"/>
      <c r="BR143" s="362"/>
      <c r="BS143" s="361"/>
      <c r="BT143" s="365"/>
      <c r="BU143" s="366"/>
      <c r="BV143" s="361"/>
      <c r="BW143" s="367"/>
      <c r="BX143" s="362"/>
      <c r="BY143" s="361"/>
      <c r="BZ143" s="365"/>
      <c r="CA143" s="368"/>
      <c r="CB143" s="361"/>
      <c r="CC143" s="361"/>
      <c r="CD143" s="366"/>
      <c r="CE143" s="361"/>
      <c r="CF143" s="361"/>
      <c r="CG143" s="361"/>
      <c r="CH143" s="361"/>
      <c r="CI143" s="361"/>
      <c r="CJ143" s="366"/>
      <c r="CK143" s="361"/>
      <c r="CL143" s="361"/>
      <c r="CM143" s="361"/>
      <c r="CN143" s="361"/>
      <c r="CO143" s="361"/>
      <c r="CP143" s="366"/>
      <c r="CQ143" s="361"/>
      <c r="CR143" s="361"/>
      <c r="CS143" s="361"/>
      <c r="CT143" s="361"/>
    </row>
    <row r="144" spans="1:98" ht="17.25" customHeight="1">
      <c r="A144" s="187">
        <v>135</v>
      </c>
      <c r="B144" s="181" t="s">
        <v>4238</v>
      </c>
      <c r="C144" s="181" t="s">
        <v>4239</v>
      </c>
      <c r="D144" s="181"/>
      <c r="E144" s="181"/>
      <c r="F144" s="181"/>
      <c r="G144" s="181" t="s">
        <v>4031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33" t="s">
        <v>674</v>
      </c>
      <c r="P144" s="182"/>
      <c r="Q144" s="182"/>
      <c r="R144" s="333" t="s">
        <v>3962</v>
      </c>
      <c r="S144" s="182"/>
      <c r="T144" s="182"/>
      <c r="U144" s="182"/>
      <c r="V144" s="182"/>
      <c r="W144" s="333">
        <f>_xlfn.MINIFS(V:V,C:C,C144,AE:AE,"",AB:AB,"")</f>
        <v>0</v>
      </c>
      <c r="X144" s="333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77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45">
        <v>0</v>
      </c>
      <c r="AJ144" s="345">
        <v>0</v>
      </c>
      <c r="AK144" s="345"/>
      <c r="AL144" s="345"/>
      <c r="AM144" s="343"/>
      <c r="AN144" s="343"/>
      <c r="AO144" s="343"/>
      <c r="AP144" s="343"/>
      <c r="AQ144" s="343"/>
      <c r="AR144" s="343"/>
      <c r="AS144" s="343"/>
      <c r="AT144" s="343"/>
      <c r="AU144" s="343"/>
      <c r="AV144" s="343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43"/>
      <c r="BF144" s="350"/>
      <c r="BG144" s="343"/>
      <c r="BH144" s="343"/>
      <c r="BI144" s="351"/>
      <c r="BJ144" s="343"/>
      <c r="BK144" s="343"/>
      <c r="BL144" s="350"/>
      <c r="BM144" s="343"/>
      <c r="BN144" s="343"/>
      <c r="BO144" s="352">
        <v>46277</v>
      </c>
      <c r="BP144" s="343"/>
      <c r="BQ144" s="343"/>
      <c r="BR144" s="350"/>
      <c r="BS144" s="343"/>
      <c r="BT144" s="343"/>
      <c r="BU144" s="351"/>
      <c r="BV144" s="343"/>
      <c r="BW144" s="343"/>
      <c r="BX144" s="350"/>
      <c r="BY144" s="343"/>
      <c r="BZ144" s="343"/>
      <c r="CA144" s="343"/>
      <c r="CB144" s="343"/>
      <c r="CC144" s="343"/>
      <c r="CD144" s="351"/>
      <c r="CE144" s="343"/>
      <c r="CF144" s="343"/>
      <c r="CG144" s="343"/>
      <c r="CH144" s="343"/>
      <c r="CI144" s="343"/>
      <c r="CJ144" s="351"/>
      <c r="CK144" s="343"/>
      <c r="CL144" s="343"/>
      <c r="CM144" s="343"/>
      <c r="CN144" s="343"/>
      <c r="CO144" s="343"/>
      <c r="CP144" s="351"/>
      <c r="CQ144" s="343"/>
      <c r="CR144" s="343"/>
      <c r="CS144" s="343"/>
      <c r="CT144" s="343"/>
    </row>
    <row r="145" spans="1:98" ht="17.25" customHeight="1">
      <c r="A145" s="343">
        <v>136</v>
      </c>
      <c r="B145" s="344" t="s">
        <v>4238</v>
      </c>
      <c r="C145" s="344" t="s">
        <v>4239</v>
      </c>
      <c r="D145" s="344" t="s">
        <v>781</v>
      </c>
      <c r="E145" s="344" t="s">
        <v>4032</v>
      </c>
      <c r="F145" s="344" t="s">
        <v>4240</v>
      </c>
      <c r="G145" s="344" t="s">
        <v>1389</v>
      </c>
      <c r="H145" s="345">
        <v>3920</v>
      </c>
      <c r="I145" s="346" t="s">
        <v>702</v>
      </c>
      <c r="J145" s="347">
        <v>1</v>
      </c>
      <c r="K145" s="347"/>
      <c r="L145" s="347">
        <v>2</v>
      </c>
      <c r="M145" s="345">
        <v>47.1</v>
      </c>
      <c r="N145" s="345">
        <v>94.3</v>
      </c>
      <c r="O145" s="345" t="s">
        <v>674</v>
      </c>
      <c r="P145" s="345" t="s">
        <v>13</v>
      </c>
      <c r="Q145" s="345" t="s">
        <v>703</v>
      </c>
      <c r="R145" s="345"/>
      <c r="S145" s="345"/>
      <c r="T145" s="345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45">
        <f ca="1">+L145-T145</f>
        <v>2</v>
      </c>
      <c r="V145" s="345">
        <f ca="1">ROUNDDOWN(T145/J145,0)</f>
        <v>0</v>
      </c>
      <c r="W145" s="345"/>
      <c r="X145" s="345"/>
      <c r="Y145" s="345"/>
      <c r="Z145" s="345"/>
      <c r="AA145" s="345"/>
      <c r="AB145" s="345" t="s">
        <v>602</v>
      </c>
      <c r="AC145" s="345">
        <v>2.5680000000000001</v>
      </c>
      <c r="AD145" s="349"/>
      <c r="AE145" s="337"/>
      <c r="AF145" s="337"/>
      <c r="AG145" s="348" t="s">
        <v>677</v>
      </c>
      <c r="AH145" s="348" t="s">
        <v>677</v>
      </c>
      <c r="AI145" s="345">
        <v>0</v>
      </c>
      <c r="AJ145" s="345">
        <v>0</v>
      </c>
      <c r="AK145" s="345"/>
      <c r="AL145" s="345"/>
      <c r="AM145" s="343"/>
      <c r="AN145" s="343"/>
      <c r="AO145" s="343"/>
      <c r="AP145" s="343"/>
      <c r="AQ145" s="343"/>
      <c r="AR145" s="343"/>
      <c r="AS145" s="343"/>
      <c r="AT145" s="343"/>
      <c r="AU145" s="343"/>
      <c r="AV145" s="343"/>
      <c r="AW145" s="343">
        <v>0</v>
      </c>
      <c r="AX145" s="343">
        <v>0</v>
      </c>
      <c r="AY145" s="343">
        <v>0</v>
      </c>
      <c r="AZ145" s="343">
        <v>0</v>
      </c>
      <c r="BA145" s="343">
        <v>0</v>
      </c>
      <c r="BB145" s="343">
        <v>0</v>
      </c>
      <c r="BC145" s="343">
        <v>0</v>
      </c>
      <c r="BD145" s="343" t="s">
        <v>692</v>
      </c>
      <c r="BE145" s="343"/>
      <c r="BF145" s="350"/>
      <c r="BG145" s="343" t="s">
        <v>4004</v>
      </c>
      <c r="BH145" s="343">
        <v>2</v>
      </c>
      <c r="BI145" s="351">
        <v>46277</v>
      </c>
      <c r="BJ145" s="343">
        <v>0</v>
      </c>
      <c r="BK145" s="343"/>
      <c r="BL145" s="350"/>
      <c r="BM145" s="343" t="s">
        <v>4004</v>
      </c>
      <c r="BN145" s="347">
        <v>2</v>
      </c>
      <c r="BO145" s="352">
        <v>46277</v>
      </c>
      <c r="BP145" s="343">
        <v>0</v>
      </c>
      <c r="BQ145" s="343"/>
      <c r="BR145" s="350"/>
      <c r="BS145" s="343"/>
      <c r="BT145" s="347"/>
      <c r="BU145" s="351"/>
      <c r="BV145" s="343"/>
      <c r="BW145" s="349"/>
      <c r="BX145" s="350"/>
      <c r="BY145" s="343"/>
      <c r="BZ145" s="347"/>
      <c r="CA145" s="352"/>
      <c r="CB145" s="343"/>
      <c r="CC145" s="343"/>
      <c r="CD145" s="351"/>
      <c r="CE145" s="343"/>
      <c r="CF145" s="343"/>
      <c r="CG145" s="343"/>
      <c r="CH145" s="343"/>
      <c r="CI145" s="343"/>
      <c r="CJ145" s="351"/>
      <c r="CK145" s="343"/>
      <c r="CL145" s="343"/>
      <c r="CM145" s="343"/>
      <c r="CN145" s="343"/>
      <c r="CO145" s="343"/>
      <c r="CP145" s="351"/>
      <c r="CQ145" s="343"/>
      <c r="CR145" s="343"/>
      <c r="CS145" s="343"/>
      <c r="CT145" s="343"/>
    </row>
    <row r="146" spans="1:98" ht="17.25" customHeight="1">
      <c r="A146" s="187">
        <v>137</v>
      </c>
      <c r="B146" s="181" t="s">
        <v>4241</v>
      </c>
      <c r="C146" s="181" t="s">
        <v>4242</v>
      </c>
      <c r="D146" s="181"/>
      <c r="E146" s="181"/>
      <c r="F146" s="181"/>
      <c r="G146" s="181" t="s">
        <v>4193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33" t="s">
        <v>674</v>
      </c>
      <c r="P146" s="182"/>
      <c r="Q146" s="182"/>
      <c r="R146" s="333" t="s">
        <v>3962</v>
      </c>
      <c r="S146" s="182"/>
      <c r="T146" s="182"/>
      <c r="U146" s="182"/>
      <c r="V146" s="182"/>
      <c r="W146" s="333">
        <f>_xlfn.MINIFS(V:V,C:C,C146,AE:AE,"",AB:AB,"")</f>
        <v>0</v>
      </c>
      <c r="X146" s="333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77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45">
        <v>0</v>
      </c>
      <c r="AJ146" s="345">
        <v>0</v>
      </c>
      <c r="AK146" s="345"/>
      <c r="AL146" s="345"/>
      <c r="AM146" s="343"/>
      <c r="AN146" s="343"/>
      <c r="AO146" s="343"/>
      <c r="AP146" s="343"/>
      <c r="AQ146" s="343"/>
      <c r="AR146" s="343"/>
      <c r="AS146" s="343"/>
      <c r="AT146" s="343"/>
      <c r="AU146" s="343"/>
      <c r="AV146" s="343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69"/>
      <c r="BF146" s="370"/>
      <c r="BG146" s="369"/>
      <c r="BH146" s="369"/>
      <c r="BI146" s="374"/>
      <c r="BJ146" s="369"/>
      <c r="BK146" s="369"/>
      <c r="BL146" s="370"/>
      <c r="BM146" s="371"/>
      <c r="BN146" s="371"/>
      <c r="BO146" s="352">
        <v>46277</v>
      </c>
      <c r="BP146" s="371"/>
      <c r="BQ146" s="369"/>
      <c r="BR146" s="370"/>
      <c r="BS146" s="369"/>
      <c r="BT146" s="369"/>
      <c r="BU146" s="374"/>
      <c r="BV146" s="369"/>
      <c r="BW146" s="369"/>
      <c r="BX146" s="370"/>
      <c r="BY146" s="369"/>
      <c r="BZ146" s="369"/>
      <c r="CA146" s="369"/>
      <c r="CB146" s="369"/>
      <c r="CC146" s="369"/>
      <c r="CD146" s="374"/>
      <c r="CE146" s="369"/>
      <c r="CF146" s="369"/>
      <c r="CG146" s="369"/>
      <c r="CH146" s="369"/>
      <c r="CI146" s="369"/>
      <c r="CJ146" s="374"/>
      <c r="CK146" s="369"/>
      <c r="CL146" s="369"/>
      <c r="CM146" s="369"/>
      <c r="CN146" s="369"/>
      <c r="CO146" s="369"/>
      <c r="CP146" s="374"/>
      <c r="CQ146" s="369"/>
      <c r="CR146" s="369"/>
      <c r="CS146" s="369"/>
      <c r="CT146" s="369"/>
    </row>
    <row r="147" spans="1:98" ht="17.25" customHeight="1">
      <c r="A147" s="343">
        <v>138</v>
      </c>
      <c r="B147" s="344" t="s">
        <v>4241</v>
      </c>
      <c r="C147" s="344" t="s">
        <v>4242</v>
      </c>
      <c r="D147" s="344" t="s">
        <v>781</v>
      </c>
      <c r="E147" s="344" t="s">
        <v>4194</v>
      </c>
      <c r="F147" s="344" t="s">
        <v>4243</v>
      </c>
      <c r="G147" s="344" t="s">
        <v>1389</v>
      </c>
      <c r="H147" s="345">
        <v>6650</v>
      </c>
      <c r="I147" s="346" t="s">
        <v>702</v>
      </c>
      <c r="J147" s="347">
        <v>1</v>
      </c>
      <c r="K147" s="347"/>
      <c r="L147" s="347">
        <v>2</v>
      </c>
      <c r="M147" s="345">
        <v>78.3</v>
      </c>
      <c r="N147" s="345">
        <v>156.6</v>
      </c>
      <c r="O147" s="345" t="s">
        <v>674</v>
      </c>
      <c r="P147" s="345" t="s">
        <v>13</v>
      </c>
      <c r="Q147" s="345" t="s">
        <v>703</v>
      </c>
      <c r="R147" s="345"/>
      <c r="S147" s="345"/>
      <c r="T147" s="345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45">
        <f ca="1">+L147-T147</f>
        <v>2</v>
      </c>
      <c r="V147" s="345">
        <f ca="1">ROUNDDOWN(T147/J147,0)</f>
        <v>0</v>
      </c>
      <c r="W147" s="345"/>
      <c r="X147" s="345"/>
      <c r="Y147" s="345"/>
      <c r="Z147" s="345"/>
      <c r="AA147" s="345"/>
      <c r="AB147" s="345" t="s">
        <v>602</v>
      </c>
      <c r="AC147" s="345">
        <v>4.2619999999999996</v>
      </c>
      <c r="AD147" s="349"/>
      <c r="AE147" s="337"/>
      <c r="AF147" s="337"/>
      <c r="AG147" s="348" t="s">
        <v>677</v>
      </c>
      <c r="AH147" s="348" t="s">
        <v>677</v>
      </c>
      <c r="AI147" s="345">
        <v>0</v>
      </c>
      <c r="AJ147" s="345">
        <v>0</v>
      </c>
      <c r="AK147" s="345"/>
      <c r="AL147" s="345"/>
      <c r="AM147" s="343"/>
      <c r="AN147" s="343"/>
      <c r="AO147" s="343"/>
      <c r="AP147" s="343"/>
      <c r="AQ147" s="343"/>
      <c r="AR147" s="343"/>
      <c r="AS147" s="343"/>
      <c r="AT147" s="343"/>
      <c r="AU147" s="343"/>
      <c r="AV147" s="343"/>
      <c r="AW147" s="343">
        <v>0</v>
      </c>
      <c r="AX147" s="343">
        <v>0</v>
      </c>
      <c r="AY147" s="343">
        <v>0</v>
      </c>
      <c r="AZ147" s="343">
        <v>0</v>
      </c>
      <c r="BA147" s="343">
        <v>0</v>
      </c>
      <c r="BB147" s="343">
        <v>0</v>
      </c>
      <c r="BC147" s="343">
        <v>0</v>
      </c>
      <c r="BD147" s="343" t="s">
        <v>692</v>
      </c>
      <c r="BE147" s="343"/>
      <c r="BF147" s="343"/>
      <c r="BG147" s="343" t="s">
        <v>4004</v>
      </c>
      <c r="BH147" s="343">
        <v>2</v>
      </c>
      <c r="BI147" s="351">
        <v>46277</v>
      </c>
      <c r="BJ147" s="343">
        <v>0</v>
      </c>
      <c r="BK147" s="343"/>
      <c r="BL147" s="350"/>
      <c r="BM147" s="343" t="s">
        <v>4004</v>
      </c>
      <c r="BN147" s="347">
        <v>2</v>
      </c>
      <c r="BO147" s="352">
        <v>46277</v>
      </c>
      <c r="BP147" s="343">
        <v>0</v>
      </c>
      <c r="BQ147" s="343"/>
      <c r="BR147" s="350"/>
      <c r="BS147" s="343"/>
      <c r="BT147" s="347"/>
      <c r="BU147" s="351"/>
      <c r="BV147" s="343"/>
      <c r="BW147" s="349"/>
      <c r="BX147" s="350"/>
      <c r="BY147" s="343"/>
      <c r="BZ147" s="347"/>
      <c r="CA147" s="352"/>
      <c r="CB147" s="343"/>
      <c r="CC147" s="343"/>
      <c r="CD147" s="351"/>
      <c r="CE147" s="343"/>
      <c r="CF147" s="343"/>
      <c r="CG147" s="343"/>
      <c r="CH147" s="343"/>
      <c r="CI147" s="343"/>
      <c r="CJ147" s="351"/>
      <c r="CK147" s="343"/>
      <c r="CL147" s="343"/>
      <c r="CM147" s="343"/>
      <c r="CN147" s="343"/>
      <c r="CO147" s="343"/>
      <c r="CP147" s="351"/>
      <c r="CQ147" s="343"/>
      <c r="CR147" s="343"/>
      <c r="CS147" s="343"/>
      <c r="CT147" s="343"/>
    </row>
    <row r="148" spans="1:98" ht="17.25" customHeight="1">
      <c r="A148" s="187">
        <v>139</v>
      </c>
      <c r="B148" s="181" t="s">
        <v>4244</v>
      </c>
      <c r="C148" s="181" t="s">
        <v>4245</v>
      </c>
      <c r="D148" s="181"/>
      <c r="E148" s="181"/>
      <c r="F148" s="181"/>
      <c r="G148" s="181" t="s">
        <v>4246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33" t="s">
        <v>674</v>
      </c>
      <c r="P148" s="182"/>
      <c r="Q148" s="182"/>
      <c r="R148" s="333" t="s">
        <v>3962</v>
      </c>
      <c r="S148" s="182"/>
      <c r="T148" s="182"/>
      <c r="U148" s="182"/>
      <c r="V148" s="182"/>
      <c r="W148" s="333">
        <f>_xlfn.MINIFS(V:V,C:C,C148,AE:AE,"",AB:AB,"")</f>
        <v>0</v>
      </c>
      <c r="X148" s="333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77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45">
        <v>0</v>
      </c>
      <c r="AJ148" s="345">
        <v>0</v>
      </c>
      <c r="AK148" s="345"/>
      <c r="AL148" s="345"/>
      <c r="AM148" s="343"/>
      <c r="AN148" s="343"/>
      <c r="AO148" s="343"/>
      <c r="AP148" s="343"/>
      <c r="AQ148" s="343"/>
      <c r="AR148" s="343"/>
      <c r="AS148" s="343"/>
      <c r="AT148" s="343"/>
      <c r="AU148" s="343"/>
      <c r="AV148" s="343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81"/>
      <c r="BF148" s="381"/>
      <c r="BG148" s="381"/>
      <c r="BH148" s="347"/>
      <c r="BI148" s="391"/>
      <c r="BJ148" s="343"/>
      <c r="BK148" s="353"/>
      <c r="BL148" s="354"/>
      <c r="BM148" s="343"/>
      <c r="BN148" s="347"/>
      <c r="BO148" s="352">
        <v>46277</v>
      </c>
      <c r="BP148" s="343"/>
      <c r="BQ148" s="353"/>
      <c r="BR148" s="354"/>
      <c r="BS148" s="353"/>
      <c r="BT148" s="355"/>
      <c r="BU148" s="356"/>
      <c r="BV148" s="353"/>
      <c r="BW148" s="357"/>
      <c r="BX148" s="354"/>
      <c r="BY148" s="353"/>
      <c r="BZ148" s="355"/>
      <c r="CA148" s="358"/>
      <c r="CB148" s="353"/>
      <c r="CC148" s="353"/>
      <c r="CD148" s="356"/>
      <c r="CE148" s="353"/>
      <c r="CF148" s="353"/>
      <c r="CG148" s="353"/>
      <c r="CH148" s="353"/>
      <c r="CI148" s="353"/>
      <c r="CJ148" s="356"/>
      <c r="CK148" s="353"/>
      <c r="CL148" s="353"/>
      <c r="CM148" s="353"/>
      <c r="CN148" s="353"/>
      <c r="CO148" s="353"/>
      <c r="CP148" s="356"/>
      <c r="CQ148" s="353"/>
      <c r="CR148" s="353"/>
      <c r="CS148" s="353"/>
      <c r="CT148" s="353"/>
    </row>
    <row r="149" spans="1:98" ht="17.25" customHeight="1">
      <c r="A149" s="343">
        <v>140</v>
      </c>
      <c r="B149" s="344" t="s">
        <v>4244</v>
      </c>
      <c r="C149" s="344" t="s">
        <v>4245</v>
      </c>
      <c r="D149" s="344" t="s">
        <v>781</v>
      </c>
      <c r="E149" s="344" t="s">
        <v>4247</v>
      </c>
      <c r="F149" s="344" t="s">
        <v>4248</v>
      </c>
      <c r="G149" s="344" t="s">
        <v>1389</v>
      </c>
      <c r="H149" s="345">
        <v>3920</v>
      </c>
      <c r="I149" s="346" t="s">
        <v>702</v>
      </c>
      <c r="J149" s="347">
        <v>1</v>
      </c>
      <c r="K149" s="347"/>
      <c r="L149" s="347">
        <v>2</v>
      </c>
      <c r="M149" s="345">
        <v>47.1</v>
      </c>
      <c r="N149" s="345">
        <v>94.3</v>
      </c>
      <c r="O149" s="345" t="s">
        <v>674</v>
      </c>
      <c r="P149" s="345" t="s">
        <v>13</v>
      </c>
      <c r="Q149" s="345" t="s">
        <v>703</v>
      </c>
      <c r="R149" s="345"/>
      <c r="S149" s="345"/>
      <c r="T149" s="345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45">
        <f ca="1">+L149-T149</f>
        <v>2</v>
      </c>
      <c r="V149" s="345">
        <f ca="1">ROUNDDOWN(T149/J149,0)</f>
        <v>0</v>
      </c>
      <c r="W149" s="345"/>
      <c r="X149" s="345"/>
      <c r="Y149" s="345"/>
      <c r="Z149" s="345"/>
      <c r="AA149" s="345"/>
      <c r="AB149" s="345" t="s">
        <v>602</v>
      </c>
      <c r="AC149" s="345">
        <v>2.5680000000000001</v>
      </c>
      <c r="AD149" s="349"/>
      <c r="AE149" s="337"/>
      <c r="AF149" s="337"/>
      <c r="AG149" s="348" t="s">
        <v>677</v>
      </c>
      <c r="AH149" s="348" t="s">
        <v>677</v>
      </c>
      <c r="AI149" s="345">
        <v>0</v>
      </c>
      <c r="AJ149" s="345">
        <v>0</v>
      </c>
      <c r="AK149" s="345"/>
      <c r="AL149" s="345"/>
      <c r="AM149" s="343"/>
      <c r="AN149" s="343"/>
      <c r="AO149" s="343"/>
      <c r="AP149" s="343"/>
      <c r="AQ149" s="343"/>
      <c r="AR149" s="343"/>
      <c r="AS149" s="343"/>
      <c r="AT149" s="343"/>
      <c r="AU149" s="343"/>
      <c r="AV149" s="343"/>
      <c r="AW149" s="343">
        <v>0</v>
      </c>
      <c r="AX149" s="343">
        <v>0</v>
      </c>
      <c r="AY149" s="343">
        <v>0</v>
      </c>
      <c r="AZ149" s="343">
        <v>0</v>
      </c>
      <c r="BA149" s="343">
        <v>0</v>
      </c>
      <c r="BB149" s="343">
        <v>0</v>
      </c>
      <c r="BC149" s="343">
        <v>0</v>
      </c>
      <c r="BD149" s="343" t="s">
        <v>692</v>
      </c>
      <c r="BE149" s="343"/>
      <c r="BF149" s="350"/>
      <c r="BG149" s="343" t="s">
        <v>4004</v>
      </c>
      <c r="BH149" s="343">
        <v>2</v>
      </c>
      <c r="BI149" s="351">
        <v>46277</v>
      </c>
      <c r="BJ149" s="343">
        <v>0</v>
      </c>
      <c r="BK149" s="343"/>
      <c r="BL149" s="350"/>
      <c r="BM149" s="343" t="s">
        <v>4004</v>
      </c>
      <c r="BN149" s="343">
        <v>2</v>
      </c>
      <c r="BO149" s="352">
        <v>46277</v>
      </c>
      <c r="BP149" s="343">
        <v>0</v>
      </c>
      <c r="BQ149" s="343"/>
      <c r="BR149" s="350"/>
      <c r="BS149" s="343"/>
      <c r="BT149" s="343"/>
      <c r="BU149" s="351"/>
      <c r="BV149" s="343"/>
      <c r="BW149" s="343"/>
      <c r="BX149" s="350"/>
      <c r="BY149" s="343"/>
      <c r="BZ149" s="343"/>
      <c r="CA149" s="343"/>
      <c r="CB149" s="343"/>
      <c r="CC149" s="343"/>
      <c r="CD149" s="351"/>
      <c r="CE149" s="343"/>
      <c r="CF149" s="343"/>
      <c r="CG149" s="343"/>
      <c r="CH149" s="343"/>
      <c r="CI149" s="343"/>
      <c r="CJ149" s="351"/>
      <c r="CK149" s="343"/>
      <c r="CL149" s="343"/>
      <c r="CM149" s="343"/>
      <c r="CN149" s="343"/>
      <c r="CO149" s="343"/>
      <c r="CP149" s="351"/>
      <c r="CQ149" s="343"/>
      <c r="CR149" s="343"/>
      <c r="CS149" s="343"/>
      <c r="CT149" s="343"/>
    </row>
    <row r="150" spans="1:98" ht="17.25" customHeight="1">
      <c r="A150" s="187">
        <v>141</v>
      </c>
      <c r="B150" s="181" t="s">
        <v>4249</v>
      </c>
      <c r="C150" s="181" t="s">
        <v>4250</v>
      </c>
      <c r="D150" s="181"/>
      <c r="E150" s="181"/>
      <c r="F150" s="181"/>
      <c r="G150" s="181" t="s">
        <v>4251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33" t="s">
        <v>674</v>
      </c>
      <c r="P150" s="182"/>
      <c r="Q150" s="182"/>
      <c r="R150" s="333" t="s">
        <v>3962</v>
      </c>
      <c r="S150" s="182"/>
      <c r="T150" s="182"/>
      <c r="U150" s="182"/>
      <c r="V150" s="182"/>
      <c r="W150" s="333">
        <f>_xlfn.MINIFS(V:V,C:C,C150,AE:AE,"",AB:AB,"")</f>
        <v>0</v>
      </c>
      <c r="X150" s="333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77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45">
        <v>0</v>
      </c>
      <c r="AJ150" s="345">
        <v>0</v>
      </c>
      <c r="AK150" s="345"/>
      <c r="AL150" s="345"/>
      <c r="AM150" s="343"/>
      <c r="AN150" s="343"/>
      <c r="AO150" s="343"/>
      <c r="AP150" s="343"/>
      <c r="AQ150" s="343"/>
      <c r="AR150" s="343"/>
      <c r="AS150" s="343"/>
      <c r="AT150" s="343"/>
      <c r="AU150" s="343"/>
      <c r="AV150" s="343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43"/>
      <c r="BF150" s="343"/>
      <c r="BG150" s="343"/>
      <c r="BH150" s="347"/>
      <c r="BI150" s="351"/>
      <c r="BJ150" s="343"/>
      <c r="BK150" s="353"/>
      <c r="BL150" s="354"/>
      <c r="BM150" s="343"/>
      <c r="BN150" s="347"/>
      <c r="BO150" s="352">
        <v>46277</v>
      </c>
      <c r="BP150" s="343"/>
      <c r="BQ150" s="353"/>
      <c r="BR150" s="354"/>
      <c r="BS150" s="353"/>
      <c r="BT150" s="355"/>
      <c r="BU150" s="356"/>
      <c r="BV150" s="353"/>
      <c r="BW150" s="357"/>
      <c r="BX150" s="354"/>
      <c r="BY150" s="353"/>
      <c r="BZ150" s="355"/>
      <c r="CA150" s="358"/>
      <c r="CB150" s="353"/>
      <c r="CC150" s="353"/>
      <c r="CD150" s="356"/>
      <c r="CE150" s="353"/>
      <c r="CF150" s="353"/>
      <c r="CG150" s="353"/>
      <c r="CH150" s="353"/>
      <c r="CI150" s="353"/>
      <c r="CJ150" s="356"/>
      <c r="CK150" s="353"/>
      <c r="CL150" s="353"/>
      <c r="CM150" s="353"/>
      <c r="CN150" s="353"/>
      <c r="CO150" s="353"/>
      <c r="CP150" s="356"/>
      <c r="CQ150" s="353"/>
      <c r="CR150" s="353"/>
      <c r="CS150" s="353"/>
      <c r="CT150" s="353"/>
    </row>
    <row r="151" spans="1:98" ht="17.25" customHeight="1">
      <c r="A151" s="343">
        <v>142</v>
      </c>
      <c r="B151" s="344" t="s">
        <v>4249</v>
      </c>
      <c r="C151" s="344" t="s">
        <v>4250</v>
      </c>
      <c r="D151" s="344" t="s">
        <v>781</v>
      </c>
      <c r="E151" s="344" t="s">
        <v>4252</v>
      </c>
      <c r="F151" s="344" t="s">
        <v>4253</v>
      </c>
      <c r="G151" s="344" t="s">
        <v>1389</v>
      </c>
      <c r="H151" s="345">
        <v>9600</v>
      </c>
      <c r="I151" s="346" t="s">
        <v>702</v>
      </c>
      <c r="J151" s="347">
        <v>1</v>
      </c>
      <c r="K151" s="347"/>
      <c r="L151" s="347">
        <v>2</v>
      </c>
      <c r="M151" s="345">
        <v>113</v>
      </c>
      <c r="N151" s="345">
        <v>226.1</v>
      </c>
      <c r="O151" s="345" t="s">
        <v>674</v>
      </c>
      <c r="P151" s="345" t="s">
        <v>13</v>
      </c>
      <c r="Q151" s="345" t="s">
        <v>703</v>
      </c>
      <c r="R151" s="345"/>
      <c r="S151" s="345"/>
      <c r="T151" s="345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45">
        <f ca="1">+L151-T151</f>
        <v>2</v>
      </c>
      <c r="V151" s="345">
        <f ca="1">ROUNDDOWN(T151/J151,0)</f>
        <v>0</v>
      </c>
      <c r="W151" s="345"/>
      <c r="X151" s="345"/>
      <c r="Y151" s="345"/>
      <c r="Z151" s="345"/>
      <c r="AA151" s="345"/>
      <c r="AB151" s="345" t="s">
        <v>602</v>
      </c>
      <c r="AC151" s="345">
        <v>6.15</v>
      </c>
      <c r="AD151" s="349"/>
      <c r="AE151" s="337"/>
      <c r="AF151" s="337"/>
      <c r="AG151" s="348" t="s">
        <v>677</v>
      </c>
      <c r="AH151" s="348" t="s">
        <v>677</v>
      </c>
      <c r="AI151" s="345">
        <v>0</v>
      </c>
      <c r="AJ151" s="345">
        <v>0</v>
      </c>
      <c r="AK151" s="345"/>
      <c r="AL151" s="345"/>
      <c r="AM151" s="343"/>
      <c r="AN151" s="343"/>
      <c r="AO151" s="343"/>
      <c r="AP151" s="343"/>
      <c r="AQ151" s="343"/>
      <c r="AR151" s="343"/>
      <c r="AS151" s="343"/>
      <c r="AT151" s="343"/>
      <c r="AU151" s="343"/>
      <c r="AV151" s="343"/>
      <c r="AW151" s="343">
        <v>0</v>
      </c>
      <c r="AX151" s="343">
        <v>0</v>
      </c>
      <c r="AY151" s="343">
        <v>0</v>
      </c>
      <c r="AZ151" s="343">
        <v>0</v>
      </c>
      <c r="BA151" s="343">
        <v>0</v>
      </c>
      <c r="BB151" s="343">
        <v>0</v>
      </c>
      <c r="BC151" s="343">
        <v>0</v>
      </c>
      <c r="BD151" s="343" t="s">
        <v>692</v>
      </c>
      <c r="BE151" s="343"/>
      <c r="BF151" s="350"/>
      <c r="BG151" s="343" t="s">
        <v>4004</v>
      </c>
      <c r="BH151" s="343">
        <v>2</v>
      </c>
      <c r="BI151" s="351">
        <v>46277</v>
      </c>
      <c r="BJ151" s="343">
        <v>0</v>
      </c>
      <c r="BK151" s="343"/>
      <c r="BL151" s="350"/>
      <c r="BM151" s="343" t="s">
        <v>4004</v>
      </c>
      <c r="BN151" s="347">
        <v>2</v>
      </c>
      <c r="BO151" s="352">
        <v>46277</v>
      </c>
      <c r="BP151" s="343">
        <v>0</v>
      </c>
      <c r="BQ151" s="343"/>
      <c r="BR151" s="350"/>
      <c r="BS151" s="343"/>
      <c r="BT151" s="347"/>
      <c r="BU151" s="351"/>
      <c r="BV151" s="343"/>
      <c r="BW151" s="349"/>
      <c r="BX151" s="350"/>
      <c r="BY151" s="343"/>
      <c r="BZ151" s="347"/>
      <c r="CA151" s="352"/>
      <c r="CB151" s="343"/>
      <c r="CC151" s="343"/>
      <c r="CD151" s="351"/>
      <c r="CE151" s="343"/>
      <c r="CF151" s="343"/>
      <c r="CG151" s="343"/>
      <c r="CH151" s="343"/>
      <c r="CI151" s="343"/>
      <c r="CJ151" s="351"/>
      <c r="CK151" s="343"/>
      <c r="CL151" s="343"/>
      <c r="CM151" s="343"/>
      <c r="CN151" s="343"/>
      <c r="CO151" s="343"/>
      <c r="CP151" s="351"/>
      <c r="CQ151" s="343"/>
      <c r="CR151" s="343"/>
      <c r="CS151" s="343"/>
      <c r="CT151" s="343"/>
    </row>
    <row r="152" spans="1:98" ht="17.25" customHeight="1">
      <c r="A152" s="187">
        <v>143</v>
      </c>
      <c r="B152" s="181" t="s">
        <v>4254</v>
      </c>
      <c r="C152" s="181" t="s">
        <v>4255</v>
      </c>
      <c r="D152" s="181"/>
      <c r="E152" s="181"/>
      <c r="F152" s="181"/>
      <c r="G152" s="181" t="s">
        <v>4246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33" t="s">
        <v>674</v>
      </c>
      <c r="P152" s="182"/>
      <c r="Q152" s="182"/>
      <c r="R152" s="333" t="s">
        <v>3962</v>
      </c>
      <c r="S152" s="182"/>
      <c r="T152" s="182"/>
      <c r="U152" s="182"/>
      <c r="V152" s="182"/>
      <c r="W152" s="333">
        <f>_xlfn.MINIFS(V:V,C:C,C152,AE:AE,"",AB:AB,"")</f>
        <v>0</v>
      </c>
      <c r="X152" s="333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77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45">
        <v>0</v>
      </c>
      <c r="AJ152" s="345">
        <v>0</v>
      </c>
      <c r="AK152" s="345"/>
      <c r="AL152" s="345"/>
      <c r="AM152" s="343"/>
      <c r="AN152" s="343"/>
      <c r="AO152" s="343"/>
      <c r="AP152" s="343"/>
      <c r="AQ152" s="343"/>
      <c r="AR152" s="343"/>
      <c r="AS152" s="343"/>
      <c r="AT152" s="343"/>
      <c r="AU152" s="343"/>
      <c r="AV152" s="343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96"/>
      <c r="BF152" s="382"/>
      <c r="BG152" s="396"/>
      <c r="BH152" s="347"/>
      <c r="BI152" s="391"/>
      <c r="BJ152" s="343"/>
      <c r="BK152" s="353"/>
      <c r="BL152" s="354"/>
      <c r="BM152" s="343"/>
      <c r="BN152" s="343"/>
      <c r="BO152" s="352">
        <v>46277</v>
      </c>
      <c r="BP152" s="343"/>
      <c r="BQ152" s="353"/>
      <c r="BR152" s="354"/>
      <c r="BS152" s="353"/>
      <c r="BT152" s="353"/>
      <c r="BU152" s="356"/>
      <c r="BV152" s="353"/>
      <c r="BW152" s="353"/>
      <c r="BX152" s="354"/>
      <c r="BY152" s="353"/>
      <c r="BZ152" s="353"/>
      <c r="CA152" s="353"/>
      <c r="CB152" s="353"/>
      <c r="CC152" s="353"/>
      <c r="CD152" s="356"/>
      <c r="CE152" s="353"/>
      <c r="CF152" s="353"/>
      <c r="CG152" s="353"/>
      <c r="CH152" s="353"/>
      <c r="CI152" s="353"/>
      <c r="CJ152" s="356"/>
      <c r="CK152" s="353"/>
      <c r="CL152" s="353"/>
      <c r="CM152" s="353"/>
      <c r="CN152" s="353"/>
      <c r="CO152" s="353"/>
      <c r="CP152" s="356"/>
      <c r="CQ152" s="353"/>
      <c r="CR152" s="353"/>
      <c r="CS152" s="353"/>
      <c r="CT152" s="353"/>
    </row>
    <row r="153" spans="1:98" ht="17.25" customHeight="1">
      <c r="A153" s="343">
        <v>144</v>
      </c>
      <c r="B153" s="344" t="s">
        <v>4254</v>
      </c>
      <c r="C153" s="344" t="s">
        <v>4255</v>
      </c>
      <c r="D153" s="344" t="s">
        <v>781</v>
      </c>
      <c r="E153" s="344" t="s">
        <v>4247</v>
      </c>
      <c r="F153" s="344" t="s">
        <v>4256</v>
      </c>
      <c r="G153" s="344" t="s">
        <v>1389</v>
      </c>
      <c r="H153" s="345">
        <v>3920</v>
      </c>
      <c r="I153" s="346" t="s">
        <v>702</v>
      </c>
      <c r="J153" s="347">
        <v>1</v>
      </c>
      <c r="K153" s="347"/>
      <c r="L153" s="347">
        <v>2</v>
      </c>
      <c r="M153" s="345">
        <v>47.1</v>
      </c>
      <c r="N153" s="345">
        <v>94.3</v>
      </c>
      <c r="O153" s="345" t="s">
        <v>674</v>
      </c>
      <c r="P153" s="345" t="s">
        <v>13</v>
      </c>
      <c r="Q153" s="345" t="s">
        <v>703</v>
      </c>
      <c r="R153" s="345"/>
      <c r="S153" s="345"/>
      <c r="T153" s="345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45">
        <f ca="1">+L153-T153</f>
        <v>2</v>
      </c>
      <c r="V153" s="345">
        <f ca="1">ROUNDDOWN(T153/J153,0)</f>
        <v>0</v>
      </c>
      <c r="W153" s="345"/>
      <c r="X153" s="345"/>
      <c r="Y153" s="345"/>
      <c r="Z153" s="345"/>
      <c r="AA153" s="345"/>
      <c r="AB153" s="345" t="s">
        <v>602</v>
      </c>
      <c r="AC153" s="345">
        <v>2.5680000000000001</v>
      </c>
      <c r="AD153" s="349"/>
      <c r="AE153" s="337"/>
      <c r="AF153" s="337"/>
      <c r="AG153" s="348" t="s">
        <v>677</v>
      </c>
      <c r="AH153" s="348" t="s">
        <v>677</v>
      </c>
      <c r="AI153" s="345">
        <v>0</v>
      </c>
      <c r="AJ153" s="345">
        <v>0</v>
      </c>
      <c r="AK153" s="345"/>
      <c r="AL153" s="345"/>
      <c r="AM153" s="343"/>
      <c r="AN153" s="343"/>
      <c r="AO153" s="343"/>
      <c r="AP153" s="343"/>
      <c r="AQ153" s="343"/>
      <c r="AR153" s="343"/>
      <c r="AS153" s="343"/>
      <c r="AT153" s="343"/>
      <c r="AU153" s="343"/>
      <c r="AV153" s="343"/>
      <c r="AW153" s="343">
        <v>0</v>
      </c>
      <c r="AX153" s="343">
        <v>0</v>
      </c>
      <c r="AY153" s="343">
        <v>0</v>
      </c>
      <c r="AZ153" s="343">
        <v>0</v>
      </c>
      <c r="BA153" s="343">
        <v>0</v>
      </c>
      <c r="BB153" s="343">
        <v>0</v>
      </c>
      <c r="BC153" s="343">
        <v>0</v>
      </c>
      <c r="BD153" s="343" t="s">
        <v>692</v>
      </c>
      <c r="BE153" s="397"/>
      <c r="BF153" s="360"/>
      <c r="BG153" s="343" t="s">
        <v>4004</v>
      </c>
      <c r="BH153" s="343">
        <v>2</v>
      </c>
      <c r="BI153" s="351">
        <v>46277</v>
      </c>
      <c r="BJ153" s="343">
        <v>0</v>
      </c>
      <c r="BK153" s="361"/>
      <c r="BL153" s="362"/>
      <c r="BM153" s="363" t="s">
        <v>4004</v>
      </c>
      <c r="BN153" s="363">
        <v>2</v>
      </c>
      <c r="BO153" s="352">
        <v>46277</v>
      </c>
      <c r="BP153" s="363">
        <v>0</v>
      </c>
      <c r="BQ153" s="361"/>
      <c r="BR153" s="362"/>
      <c r="BS153" s="361"/>
      <c r="BT153" s="361"/>
      <c r="BU153" s="366"/>
      <c r="BV153" s="361"/>
      <c r="BW153" s="361"/>
      <c r="BX153" s="362"/>
      <c r="BY153" s="361"/>
      <c r="BZ153" s="361"/>
      <c r="CA153" s="361"/>
      <c r="CB153" s="361"/>
      <c r="CC153" s="361"/>
      <c r="CD153" s="366"/>
      <c r="CE153" s="361"/>
      <c r="CF153" s="361"/>
      <c r="CG153" s="361"/>
      <c r="CH153" s="361"/>
      <c r="CI153" s="361"/>
      <c r="CJ153" s="366"/>
      <c r="CK153" s="361"/>
      <c r="CL153" s="361"/>
      <c r="CM153" s="361"/>
      <c r="CN153" s="361"/>
      <c r="CO153" s="361"/>
      <c r="CP153" s="366"/>
      <c r="CQ153" s="361"/>
      <c r="CR153" s="361"/>
      <c r="CS153" s="361"/>
      <c r="CT153" s="361"/>
    </row>
    <row r="154" spans="1:98" ht="17.25" customHeight="1">
      <c r="A154" s="187">
        <v>145</v>
      </c>
      <c r="B154" s="181" t="s">
        <v>4257</v>
      </c>
      <c r="C154" s="181" t="s">
        <v>4258</v>
      </c>
      <c r="D154" s="181"/>
      <c r="E154" s="181"/>
      <c r="F154" s="181"/>
      <c r="G154" s="181" t="s">
        <v>4251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33" t="s">
        <v>674</v>
      </c>
      <c r="P154" s="182"/>
      <c r="Q154" s="182"/>
      <c r="R154" s="333" t="s">
        <v>3962</v>
      </c>
      <c r="S154" s="182"/>
      <c r="T154" s="182"/>
      <c r="U154" s="182"/>
      <c r="V154" s="182"/>
      <c r="W154" s="333">
        <f>_xlfn.MINIFS(V:V,C:C,C154,AE:AE,"",AB:AB,"")</f>
        <v>0</v>
      </c>
      <c r="X154" s="333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77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45">
        <v>0</v>
      </c>
      <c r="AJ154" s="345">
        <v>0</v>
      </c>
      <c r="AK154" s="345"/>
      <c r="AL154" s="345"/>
      <c r="AM154" s="343"/>
      <c r="AN154" s="343"/>
      <c r="AO154" s="343"/>
      <c r="AP154" s="343"/>
      <c r="AQ154" s="343"/>
      <c r="AR154" s="343"/>
      <c r="AS154" s="343"/>
      <c r="AT154" s="343"/>
      <c r="AU154" s="343"/>
      <c r="AV154" s="343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97"/>
      <c r="BF154" s="360"/>
      <c r="BG154" s="359"/>
      <c r="BH154" s="364"/>
      <c r="BI154" s="386"/>
      <c r="BJ154" s="363"/>
      <c r="BK154" s="361"/>
      <c r="BL154" s="362"/>
      <c r="BM154" s="363"/>
      <c r="BN154" s="363"/>
      <c r="BO154" s="352">
        <v>46277</v>
      </c>
      <c r="BP154" s="363"/>
      <c r="BQ154" s="361"/>
      <c r="BR154" s="362"/>
      <c r="BS154" s="361"/>
      <c r="BT154" s="361"/>
      <c r="BU154" s="366"/>
      <c r="BV154" s="361"/>
      <c r="BW154" s="361"/>
      <c r="BX154" s="362"/>
      <c r="BY154" s="361"/>
      <c r="BZ154" s="361"/>
      <c r="CA154" s="361"/>
      <c r="CB154" s="361"/>
      <c r="CC154" s="361"/>
      <c r="CD154" s="366"/>
      <c r="CE154" s="361"/>
      <c r="CF154" s="361"/>
      <c r="CG154" s="361"/>
      <c r="CH154" s="361"/>
      <c r="CI154" s="361"/>
      <c r="CJ154" s="366"/>
      <c r="CK154" s="361"/>
      <c r="CL154" s="361"/>
      <c r="CM154" s="361"/>
      <c r="CN154" s="361"/>
      <c r="CO154" s="361"/>
      <c r="CP154" s="366"/>
      <c r="CQ154" s="361"/>
      <c r="CR154" s="361"/>
      <c r="CS154" s="361"/>
      <c r="CT154" s="361"/>
    </row>
    <row r="155" spans="1:98" ht="17.25" customHeight="1">
      <c r="A155" s="343">
        <v>146</v>
      </c>
      <c r="B155" s="344" t="s">
        <v>4257</v>
      </c>
      <c r="C155" s="344" t="s">
        <v>4258</v>
      </c>
      <c r="D155" s="344" t="s">
        <v>781</v>
      </c>
      <c r="E155" s="344" t="s">
        <v>4252</v>
      </c>
      <c r="F155" s="344" t="s">
        <v>4259</v>
      </c>
      <c r="G155" s="344" t="s">
        <v>1389</v>
      </c>
      <c r="H155" s="345">
        <v>9600</v>
      </c>
      <c r="I155" s="346" t="s">
        <v>702</v>
      </c>
      <c r="J155" s="347">
        <v>1</v>
      </c>
      <c r="K155" s="347"/>
      <c r="L155" s="347">
        <v>2</v>
      </c>
      <c r="M155" s="345">
        <v>113</v>
      </c>
      <c r="N155" s="345">
        <v>226.1</v>
      </c>
      <c r="O155" s="345" t="s">
        <v>674</v>
      </c>
      <c r="P155" s="345" t="s">
        <v>13</v>
      </c>
      <c r="Q155" s="345" t="s">
        <v>703</v>
      </c>
      <c r="R155" s="345"/>
      <c r="S155" s="345"/>
      <c r="T155" s="345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45">
        <f ca="1">+L155-T155</f>
        <v>2</v>
      </c>
      <c r="V155" s="345">
        <f ca="1">ROUNDDOWN(T155/J155,0)</f>
        <v>0</v>
      </c>
      <c r="W155" s="345"/>
      <c r="X155" s="345"/>
      <c r="Y155" s="345"/>
      <c r="Z155" s="345"/>
      <c r="AA155" s="345"/>
      <c r="AB155" s="345" t="s">
        <v>602</v>
      </c>
      <c r="AC155" s="345">
        <v>6.15</v>
      </c>
      <c r="AD155" s="349"/>
      <c r="AE155" s="337"/>
      <c r="AF155" s="337"/>
      <c r="AG155" s="348" t="s">
        <v>677</v>
      </c>
      <c r="AH155" s="348" t="s">
        <v>677</v>
      </c>
      <c r="AI155" s="345">
        <v>0</v>
      </c>
      <c r="AJ155" s="345">
        <v>0</v>
      </c>
      <c r="AK155" s="345"/>
      <c r="AL155" s="345"/>
      <c r="AM155" s="343"/>
      <c r="AN155" s="343"/>
      <c r="AO155" s="343"/>
      <c r="AP155" s="343"/>
      <c r="AQ155" s="343"/>
      <c r="AR155" s="343"/>
      <c r="AS155" s="343"/>
      <c r="AT155" s="343"/>
      <c r="AU155" s="343"/>
      <c r="AV155" s="343"/>
      <c r="AW155" s="343">
        <v>0</v>
      </c>
      <c r="AX155" s="343">
        <v>0</v>
      </c>
      <c r="AY155" s="343">
        <v>0</v>
      </c>
      <c r="AZ155" s="343">
        <v>0</v>
      </c>
      <c r="BA155" s="343">
        <v>0</v>
      </c>
      <c r="BB155" s="343">
        <v>0</v>
      </c>
      <c r="BC155" s="343">
        <v>0</v>
      </c>
      <c r="BD155" s="343" t="s">
        <v>692</v>
      </c>
      <c r="BE155" s="343"/>
      <c r="BF155" s="343"/>
      <c r="BG155" s="343" t="s">
        <v>4004</v>
      </c>
      <c r="BH155" s="343">
        <v>2</v>
      </c>
      <c r="BI155" s="351">
        <v>46277</v>
      </c>
      <c r="BJ155" s="343">
        <v>0</v>
      </c>
      <c r="BK155" s="343"/>
      <c r="BL155" s="350"/>
      <c r="BM155" s="343" t="s">
        <v>4004</v>
      </c>
      <c r="BN155" s="347">
        <v>2</v>
      </c>
      <c r="BO155" s="352">
        <v>46277</v>
      </c>
      <c r="BP155" s="343">
        <v>0</v>
      </c>
      <c r="BQ155" s="343"/>
      <c r="BR155" s="350"/>
      <c r="BS155" s="343"/>
      <c r="BT155" s="347"/>
      <c r="BU155" s="351"/>
      <c r="BV155" s="343"/>
      <c r="BW155" s="349"/>
      <c r="BX155" s="350"/>
      <c r="BY155" s="343"/>
      <c r="BZ155" s="347"/>
      <c r="CA155" s="352"/>
      <c r="CB155" s="343"/>
      <c r="CC155" s="343"/>
      <c r="CD155" s="351"/>
      <c r="CE155" s="343"/>
      <c r="CF155" s="343"/>
      <c r="CG155" s="343"/>
      <c r="CH155" s="343"/>
      <c r="CI155" s="343"/>
      <c r="CJ155" s="351"/>
      <c r="CK155" s="343"/>
      <c r="CL155" s="343"/>
      <c r="CM155" s="343"/>
      <c r="CN155" s="343"/>
      <c r="CO155" s="343"/>
      <c r="CP155" s="351"/>
      <c r="CQ155" s="343"/>
      <c r="CR155" s="343"/>
      <c r="CS155" s="343"/>
      <c r="CT155" s="343"/>
    </row>
    <row r="156" spans="1:98" ht="17.25" customHeight="1">
      <c r="A156" s="187">
        <v>147</v>
      </c>
      <c r="B156" s="181" t="s">
        <v>4260</v>
      </c>
      <c r="C156" s="181" t="s">
        <v>4261</v>
      </c>
      <c r="D156" s="181"/>
      <c r="E156" s="181"/>
      <c r="F156" s="181"/>
      <c r="G156" s="181" t="s">
        <v>4246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33" t="s">
        <v>674</v>
      </c>
      <c r="P156" s="182"/>
      <c r="Q156" s="182"/>
      <c r="R156" s="333" t="s">
        <v>3962</v>
      </c>
      <c r="S156" s="182"/>
      <c r="T156" s="182"/>
      <c r="U156" s="182"/>
      <c r="V156" s="182"/>
      <c r="W156" s="333">
        <f>_xlfn.MINIFS(V:V,C:C,C156,AE:AE,"",AB:AB,"")</f>
        <v>0</v>
      </c>
      <c r="X156" s="333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77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45">
        <v>0</v>
      </c>
      <c r="AJ156" s="345">
        <v>0</v>
      </c>
      <c r="AK156" s="345"/>
      <c r="AL156" s="345"/>
      <c r="AM156" s="343"/>
      <c r="AN156" s="343"/>
      <c r="AO156" s="343"/>
      <c r="AP156" s="343"/>
      <c r="AQ156" s="343"/>
      <c r="AR156" s="343"/>
      <c r="AS156" s="343"/>
      <c r="AT156" s="343"/>
      <c r="AU156" s="343"/>
      <c r="AV156" s="343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81"/>
      <c r="BF156" s="382"/>
      <c r="BG156" s="381"/>
      <c r="BH156" s="347"/>
      <c r="BI156" s="391"/>
      <c r="BJ156" s="343"/>
      <c r="BK156" s="353"/>
      <c r="BL156" s="354"/>
      <c r="BM156" s="343"/>
      <c r="BN156" s="347"/>
      <c r="BO156" s="352">
        <v>46277</v>
      </c>
      <c r="BP156" s="343"/>
      <c r="BQ156" s="353"/>
      <c r="BR156" s="354"/>
      <c r="BS156" s="353"/>
      <c r="BT156" s="355"/>
      <c r="BU156" s="356"/>
      <c r="BV156" s="353"/>
      <c r="BW156" s="357"/>
      <c r="BX156" s="354"/>
      <c r="BY156" s="353"/>
      <c r="BZ156" s="355"/>
      <c r="CA156" s="358"/>
      <c r="CB156" s="353"/>
      <c r="CC156" s="353"/>
      <c r="CD156" s="356"/>
      <c r="CE156" s="353"/>
      <c r="CF156" s="353"/>
      <c r="CG156" s="353"/>
      <c r="CH156" s="353"/>
      <c r="CI156" s="353"/>
      <c r="CJ156" s="356"/>
      <c r="CK156" s="353"/>
      <c r="CL156" s="353"/>
      <c r="CM156" s="353"/>
      <c r="CN156" s="353"/>
      <c r="CO156" s="353"/>
      <c r="CP156" s="356"/>
      <c r="CQ156" s="353"/>
      <c r="CR156" s="353"/>
      <c r="CS156" s="353"/>
      <c r="CT156" s="353"/>
    </row>
    <row r="157" spans="1:98" ht="17.25" customHeight="1">
      <c r="A157" s="343">
        <v>148</v>
      </c>
      <c r="B157" s="344" t="s">
        <v>4260</v>
      </c>
      <c r="C157" s="344" t="s">
        <v>4261</v>
      </c>
      <c r="D157" s="344" t="s">
        <v>781</v>
      </c>
      <c r="E157" s="344" t="s">
        <v>4247</v>
      </c>
      <c r="F157" s="344" t="s">
        <v>4262</v>
      </c>
      <c r="G157" s="344" t="s">
        <v>1389</v>
      </c>
      <c r="H157" s="345">
        <v>3920</v>
      </c>
      <c r="I157" s="346" t="s">
        <v>702</v>
      </c>
      <c r="J157" s="347">
        <v>1</v>
      </c>
      <c r="K157" s="347"/>
      <c r="L157" s="347">
        <v>2</v>
      </c>
      <c r="M157" s="345">
        <v>47.1</v>
      </c>
      <c r="N157" s="345">
        <v>94.3</v>
      </c>
      <c r="O157" s="345" t="s">
        <v>674</v>
      </c>
      <c r="P157" s="345" t="s">
        <v>13</v>
      </c>
      <c r="Q157" s="345" t="s">
        <v>703</v>
      </c>
      <c r="R157" s="345"/>
      <c r="S157" s="345"/>
      <c r="T157" s="345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45">
        <f ca="1">+L157-T157</f>
        <v>2</v>
      </c>
      <c r="V157" s="345">
        <f ca="1">ROUNDDOWN(T157/J157,0)</f>
        <v>0</v>
      </c>
      <c r="W157" s="345"/>
      <c r="X157" s="345"/>
      <c r="Y157" s="345"/>
      <c r="Z157" s="345"/>
      <c r="AA157" s="345"/>
      <c r="AB157" s="345" t="s">
        <v>602</v>
      </c>
      <c r="AC157" s="345">
        <v>2.5680000000000001</v>
      </c>
      <c r="AD157" s="349"/>
      <c r="AE157" s="337"/>
      <c r="AF157" s="337"/>
      <c r="AG157" s="348" t="s">
        <v>677</v>
      </c>
      <c r="AH157" s="348" t="s">
        <v>677</v>
      </c>
      <c r="AI157" s="345">
        <v>0</v>
      </c>
      <c r="AJ157" s="345">
        <v>0</v>
      </c>
      <c r="AK157" s="345"/>
      <c r="AL157" s="345"/>
      <c r="AM157" s="343"/>
      <c r="AN157" s="343"/>
      <c r="AO157" s="343"/>
      <c r="AP157" s="343"/>
      <c r="AQ157" s="343"/>
      <c r="AR157" s="343"/>
      <c r="AS157" s="343"/>
      <c r="AT157" s="343"/>
      <c r="AU157" s="343"/>
      <c r="AV157" s="343"/>
      <c r="AW157" s="343">
        <v>0</v>
      </c>
      <c r="AX157" s="343">
        <v>0</v>
      </c>
      <c r="AY157" s="343">
        <v>0</v>
      </c>
      <c r="AZ157" s="343">
        <v>0</v>
      </c>
      <c r="BA157" s="343">
        <v>0</v>
      </c>
      <c r="BB157" s="343">
        <v>0</v>
      </c>
      <c r="BC157" s="343">
        <v>0</v>
      </c>
      <c r="BD157" s="343" t="s">
        <v>692</v>
      </c>
      <c r="BE157" s="343"/>
      <c r="BF157" s="343"/>
      <c r="BG157" s="343" t="s">
        <v>4004</v>
      </c>
      <c r="BH157" s="343">
        <v>2</v>
      </c>
      <c r="BI157" s="351">
        <v>46277</v>
      </c>
      <c r="BJ157" s="343">
        <v>0</v>
      </c>
      <c r="BK157" s="343"/>
      <c r="BL157" s="350"/>
      <c r="BM157" s="343" t="s">
        <v>4004</v>
      </c>
      <c r="BN157" s="347">
        <v>2</v>
      </c>
      <c r="BO157" s="352">
        <v>46277</v>
      </c>
      <c r="BP157" s="343">
        <v>0</v>
      </c>
      <c r="BQ157" s="343"/>
      <c r="BR157" s="350"/>
      <c r="BS157" s="343"/>
      <c r="BT157" s="347"/>
      <c r="BU157" s="351"/>
      <c r="BV157" s="343"/>
      <c r="BW157" s="349"/>
      <c r="BX157" s="350"/>
      <c r="BY157" s="343"/>
      <c r="BZ157" s="347"/>
      <c r="CA157" s="352"/>
      <c r="CB157" s="343"/>
      <c r="CC157" s="343"/>
      <c r="CD157" s="351"/>
      <c r="CE157" s="343"/>
      <c r="CF157" s="343"/>
      <c r="CG157" s="343"/>
      <c r="CH157" s="343"/>
      <c r="CI157" s="343"/>
      <c r="CJ157" s="351"/>
      <c r="CK157" s="343"/>
      <c r="CL157" s="343"/>
      <c r="CM157" s="343"/>
      <c r="CN157" s="343"/>
      <c r="CO157" s="343"/>
      <c r="CP157" s="351"/>
      <c r="CQ157" s="343"/>
      <c r="CR157" s="343"/>
      <c r="CS157" s="343"/>
      <c r="CT157" s="343"/>
    </row>
    <row r="158" spans="1:98" ht="17.25" customHeight="1">
      <c r="A158" s="187">
        <v>149</v>
      </c>
      <c r="B158" s="181" t="s">
        <v>4263</v>
      </c>
      <c r="C158" s="181" t="s">
        <v>4264</v>
      </c>
      <c r="D158" s="181"/>
      <c r="E158" s="181"/>
      <c r="F158" s="181"/>
      <c r="G158" s="181" t="s">
        <v>4251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33" t="s">
        <v>674</v>
      </c>
      <c r="P158" s="182"/>
      <c r="Q158" s="182"/>
      <c r="R158" s="333" t="s">
        <v>3962</v>
      </c>
      <c r="S158" s="182"/>
      <c r="T158" s="182"/>
      <c r="U158" s="182"/>
      <c r="V158" s="182"/>
      <c r="W158" s="333">
        <f>_xlfn.MINIFS(V:V,C:C,C158,AE:AE,"",AB:AB,"")</f>
        <v>0</v>
      </c>
      <c r="X158" s="333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77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45">
        <v>0</v>
      </c>
      <c r="AJ158" s="345">
        <v>0</v>
      </c>
      <c r="AK158" s="345"/>
      <c r="AL158" s="345"/>
      <c r="AM158" s="343"/>
      <c r="AN158" s="343"/>
      <c r="AO158" s="343"/>
      <c r="AP158" s="343"/>
      <c r="AQ158" s="343"/>
      <c r="AR158" s="343"/>
      <c r="AS158" s="343"/>
      <c r="AT158" s="343"/>
      <c r="AU158" s="343"/>
      <c r="AV158" s="343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69"/>
      <c r="BF158" s="370"/>
      <c r="BG158" s="369"/>
      <c r="BH158" s="373"/>
      <c r="BI158" s="374"/>
      <c r="BJ158" s="369"/>
      <c r="BK158" s="369"/>
      <c r="BL158" s="370"/>
      <c r="BM158" s="371"/>
      <c r="BN158" s="372"/>
      <c r="BO158" s="352">
        <v>46277</v>
      </c>
      <c r="BP158" s="371"/>
      <c r="BQ158" s="369"/>
      <c r="BR158" s="370"/>
      <c r="BS158" s="369"/>
      <c r="BT158" s="373"/>
      <c r="BU158" s="374"/>
      <c r="BV158" s="369"/>
      <c r="BW158" s="375"/>
      <c r="BX158" s="370"/>
      <c r="BY158" s="369"/>
      <c r="BZ158" s="373"/>
      <c r="CA158" s="376"/>
      <c r="CB158" s="369"/>
      <c r="CC158" s="369"/>
      <c r="CD158" s="374"/>
      <c r="CE158" s="369"/>
      <c r="CF158" s="369"/>
      <c r="CG158" s="369"/>
      <c r="CH158" s="369"/>
      <c r="CI158" s="369"/>
      <c r="CJ158" s="374"/>
      <c r="CK158" s="369"/>
      <c r="CL158" s="369"/>
      <c r="CM158" s="369"/>
      <c r="CN158" s="369"/>
      <c r="CO158" s="369"/>
      <c r="CP158" s="374"/>
      <c r="CQ158" s="369"/>
      <c r="CR158" s="369"/>
      <c r="CS158" s="369"/>
      <c r="CT158" s="369"/>
    </row>
    <row r="159" spans="1:98" ht="17.25" customHeight="1">
      <c r="A159" s="343">
        <v>150</v>
      </c>
      <c r="B159" s="344" t="s">
        <v>4263</v>
      </c>
      <c r="C159" s="344" t="s">
        <v>4264</v>
      </c>
      <c r="D159" s="344" t="s">
        <v>781</v>
      </c>
      <c r="E159" s="344" t="s">
        <v>4252</v>
      </c>
      <c r="F159" s="344" t="s">
        <v>4265</v>
      </c>
      <c r="G159" s="344" t="s">
        <v>1389</v>
      </c>
      <c r="H159" s="345">
        <v>9600</v>
      </c>
      <c r="I159" s="346" t="s">
        <v>702</v>
      </c>
      <c r="J159" s="347">
        <v>1</v>
      </c>
      <c r="K159" s="347"/>
      <c r="L159" s="347">
        <v>2</v>
      </c>
      <c r="M159" s="345">
        <v>113</v>
      </c>
      <c r="N159" s="345">
        <v>226.1</v>
      </c>
      <c r="O159" s="345" t="s">
        <v>674</v>
      </c>
      <c r="P159" s="345" t="s">
        <v>13</v>
      </c>
      <c r="Q159" s="345" t="s">
        <v>703</v>
      </c>
      <c r="R159" s="345"/>
      <c r="S159" s="345"/>
      <c r="T159" s="345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45">
        <f ca="1">+L159-T159</f>
        <v>2</v>
      </c>
      <c r="V159" s="345">
        <f ca="1">ROUNDDOWN(T159/J159,0)</f>
        <v>0</v>
      </c>
      <c r="W159" s="345"/>
      <c r="X159" s="345"/>
      <c r="Y159" s="345"/>
      <c r="Z159" s="345"/>
      <c r="AA159" s="345"/>
      <c r="AB159" s="345" t="s">
        <v>602</v>
      </c>
      <c r="AC159" s="345">
        <v>6.15</v>
      </c>
      <c r="AD159" s="349"/>
      <c r="AE159" s="337"/>
      <c r="AF159" s="337"/>
      <c r="AG159" s="348" t="s">
        <v>677</v>
      </c>
      <c r="AH159" s="348" t="s">
        <v>677</v>
      </c>
      <c r="AI159" s="345">
        <v>0</v>
      </c>
      <c r="AJ159" s="345">
        <v>0</v>
      </c>
      <c r="AK159" s="345"/>
      <c r="AL159" s="345"/>
      <c r="AM159" s="343"/>
      <c r="AN159" s="343"/>
      <c r="AO159" s="343"/>
      <c r="AP159" s="343"/>
      <c r="AQ159" s="343"/>
      <c r="AR159" s="343"/>
      <c r="AS159" s="343"/>
      <c r="AT159" s="343"/>
      <c r="AU159" s="343"/>
      <c r="AV159" s="343"/>
      <c r="AW159" s="343">
        <v>0</v>
      </c>
      <c r="AX159" s="343">
        <v>0</v>
      </c>
      <c r="AY159" s="343">
        <v>0</v>
      </c>
      <c r="AZ159" s="343">
        <v>0</v>
      </c>
      <c r="BA159" s="343">
        <v>0</v>
      </c>
      <c r="BB159" s="343">
        <v>0</v>
      </c>
      <c r="BC159" s="343">
        <v>0</v>
      </c>
      <c r="BD159" s="343" t="s">
        <v>692</v>
      </c>
      <c r="BE159" s="343"/>
      <c r="BF159" s="343"/>
      <c r="BG159" s="343" t="s">
        <v>4004</v>
      </c>
      <c r="BH159" s="343">
        <v>2</v>
      </c>
      <c r="BI159" s="351">
        <v>46277</v>
      </c>
      <c r="BJ159" s="343">
        <v>0</v>
      </c>
      <c r="BK159" s="343"/>
      <c r="BL159" s="350"/>
      <c r="BM159" s="343" t="s">
        <v>4004</v>
      </c>
      <c r="BN159" s="347">
        <v>2</v>
      </c>
      <c r="BO159" s="352">
        <v>46277</v>
      </c>
      <c r="BP159" s="343">
        <v>0</v>
      </c>
      <c r="BQ159" s="343"/>
      <c r="BR159" s="350"/>
      <c r="BS159" s="343"/>
      <c r="BT159" s="347"/>
      <c r="BU159" s="351"/>
      <c r="BV159" s="343"/>
      <c r="BW159" s="349"/>
      <c r="BX159" s="350"/>
      <c r="BY159" s="343"/>
      <c r="BZ159" s="347"/>
      <c r="CA159" s="352"/>
      <c r="CB159" s="343"/>
      <c r="CC159" s="343"/>
      <c r="CD159" s="351"/>
      <c r="CE159" s="343"/>
      <c r="CF159" s="343"/>
      <c r="CG159" s="343"/>
      <c r="CH159" s="343"/>
      <c r="CI159" s="343"/>
      <c r="CJ159" s="351"/>
      <c r="CK159" s="343"/>
      <c r="CL159" s="343"/>
      <c r="CM159" s="343"/>
      <c r="CN159" s="343"/>
      <c r="CO159" s="343"/>
      <c r="CP159" s="351"/>
      <c r="CQ159" s="343"/>
      <c r="CR159" s="343"/>
      <c r="CS159" s="343"/>
      <c r="CT159" s="343"/>
    </row>
    <row r="160" spans="1:98" ht="17.25" customHeight="1">
      <c r="A160" s="187">
        <v>151</v>
      </c>
      <c r="B160" s="181" t="s">
        <v>4266</v>
      </c>
      <c r="C160" s="181" t="s">
        <v>4267</v>
      </c>
      <c r="D160" s="181"/>
      <c r="E160" s="181"/>
      <c r="F160" s="181"/>
      <c r="G160" s="181" t="s">
        <v>4246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33" t="s">
        <v>674</v>
      </c>
      <c r="P160" s="182"/>
      <c r="Q160" s="182"/>
      <c r="R160" s="333" t="s">
        <v>3962</v>
      </c>
      <c r="S160" s="182"/>
      <c r="T160" s="182"/>
      <c r="U160" s="182"/>
      <c r="V160" s="182"/>
      <c r="W160" s="333">
        <f>_xlfn.MINIFS(V:V,C:C,C160,AE:AE,"",AB:AB,"")</f>
        <v>0</v>
      </c>
      <c r="X160" s="333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77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45">
        <v>0</v>
      </c>
      <c r="AJ160" s="345">
        <v>0</v>
      </c>
      <c r="AK160" s="345"/>
      <c r="AL160" s="345"/>
      <c r="AM160" s="343"/>
      <c r="AN160" s="343"/>
      <c r="AO160" s="343"/>
      <c r="AP160" s="343"/>
      <c r="AQ160" s="343"/>
      <c r="AR160" s="343"/>
      <c r="AS160" s="343"/>
      <c r="AT160" s="343"/>
      <c r="AU160" s="343"/>
      <c r="AV160" s="343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43"/>
      <c r="BF160" s="350"/>
      <c r="BG160" s="343"/>
      <c r="BH160" s="347"/>
      <c r="BI160" s="351"/>
      <c r="BJ160" s="343"/>
      <c r="BK160" s="353"/>
      <c r="BL160" s="354"/>
      <c r="BM160" s="343"/>
      <c r="BN160" s="343"/>
      <c r="BO160" s="352">
        <v>46277</v>
      </c>
      <c r="BP160" s="343"/>
      <c r="BQ160" s="353"/>
      <c r="BR160" s="354"/>
      <c r="BS160" s="353"/>
      <c r="BT160" s="353"/>
      <c r="BU160" s="356"/>
      <c r="BV160" s="353"/>
      <c r="BW160" s="353"/>
      <c r="BX160" s="354"/>
      <c r="BY160" s="353"/>
      <c r="BZ160" s="353"/>
      <c r="CA160" s="353"/>
      <c r="CB160" s="353"/>
      <c r="CC160" s="353"/>
      <c r="CD160" s="356"/>
      <c r="CE160" s="353"/>
      <c r="CF160" s="353"/>
      <c r="CG160" s="353"/>
      <c r="CH160" s="353"/>
      <c r="CI160" s="353"/>
      <c r="CJ160" s="356"/>
      <c r="CK160" s="353"/>
      <c r="CL160" s="353"/>
      <c r="CM160" s="353"/>
      <c r="CN160" s="353"/>
      <c r="CO160" s="353"/>
      <c r="CP160" s="356"/>
      <c r="CQ160" s="353"/>
      <c r="CR160" s="353"/>
      <c r="CS160" s="353"/>
      <c r="CT160" s="353"/>
    </row>
    <row r="161" spans="1:98" ht="17.25" customHeight="1">
      <c r="A161" s="343">
        <v>152</v>
      </c>
      <c r="B161" s="344" t="s">
        <v>4266</v>
      </c>
      <c r="C161" s="344" t="s">
        <v>4267</v>
      </c>
      <c r="D161" s="344" t="s">
        <v>781</v>
      </c>
      <c r="E161" s="344" t="s">
        <v>4247</v>
      </c>
      <c r="F161" s="344" t="s">
        <v>4268</v>
      </c>
      <c r="G161" s="344" t="s">
        <v>1389</v>
      </c>
      <c r="H161" s="345">
        <v>3920</v>
      </c>
      <c r="I161" s="346" t="s">
        <v>702</v>
      </c>
      <c r="J161" s="347">
        <v>1</v>
      </c>
      <c r="K161" s="347"/>
      <c r="L161" s="347">
        <v>2</v>
      </c>
      <c r="M161" s="345">
        <v>47.1</v>
      </c>
      <c r="N161" s="345">
        <v>94.3</v>
      </c>
      <c r="O161" s="345" t="s">
        <v>674</v>
      </c>
      <c r="P161" s="345" t="s">
        <v>13</v>
      </c>
      <c r="Q161" s="345" t="s">
        <v>703</v>
      </c>
      <c r="R161" s="345"/>
      <c r="S161" s="345"/>
      <c r="T161" s="345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45">
        <f ca="1">+L161-T161</f>
        <v>2</v>
      </c>
      <c r="V161" s="345">
        <f ca="1">ROUNDDOWN(T161/J161,0)</f>
        <v>0</v>
      </c>
      <c r="W161" s="345"/>
      <c r="X161" s="345"/>
      <c r="Y161" s="345"/>
      <c r="Z161" s="345"/>
      <c r="AA161" s="345"/>
      <c r="AB161" s="345" t="s">
        <v>602</v>
      </c>
      <c r="AC161" s="345">
        <v>2.5680000000000001</v>
      </c>
      <c r="AD161" s="349"/>
      <c r="AE161" s="337"/>
      <c r="AF161" s="337"/>
      <c r="AG161" s="348" t="s">
        <v>677</v>
      </c>
      <c r="AH161" s="348" t="s">
        <v>677</v>
      </c>
      <c r="AI161" s="345">
        <v>0</v>
      </c>
      <c r="AJ161" s="345">
        <v>0</v>
      </c>
      <c r="AK161" s="345"/>
      <c r="AL161" s="345"/>
      <c r="AM161" s="343"/>
      <c r="AN161" s="343"/>
      <c r="AO161" s="343"/>
      <c r="AP161" s="343"/>
      <c r="AQ161" s="343"/>
      <c r="AR161" s="343"/>
      <c r="AS161" s="343"/>
      <c r="AT161" s="343"/>
      <c r="AU161" s="343"/>
      <c r="AV161" s="343"/>
      <c r="AW161" s="343">
        <v>0</v>
      </c>
      <c r="AX161" s="343">
        <v>0</v>
      </c>
      <c r="AY161" s="343">
        <v>0</v>
      </c>
      <c r="AZ161" s="343">
        <v>0</v>
      </c>
      <c r="BA161" s="343">
        <v>0</v>
      </c>
      <c r="BB161" s="343">
        <v>0</v>
      </c>
      <c r="BC161" s="343">
        <v>0</v>
      </c>
      <c r="BD161" s="343" t="s">
        <v>692</v>
      </c>
      <c r="BE161" s="343"/>
      <c r="BF161" s="350"/>
      <c r="BG161" s="343" t="s">
        <v>4004</v>
      </c>
      <c r="BH161" s="343">
        <v>2</v>
      </c>
      <c r="BI161" s="351">
        <v>46277</v>
      </c>
      <c r="BJ161" s="343">
        <v>0</v>
      </c>
      <c r="BK161" s="343"/>
      <c r="BL161" s="350"/>
      <c r="BM161" s="343" t="s">
        <v>4004</v>
      </c>
      <c r="BN161" s="347">
        <v>2</v>
      </c>
      <c r="BO161" s="352">
        <v>46277</v>
      </c>
      <c r="BP161" s="343">
        <v>0</v>
      </c>
      <c r="BQ161" s="343"/>
      <c r="BR161" s="350"/>
      <c r="BS161" s="343"/>
      <c r="BT161" s="347"/>
      <c r="BU161" s="351"/>
      <c r="BV161" s="343"/>
      <c r="BW161" s="349"/>
      <c r="BX161" s="350"/>
      <c r="BY161" s="343"/>
      <c r="BZ161" s="347"/>
      <c r="CA161" s="352"/>
      <c r="CB161" s="343"/>
      <c r="CC161" s="343"/>
      <c r="CD161" s="351"/>
      <c r="CE161" s="343"/>
      <c r="CF161" s="343"/>
      <c r="CG161" s="343"/>
      <c r="CH161" s="343"/>
      <c r="CI161" s="343"/>
      <c r="CJ161" s="351"/>
      <c r="CK161" s="343"/>
      <c r="CL161" s="343"/>
      <c r="CM161" s="343"/>
      <c r="CN161" s="343"/>
      <c r="CO161" s="343"/>
      <c r="CP161" s="351"/>
      <c r="CQ161" s="343"/>
      <c r="CR161" s="343"/>
      <c r="CS161" s="343"/>
      <c r="CT161" s="343"/>
    </row>
    <row r="162" spans="1:98" ht="17.25" customHeight="1">
      <c r="A162" s="187">
        <v>153</v>
      </c>
      <c r="B162" s="181" t="s">
        <v>4269</v>
      </c>
      <c r="C162" s="181" t="s">
        <v>4270</v>
      </c>
      <c r="D162" s="181"/>
      <c r="E162" s="181"/>
      <c r="F162" s="181"/>
      <c r="G162" s="181" t="s">
        <v>4251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33" t="s">
        <v>674</v>
      </c>
      <c r="P162" s="182"/>
      <c r="Q162" s="182"/>
      <c r="R162" s="333" t="s">
        <v>3962</v>
      </c>
      <c r="S162" s="182"/>
      <c r="T162" s="182"/>
      <c r="U162" s="182"/>
      <c r="V162" s="182"/>
      <c r="W162" s="333">
        <f>_xlfn.MINIFS(V:V,C:C,C162,AE:AE,"",AB:AB,"")</f>
        <v>0</v>
      </c>
      <c r="X162" s="333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77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45">
        <v>0</v>
      </c>
      <c r="AJ162" s="345">
        <v>0</v>
      </c>
      <c r="AK162" s="345"/>
      <c r="AL162" s="345"/>
      <c r="AM162" s="343"/>
      <c r="AN162" s="343"/>
      <c r="AO162" s="343"/>
      <c r="AP162" s="343"/>
      <c r="AQ162" s="343"/>
      <c r="AR162" s="343"/>
      <c r="AS162" s="343"/>
      <c r="AT162" s="343"/>
      <c r="AU162" s="343"/>
      <c r="AV162" s="343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97"/>
      <c r="BF162" s="360"/>
      <c r="BG162" s="359"/>
      <c r="BH162" s="364"/>
      <c r="BI162" s="386"/>
      <c r="BJ162" s="363"/>
      <c r="BK162" s="363"/>
      <c r="BL162" s="387"/>
      <c r="BM162" s="363"/>
      <c r="BN162" s="364"/>
      <c r="BO162" s="352">
        <v>46277</v>
      </c>
      <c r="BP162" s="363"/>
      <c r="BQ162" s="363"/>
      <c r="BR162" s="387"/>
      <c r="BS162" s="363"/>
      <c r="BT162" s="364"/>
      <c r="BU162" s="388"/>
      <c r="BV162" s="363"/>
      <c r="BW162" s="389"/>
      <c r="BX162" s="387"/>
      <c r="BY162" s="363"/>
      <c r="BZ162" s="364"/>
      <c r="CA162" s="390"/>
      <c r="CB162" s="363"/>
      <c r="CC162" s="363"/>
      <c r="CD162" s="388"/>
      <c r="CE162" s="363"/>
      <c r="CF162" s="363"/>
      <c r="CG162" s="363"/>
      <c r="CH162" s="363"/>
      <c r="CI162" s="363"/>
      <c r="CJ162" s="388"/>
      <c r="CK162" s="363"/>
      <c r="CL162" s="363"/>
      <c r="CM162" s="363"/>
      <c r="CN162" s="363"/>
      <c r="CO162" s="363"/>
      <c r="CP162" s="388"/>
      <c r="CQ162" s="363"/>
      <c r="CR162" s="363"/>
      <c r="CS162" s="363"/>
      <c r="CT162" s="363"/>
    </row>
    <row r="163" spans="1:98" ht="17.25" customHeight="1">
      <c r="A163" s="343">
        <v>154</v>
      </c>
      <c r="B163" s="344" t="s">
        <v>4269</v>
      </c>
      <c r="C163" s="344" t="s">
        <v>4270</v>
      </c>
      <c r="D163" s="344" t="s">
        <v>781</v>
      </c>
      <c r="E163" s="344" t="s">
        <v>4252</v>
      </c>
      <c r="F163" s="344" t="s">
        <v>4271</v>
      </c>
      <c r="G163" s="344" t="s">
        <v>1389</v>
      </c>
      <c r="H163" s="345">
        <v>9600</v>
      </c>
      <c r="I163" s="346" t="s">
        <v>702</v>
      </c>
      <c r="J163" s="347">
        <v>1</v>
      </c>
      <c r="K163" s="347"/>
      <c r="L163" s="347">
        <v>2</v>
      </c>
      <c r="M163" s="345">
        <v>113</v>
      </c>
      <c r="N163" s="345">
        <v>226.1</v>
      </c>
      <c r="O163" s="345" t="s">
        <v>674</v>
      </c>
      <c r="P163" s="345" t="s">
        <v>13</v>
      </c>
      <c r="Q163" s="345" t="s">
        <v>703</v>
      </c>
      <c r="R163" s="345"/>
      <c r="S163" s="345"/>
      <c r="T163" s="345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45">
        <f ca="1">+L163-T163</f>
        <v>2</v>
      </c>
      <c r="V163" s="345">
        <f ca="1">ROUNDDOWN(T163/J163,0)</f>
        <v>0</v>
      </c>
      <c r="W163" s="345"/>
      <c r="X163" s="345"/>
      <c r="Y163" s="345"/>
      <c r="Z163" s="345"/>
      <c r="AA163" s="345"/>
      <c r="AB163" s="345" t="s">
        <v>602</v>
      </c>
      <c r="AC163" s="345">
        <v>6.15</v>
      </c>
      <c r="AD163" s="349"/>
      <c r="AE163" s="337"/>
      <c r="AF163" s="337"/>
      <c r="AG163" s="348" t="s">
        <v>677</v>
      </c>
      <c r="AH163" s="348" t="s">
        <v>677</v>
      </c>
      <c r="AI163" s="345">
        <v>0</v>
      </c>
      <c r="AJ163" s="345">
        <v>0</v>
      </c>
      <c r="AK163" s="345"/>
      <c r="AL163" s="345"/>
      <c r="AM163" s="343"/>
      <c r="AN163" s="343"/>
      <c r="AO163" s="343"/>
      <c r="AP163" s="343"/>
      <c r="AQ163" s="343"/>
      <c r="AR163" s="343"/>
      <c r="AS163" s="343"/>
      <c r="AT163" s="343"/>
      <c r="AU163" s="343"/>
      <c r="AV163" s="343"/>
      <c r="AW163" s="343">
        <v>0</v>
      </c>
      <c r="AX163" s="343">
        <v>0</v>
      </c>
      <c r="AY163" s="343">
        <v>0</v>
      </c>
      <c r="AZ163" s="343">
        <v>0</v>
      </c>
      <c r="BA163" s="343">
        <v>0</v>
      </c>
      <c r="BB163" s="343">
        <v>0</v>
      </c>
      <c r="BC163" s="343">
        <v>0</v>
      </c>
      <c r="BD163" s="343" t="s">
        <v>692</v>
      </c>
      <c r="BE163" s="397"/>
      <c r="BF163" s="360"/>
      <c r="BG163" s="343" t="s">
        <v>4004</v>
      </c>
      <c r="BH163" s="343">
        <v>2</v>
      </c>
      <c r="BI163" s="351">
        <v>46277</v>
      </c>
      <c r="BJ163" s="343">
        <v>0</v>
      </c>
      <c r="BK163" s="363"/>
      <c r="BL163" s="387"/>
      <c r="BM163" s="363" t="s">
        <v>4004</v>
      </c>
      <c r="BN163" s="364">
        <v>2</v>
      </c>
      <c r="BO163" s="352">
        <v>46277</v>
      </c>
      <c r="BP163" s="363">
        <v>0</v>
      </c>
      <c r="BQ163" s="363"/>
      <c r="BR163" s="387"/>
      <c r="BS163" s="363"/>
      <c r="BT163" s="364"/>
      <c r="BU163" s="388"/>
      <c r="BV163" s="363"/>
      <c r="BW163" s="389"/>
      <c r="BX163" s="387"/>
      <c r="BY163" s="363"/>
      <c r="BZ163" s="364"/>
      <c r="CA163" s="390"/>
      <c r="CB163" s="363"/>
      <c r="CC163" s="363"/>
      <c r="CD163" s="388"/>
      <c r="CE163" s="363"/>
      <c r="CF163" s="363"/>
      <c r="CG163" s="363"/>
      <c r="CH163" s="363"/>
      <c r="CI163" s="363"/>
      <c r="CJ163" s="388"/>
      <c r="CK163" s="363"/>
      <c r="CL163" s="363"/>
      <c r="CM163" s="363"/>
      <c r="CN163" s="363"/>
      <c r="CO163" s="363"/>
      <c r="CP163" s="388"/>
      <c r="CQ163" s="363"/>
      <c r="CR163" s="363"/>
      <c r="CS163" s="363"/>
      <c r="CT163" s="363"/>
    </row>
    <row r="164" spans="1:98" ht="17.25" customHeight="1">
      <c r="A164" s="187">
        <v>155</v>
      </c>
      <c r="B164" s="181" t="s">
        <v>4272</v>
      </c>
      <c r="C164" s="181" t="s">
        <v>4273</v>
      </c>
      <c r="D164" s="181"/>
      <c r="E164" s="181"/>
      <c r="F164" s="181"/>
      <c r="G164" s="181" t="s">
        <v>4246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33" t="s">
        <v>674</v>
      </c>
      <c r="P164" s="182"/>
      <c r="Q164" s="182"/>
      <c r="R164" s="333" t="s">
        <v>3962</v>
      </c>
      <c r="S164" s="182"/>
      <c r="T164" s="182"/>
      <c r="U164" s="182"/>
      <c r="V164" s="182"/>
      <c r="W164" s="333">
        <f>_xlfn.MINIFS(V:V,C:C,C164,AE:AE,"",AB:AB,"")</f>
        <v>0</v>
      </c>
      <c r="X164" s="333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77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45">
        <v>0</v>
      </c>
      <c r="AJ164" s="345">
        <v>0</v>
      </c>
      <c r="AK164" s="345"/>
      <c r="AL164" s="345"/>
      <c r="AM164" s="343"/>
      <c r="AN164" s="343"/>
      <c r="AO164" s="343"/>
      <c r="AP164" s="343"/>
      <c r="AQ164" s="343"/>
      <c r="AR164" s="343"/>
      <c r="AS164" s="343"/>
      <c r="AT164" s="343"/>
      <c r="AU164" s="343"/>
      <c r="AV164" s="343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81"/>
      <c r="BF164" s="382"/>
      <c r="BG164" s="381"/>
      <c r="BH164" s="347"/>
      <c r="BI164" s="391"/>
      <c r="BJ164" s="343"/>
      <c r="BK164" s="353"/>
      <c r="BL164" s="354"/>
      <c r="BM164" s="343"/>
      <c r="BN164" s="347"/>
      <c r="BO164" s="352">
        <v>46277</v>
      </c>
      <c r="BP164" s="343"/>
      <c r="BQ164" s="353"/>
      <c r="BR164" s="354"/>
      <c r="BS164" s="353"/>
      <c r="BT164" s="355"/>
      <c r="BU164" s="356"/>
      <c r="BV164" s="353"/>
      <c r="BW164" s="357"/>
      <c r="BX164" s="354"/>
      <c r="BY164" s="353"/>
      <c r="BZ164" s="355"/>
      <c r="CA164" s="358"/>
      <c r="CB164" s="353"/>
      <c r="CC164" s="353"/>
      <c r="CD164" s="356"/>
      <c r="CE164" s="353"/>
      <c r="CF164" s="353"/>
      <c r="CG164" s="353"/>
      <c r="CH164" s="353"/>
      <c r="CI164" s="353"/>
      <c r="CJ164" s="356"/>
      <c r="CK164" s="353"/>
      <c r="CL164" s="353"/>
      <c r="CM164" s="353"/>
      <c r="CN164" s="353"/>
      <c r="CO164" s="353"/>
      <c r="CP164" s="356"/>
      <c r="CQ164" s="353"/>
      <c r="CR164" s="353"/>
      <c r="CS164" s="353"/>
      <c r="CT164" s="353"/>
    </row>
    <row r="165" spans="1:98" ht="17.25" customHeight="1">
      <c r="A165" s="343">
        <v>156</v>
      </c>
      <c r="B165" s="344" t="s">
        <v>4272</v>
      </c>
      <c r="C165" s="344" t="s">
        <v>4273</v>
      </c>
      <c r="D165" s="344" t="s">
        <v>781</v>
      </c>
      <c r="E165" s="344" t="s">
        <v>4247</v>
      </c>
      <c r="F165" s="344" t="s">
        <v>4274</v>
      </c>
      <c r="G165" s="344" t="s">
        <v>1389</v>
      </c>
      <c r="H165" s="345">
        <v>3920</v>
      </c>
      <c r="I165" s="346" t="s">
        <v>702</v>
      </c>
      <c r="J165" s="347">
        <v>1</v>
      </c>
      <c r="K165" s="347"/>
      <c r="L165" s="347">
        <v>2</v>
      </c>
      <c r="M165" s="345">
        <v>47.1</v>
      </c>
      <c r="N165" s="345">
        <v>94.3</v>
      </c>
      <c r="O165" s="345" t="s">
        <v>674</v>
      </c>
      <c r="P165" s="345" t="s">
        <v>13</v>
      </c>
      <c r="Q165" s="345" t="s">
        <v>703</v>
      </c>
      <c r="R165" s="345"/>
      <c r="S165" s="345"/>
      <c r="T165" s="345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45">
        <f ca="1">+L165-T165</f>
        <v>2</v>
      </c>
      <c r="V165" s="345">
        <f ca="1">ROUNDDOWN(T165/J165,0)</f>
        <v>0</v>
      </c>
      <c r="W165" s="345"/>
      <c r="X165" s="345"/>
      <c r="Y165" s="345"/>
      <c r="Z165" s="345"/>
      <c r="AA165" s="345"/>
      <c r="AB165" s="345" t="s">
        <v>602</v>
      </c>
      <c r="AC165" s="345">
        <v>2.5680000000000001</v>
      </c>
      <c r="AD165" s="349"/>
      <c r="AE165" s="337"/>
      <c r="AF165" s="337"/>
      <c r="AG165" s="348" t="s">
        <v>677</v>
      </c>
      <c r="AH165" s="348" t="s">
        <v>677</v>
      </c>
      <c r="AI165" s="345">
        <v>0</v>
      </c>
      <c r="AJ165" s="345">
        <v>0</v>
      </c>
      <c r="AK165" s="345"/>
      <c r="AL165" s="345"/>
      <c r="AM165" s="343"/>
      <c r="AN165" s="343"/>
      <c r="AO165" s="343"/>
      <c r="AP165" s="343"/>
      <c r="AQ165" s="343"/>
      <c r="AR165" s="343"/>
      <c r="AS165" s="343"/>
      <c r="AT165" s="343"/>
      <c r="AU165" s="343"/>
      <c r="AV165" s="343"/>
      <c r="AW165" s="343">
        <v>0</v>
      </c>
      <c r="AX165" s="343">
        <v>0</v>
      </c>
      <c r="AY165" s="343">
        <v>0</v>
      </c>
      <c r="AZ165" s="343">
        <v>0</v>
      </c>
      <c r="BA165" s="343">
        <v>0</v>
      </c>
      <c r="BB165" s="343">
        <v>0</v>
      </c>
      <c r="BC165" s="343">
        <v>0</v>
      </c>
      <c r="BD165" s="343" t="s">
        <v>692</v>
      </c>
      <c r="BE165" s="343"/>
      <c r="BF165" s="343"/>
      <c r="BG165" s="343" t="s">
        <v>4004</v>
      </c>
      <c r="BH165" s="343">
        <v>2</v>
      </c>
      <c r="BI165" s="351">
        <v>46277</v>
      </c>
      <c r="BJ165" s="343">
        <v>0</v>
      </c>
      <c r="BK165" s="343"/>
      <c r="BL165" s="350"/>
      <c r="BM165" s="343" t="s">
        <v>4004</v>
      </c>
      <c r="BN165" s="343">
        <v>2</v>
      </c>
      <c r="BO165" s="352">
        <v>46277</v>
      </c>
      <c r="BP165" s="343">
        <v>0</v>
      </c>
      <c r="BQ165" s="343"/>
      <c r="BR165" s="350"/>
      <c r="BS165" s="343"/>
      <c r="BT165" s="343"/>
      <c r="BU165" s="351"/>
      <c r="BV165" s="343"/>
      <c r="BW165" s="343"/>
      <c r="BX165" s="350"/>
      <c r="BY165" s="343"/>
      <c r="BZ165" s="343"/>
      <c r="CA165" s="343"/>
      <c r="CB165" s="343"/>
      <c r="CC165" s="343"/>
      <c r="CD165" s="351"/>
      <c r="CE165" s="343"/>
      <c r="CF165" s="343"/>
      <c r="CG165" s="343"/>
      <c r="CH165" s="343"/>
      <c r="CI165" s="343"/>
      <c r="CJ165" s="351"/>
      <c r="CK165" s="343"/>
      <c r="CL165" s="343"/>
      <c r="CM165" s="343"/>
      <c r="CN165" s="343"/>
      <c r="CO165" s="343"/>
      <c r="CP165" s="351"/>
      <c r="CQ165" s="343"/>
      <c r="CR165" s="343"/>
      <c r="CS165" s="343"/>
      <c r="CT165" s="343"/>
    </row>
    <row r="166" spans="1:98" ht="17.25" customHeight="1">
      <c r="A166" s="187">
        <v>157</v>
      </c>
      <c r="B166" s="181" t="s">
        <v>4275</v>
      </c>
      <c r="C166" s="181" t="s">
        <v>4276</v>
      </c>
      <c r="D166" s="181"/>
      <c r="E166" s="181"/>
      <c r="F166" s="181"/>
      <c r="G166" s="181" t="s">
        <v>4251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33" t="s">
        <v>674</v>
      </c>
      <c r="P166" s="182"/>
      <c r="Q166" s="182"/>
      <c r="R166" s="333" t="s">
        <v>3962</v>
      </c>
      <c r="S166" s="182"/>
      <c r="T166" s="182"/>
      <c r="U166" s="182"/>
      <c r="V166" s="182"/>
      <c r="W166" s="333">
        <f>_xlfn.MINIFS(V:V,C:C,C166,AE:AE,"",AB:AB,"")</f>
        <v>0</v>
      </c>
      <c r="X166" s="333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77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45">
        <v>0</v>
      </c>
      <c r="AJ166" s="345">
        <v>0</v>
      </c>
      <c r="AK166" s="345"/>
      <c r="AL166" s="345"/>
      <c r="AM166" s="343"/>
      <c r="AN166" s="343"/>
      <c r="AO166" s="343"/>
      <c r="AP166" s="343"/>
      <c r="AQ166" s="343"/>
      <c r="AR166" s="343"/>
      <c r="AS166" s="343"/>
      <c r="AT166" s="343"/>
      <c r="AU166" s="343"/>
      <c r="AV166" s="343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69"/>
      <c r="BF166" s="370"/>
      <c r="BG166" s="369"/>
      <c r="BH166" s="373"/>
      <c r="BI166" s="374"/>
      <c r="BJ166" s="369"/>
      <c r="BK166" s="369"/>
      <c r="BL166" s="370"/>
      <c r="BM166" s="371"/>
      <c r="BN166" s="372"/>
      <c r="BO166" s="352">
        <v>46277</v>
      </c>
      <c r="BP166" s="371"/>
      <c r="BQ166" s="369"/>
      <c r="BR166" s="370"/>
      <c r="BS166" s="369"/>
      <c r="BT166" s="373"/>
      <c r="BU166" s="374"/>
      <c r="BV166" s="369"/>
      <c r="BW166" s="375"/>
      <c r="BX166" s="370"/>
      <c r="BY166" s="369"/>
      <c r="BZ166" s="373"/>
      <c r="CA166" s="376"/>
      <c r="CB166" s="369"/>
      <c r="CC166" s="369"/>
      <c r="CD166" s="374"/>
      <c r="CE166" s="369"/>
      <c r="CF166" s="369"/>
      <c r="CG166" s="369"/>
      <c r="CH166" s="369"/>
      <c r="CI166" s="369"/>
      <c r="CJ166" s="374"/>
      <c r="CK166" s="369"/>
      <c r="CL166" s="369"/>
      <c r="CM166" s="369"/>
      <c r="CN166" s="369"/>
      <c r="CO166" s="369"/>
      <c r="CP166" s="374"/>
      <c r="CQ166" s="369"/>
      <c r="CR166" s="369"/>
      <c r="CS166" s="369"/>
      <c r="CT166" s="369"/>
    </row>
    <row r="167" spans="1:98" ht="17.25" customHeight="1">
      <c r="A167" s="343">
        <v>158</v>
      </c>
      <c r="B167" s="344" t="s">
        <v>4275</v>
      </c>
      <c r="C167" s="344" t="s">
        <v>4276</v>
      </c>
      <c r="D167" s="344" t="s">
        <v>781</v>
      </c>
      <c r="E167" s="344" t="s">
        <v>4252</v>
      </c>
      <c r="F167" s="344" t="s">
        <v>4277</v>
      </c>
      <c r="G167" s="344" t="s">
        <v>1389</v>
      </c>
      <c r="H167" s="345">
        <v>9600</v>
      </c>
      <c r="I167" s="346" t="s">
        <v>702</v>
      </c>
      <c r="J167" s="347">
        <v>1</v>
      </c>
      <c r="K167" s="347"/>
      <c r="L167" s="347">
        <v>2</v>
      </c>
      <c r="M167" s="345">
        <v>113</v>
      </c>
      <c r="N167" s="345">
        <v>226.1</v>
      </c>
      <c r="O167" s="345" t="s">
        <v>674</v>
      </c>
      <c r="P167" s="345" t="s">
        <v>13</v>
      </c>
      <c r="Q167" s="345" t="s">
        <v>703</v>
      </c>
      <c r="R167" s="345"/>
      <c r="S167" s="345"/>
      <c r="T167" s="345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45">
        <f ca="1">+L167-T167</f>
        <v>2</v>
      </c>
      <c r="V167" s="345">
        <f ca="1">ROUNDDOWN(T167/J167,0)</f>
        <v>0</v>
      </c>
      <c r="W167" s="345"/>
      <c r="X167" s="345"/>
      <c r="Y167" s="345"/>
      <c r="Z167" s="345"/>
      <c r="AA167" s="345"/>
      <c r="AB167" s="345" t="s">
        <v>602</v>
      </c>
      <c r="AC167" s="345">
        <v>6.15</v>
      </c>
      <c r="AD167" s="349"/>
      <c r="AE167" s="337"/>
      <c r="AF167" s="337"/>
      <c r="AG167" s="348" t="s">
        <v>677</v>
      </c>
      <c r="AH167" s="348" t="s">
        <v>677</v>
      </c>
      <c r="AI167" s="345">
        <v>0</v>
      </c>
      <c r="AJ167" s="345">
        <v>0</v>
      </c>
      <c r="AK167" s="345"/>
      <c r="AL167" s="345"/>
      <c r="AM167" s="343"/>
      <c r="AN167" s="343"/>
      <c r="AO167" s="343"/>
      <c r="AP167" s="343"/>
      <c r="AQ167" s="343"/>
      <c r="AR167" s="343"/>
      <c r="AS167" s="343"/>
      <c r="AT167" s="343"/>
      <c r="AU167" s="343"/>
      <c r="AV167" s="343"/>
      <c r="AW167" s="343">
        <v>0</v>
      </c>
      <c r="AX167" s="343">
        <v>0</v>
      </c>
      <c r="AY167" s="343">
        <v>0</v>
      </c>
      <c r="AZ167" s="343">
        <v>0</v>
      </c>
      <c r="BA167" s="343">
        <v>0</v>
      </c>
      <c r="BB167" s="343">
        <v>0</v>
      </c>
      <c r="BC167" s="343">
        <v>0</v>
      </c>
      <c r="BD167" s="343" t="s">
        <v>692</v>
      </c>
      <c r="BE167" s="343"/>
      <c r="BF167" s="343"/>
      <c r="BG167" s="343" t="s">
        <v>4004</v>
      </c>
      <c r="BH167" s="343">
        <v>2</v>
      </c>
      <c r="BI167" s="351">
        <v>46277</v>
      </c>
      <c r="BJ167" s="343">
        <v>0</v>
      </c>
      <c r="BK167" s="343"/>
      <c r="BL167" s="350"/>
      <c r="BM167" s="343" t="s">
        <v>4004</v>
      </c>
      <c r="BN167" s="347">
        <v>2</v>
      </c>
      <c r="BO167" s="352">
        <v>46277</v>
      </c>
      <c r="BP167" s="343">
        <v>0</v>
      </c>
      <c r="BQ167" s="343"/>
      <c r="BR167" s="350"/>
      <c r="BS167" s="343"/>
      <c r="BT167" s="347"/>
      <c r="BU167" s="351"/>
      <c r="BV167" s="343"/>
      <c r="BW167" s="349"/>
      <c r="BX167" s="350"/>
      <c r="BY167" s="343"/>
      <c r="BZ167" s="347"/>
      <c r="CA167" s="352"/>
      <c r="CB167" s="343"/>
      <c r="CC167" s="343"/>
      <c r="CD167" s="351"/>
      <c r="CE167" s="343"/>
      <c r="CF167" s="343"/>
      <c r="CG167" s="343"/>
      <c r="CH167" s="343"/>
      <c r="CI167" s="343"/>
      <c r="CJ167" s="351"/>
      <c r="CK167" s="343"/>
      <c r="CL167" s="343"/>
      <c r="CM167" s="343"/>
      <c r="CN167" s="343"/>
      <c r="CO167" s="343"/>
      <c r="CP167" s="351"/>
      <c r="CQ167" s="343"/>
      <c r="CR167" s="343"/>
      <c r="CS167" s="343"/>
      <c r="CT167" s="343"/>
    </row>
    <row r="168" spans="1:98" ht="17.25" customHeight="1">
      <c r="A168" s="187">
        <v>159</v>
      </c>
      <c r="B168" s="181" t="s">
        <v>4278</v>
      </c>
      <c r="C168" s="181" t="s">
        <v>4279</v>
      </c>
      <c r="D168" s="181"/>
      <c r="E168" s="181"/>
      <c r="F168" s="181"/>
      <c r="G168" s="181" t="s">
        <v>4280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33" t="s">
        <v>674</v>
      </c>
      <c r="P168" s="182"/>
      <c r="Q168" s="182"/>
      <c r="R168" s="333" t="s">
        <v>3962</v>
      </c>
      <c r="S168" s="182"/>
      <c r="T168" s="182"/>
      <c r="U168" s="182"/>
      <c r="V168" s="182"/>
      <c r="W168" s="333">
        <f>_xlfn.MINIFS(V:V,C:C,C168,AE:AE,"",AB:AB,"")</f>
        <v>0</v>
      </c>
      <c r="X168" s="333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77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45">
        <v>0</v>
      </c>
      <c r="AJ168" s="345">
        <v>0</v>
      </c>
      <c r="AK168" s="345"/>
      <c r="AL168" s="345"/>
      <c r="AM168" s="343"/>
      <c r="AN168" s="343"/>
      <c r="AO168" s="343"/>
      <c r="AP168" s="343"/>
      <c r="AQ168" s="343"/>
      <c r="AR168" s="343"/>
      <c r="AS168" s="343"/>
      <c r="AT168" s="343"/>
      <c r="AU168" s="343"/>
      <c r="AV168" s="343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43"/>
      <c r="BF168" s="350"/>
      <c r="BG168" s="343"/>
      <c r="BH168" s="347"/>
      <c r="BI168" s="351"/>
      <c r="BJ168" s="343"/>
      <c r="BK168" s="353"/>
      <c r="BL168" s="354"/>
      <c r="BM168" s="343"/>
      <c r="BN168" s="343"/>
      <c r="BO168" s="352">
        <v>46277</v>
      </c>
      <c r="BP168" s="343"/>
      <c r="BQ168" s="353"/>
      <c r="BR168" s="354"/>
      <c r="BS168" s="353"/>
      <c r="BT168" s="353"/>
      <c r="BU168" s="356"/>
      <c r="BV168" s="353"/>
      <c r="BW168" s="353"/>
      <c r="BX168" s="354"/>
      <c r="BY168" s="353"/>
      <c r="BZ168" s="353"/>
      <c r="CA168" s="353"/>
      <c r="CB168" s="353"/>
      <c r="CC168" s="353"/>
      <c r="CD168" s="356"/>
      <c r="CE168" s="353"/>
      <c r="CF168" s="353"/>
      <c r="CG168" s="353"/>
      <c r="CH168" s="353"/>
      <c r="CI168" s="353"/>
      <c r="CJ168" s="356"/>
      <c r="CK168" s="353"/>
      <c r="CL168" s="353"/>
      <c r="CM168" s="353"/>
      <c r="CN168" s="353"/>
      <c r="CO168" s="353"/>
      <c r="CP168" s="356"/>
      <c r="CQ168" s="353"/>
      <c r="CR168" s="353"/>
      <c r="CS168" s="353"/>
      <c r="CT168" s="353"/>
    </row>
    <row r="169" spans="1:98" ht="17.25" customHeight="1">
      <c r="A169" s="343">
        <v>160</v>
      </c>
      <c r="B169" s="344" t="s">
        <v>4278</v>
      </c>
      <c r="C169" s="344" t="s">
        <v>4279</v>
      </c>
      <c r="D169" s="344" t="s">
        <v>781</v>
      </c>
      <c r="E169" s="344" t="s">
        <v>4281</v>
      </c>
      <c r="F169" s="344" t="s">
        <v>4282</v>
      </c>
      <c r="G169" s="344" t="s">
        <v>4283</v>
      </c>
      <c r="H169" s="345">
        <v>250</v>
      </c>
      <c r="I169" s="346" t="s">
        <v>702</v>
      </c>
      <c r="J169" s="347">
        <v>1</v>
      </c>
      <c r="K169" s="347"/>
      <c r="L169" s="347">
        <v>1</v>
      </c>
      <c r="M169" s="345">
        <v>6.8</v>
      </c>
      <c r="N169" s="345">
        <v>6.8</v>
      </c>
      <c r="O169" s="345" t="s">
        <v>674</v>
      </c>
      <c r="P169" s="345" t="s">
        <v>13</v>
      </c>
      <c r="Q169" s="345" t="s">
        <v>703</v>
      </c>
      <c r="R169" s="345"/>
      <c r="S169" s="345"/>
      <c r="T169" s="345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45">
        <f ca="1">+L169-T169</f>
        <v>1</v>
      </c>
      <c r="V169" s="345">
        <f ca="1">ROUNDDOWN(T169/J169,0)</f>
        <v>0</v>
      </c>
      <c r="W169" s="345"/>
      <c r="X169" s="345"/>
      <c r="Y169" s="345"/>
      <c r="Z169" s="345"/>
      <c r="AA169" s="345"/>
      <c r="AB169" s="345" t="s">
        <v>602</v>
      </c>
      <c r="AC169" s="345">
        <v>8.6999999999999994E-2</v>
      </c>
      <c r="AD169" s="349"/>
      <c r="AE169" s="337"/>
      <c r="AF169" s="337"/>
      <c r="AG169" s="348" t="s">
        <v>677</v>
      </c>
      <c r="AH169" s="348" t="s">
        <v>677</v>
      </c>
      <c r="AI169" s="345">
        <v>0</v>
      </c>
      <c r="AJ169" s="345">
        <v>0</v>
      </c>
      <c r="AK169" s="345"/>
      <c r="AL169" s="345"/>
      <c r="AM169" s="343"/>
      <c r="AN169" s="343"/>
      <c r="AO169" s="343"/>
      <c r="AP169" s="343"/>
      <c r="AQ169" s="343"/>
      <c r="AR169" s="343"/>
      <c r="AS169" s="343"/>
      <c r="AT169" s="343"/>
      <c r="AU169" s="343"/>
      <c r="AV169" s="343"/>
      <c r="AW169" s="343">
        <v>1</v>
      </c>
      <c r="AX169" s="343">
        <v>0</v>
      </c>
      <c r="AY169" s="343">
        <v>0</v>
      </c>
      <c r="AZ169" s="343">
        <v>0</v>
      </c>
      <c r="BA169" s="343">
        <v>0</v>
      </c>
      <c r="BB169" s="343">
        <v>0</v>
      </c>
      <c r="BC169" s="343">
        <v>0</v>
      </c>
      <c r="BD169" s="343" t="s">
        <v>692</v>
      </c>
      <c r="BE169" s="396"/>
      <c r="BF169" s="382"/>
      <c r="BG169" s="343" t="s">
        <v>4284</v>
      </c>
      <c r="BH169" s="343">
        <v>1</v>
      </c>
      <c r="BI169" s="351">
        <v>46277</v>
      </c>
      <c r="BJ169" s="343">
        <v>0</v>
      </c>
      <c r="BK169" s="343"/>
      <c r="BL169" s="350"/>
      <c r="BM169" s="343" t="s">
        <v>4284</v>
      </c>
      <c r="BN169" s="343">
        <v>1</v>
      </c>
      <c r="BO169" s="352">
        <v>46277</v>
      </c>
      <c r="BP169" s="343">
        <v>0</v>
      </c>
      <c r="BQ169" s="343"/>
      <c r="BR169" s="350"/>
      <c r="BS169" s="343"/>
      <c r="BT169" s="343"/>
      <c r="BU169" s="351"/>
      <c r="BV169" s="343"/>
      <c r="BW169" s="343"/>
      <c r="BX169" s="350"/>
      <c r="BY169" s="343"/>
      <c r="BZ169" s="343"/>
      <c r="CA169" s="343"/>
      <c r="CB169" s="343"/>
      <c r="CC169" s="343"/>
      <c r="CD169" s="351"/>
      <c r="CE169" s="343"/>
      <c r="CF169" s="343"/>
      <c r="CG169" s="343"/>
      <c r="CH169" s="343"/>
      <c r="CI169" s="343"/>
      <c r="CJ169" s="351"/>
      <c r="CK169" s="343"/>
      <c r="CL169" s="343"/>
      <c r="CM169" s="343"/>
      <c r="CN169" s="343"/>
      <c r="CO169" s="343"/>
      <c r="CP169" s="351"/>
      <c r="CQ169" s="343"/>
      <c r="CR169" s="343"/>
      <c r="CS169" s="343"/>
      <c r="CT169" s="343"/>
    </row>
    <row r="170" spans="1:98" ht="17.25" customHeight="1">
      <c r="A170" s="187">
        <v>161</v>
      </c>
      <c r="B170" s="181" t="s">
        <v>4285</v>
      </c>
      <c r="C170" s="181" t="s">
        <v>4286</v>
      </c>
      <c r="D170" s="181"/>
      <c r="E170" s="181"/>
      <c r="F170" s="181"/>
      <c r="G170" s="181" t="s">
        <v>4287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33" t="s">
        <v>674</v>
      </c>
      <c r="P170" s="182"/>
      <c r="Q170" s="182"/>
      <c r="R170" s="333" t="s">
        <v>3962</v>
      </c>
      <c r="S170" s="182"/>
      <c r="T170" s="182"/>
      <c r="U170" s="182"/>
      <c r="V170" s="182"/>
      <c r="W170" s="333">
        <f ca="1">_xlfn.MINIFS(V:V,C:C,C170,AE:AE,"",AB:AB,"")</f>
        <v>0</v>
      </c>
      <c r="X170" s="333">
        <f ca="1">SUMIFS(T:T,C:C,C170,AE:AE,"")/SUMIFS(L:L,C:C,C170,AE:AE,"",AB:AB,"")</f>
        <v>0</v>
      </c>
      <c r="Y170" s="182"/>
      <c r="Z170" s="182"/>
      <c r="AA170" s="182"/>
      <c r="AB170" s="182"/>
      <c r="AC170" s="182">
        <v>0.22900000000000001</v>
      </c>
      <c r="AD170" s="377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45">
        <v>0</v>
      </c>
      <c r="AJ170" s="345">
        <v>0</v>
      </c>
      <c r="AK170" s="345"/>
      <c r="AL170" s="345"/>
      <c r="AM170" s="343"/>
      <c r="AN170" s="343"/>
      <c r="AO170" s="343"/>
      <c r="AP170" s="343"/>
      <c r="AQ170" s="343"/>
      <c r="AR170" s="343"/>
      <c r="AS170" s="343"/>
      <c r="AT170" s="343"/>
      <c r="AU170" s="343"/>
      <c r="AV170" s="343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81"/>
      <c r="BF170" s="382"/>
      <c r="BG170" s="381"/>
      <c r="BH170" s="347"/>
      <c r="BI170" s="391"/>
      <c r="BJ170" s="343"/>
      <c r="BK170" s="353"/>
      <c r="BL170" s="354"/>
      <c r="BM170" s="343"/>
      <c r="BN170" s="343"/>
      <c r="BO170" s="352">
        <v>46277</v>
      </c>
      <c r="BP170" s="343"/>
      <c r="BQ170" s="353"/>
      <c r="BR170" s="354"/>
      <c r="BS170" s="353"/>
      <c r="BT170" s="353"/>
      <c r="BU170" s="356"/>
      <c r="BV170" s="353"/>
      <c r="BW170" s="353"/>
      <c r="BX170" s="354"/>
      <c r="BY170" s="353"/>
      <c r="BZ170" s="353"/>
      <c r="CA170" s="353"/>
      <c r="CB170" s="353"/>
      <c r="CC170" s="353"/>
      <c r="CD170" s="356"/>
      <c r="CE170" s="353"/>
      <c r="CF170" s="353"/>
      <c r="CG170" s="353"/>
      <c r="CH170" s="353"/>
      <c r="CI170" s="353"/>
      <c r="CJ170" s="356"/>
      <c r="CK170" s="353"/>
      <c r="CL170" s="353"/>
      <c r="CM170" s="353"/>
      <c r="CN170" s="353"/>
      <c r="CO170" s="353"/>
      <c r="CP170" s="356"/>
      <c r="CQ170" s="353"/>
      <c r="CR170" s="353"/>
      <c r="CS170" s="353"/>
      <c r="CT170" s="353"/>
    </row>
    <row r="171" spans="1:98" ht="17.25" customHeight="1">
      <c r="A171" s="343">
        <v>162</v>
      </c>
      <c r="B171" s="344" t="s">
        <v>4285</v>
      </c>
      <c r="C171" s="344" t="s">
        <v>4286</v>
      </c>
      <c r="D171" s="344" t="s">
        <v>781</v>
      </c>
      <c r="E171" s="344" t="s">
        <v>4288</v>
      </c>
      <c r="F171" s="344" t="s">
        <v>4289</v>
      </c>
      <c r="G171" s="344" t="s">
        <v>4290</v>
      </c>
      <c r="H171" s="345">
        <v>180</v>
      </c>
      <c r="I171" s="346" t="s">
        <v>702</v>
      </c>
      <c r="J171" s="347">
        <v>1</v>
      </c>
      <c r="K171" s="347"/>
      <c r="L171" s="347">
        <v>2</v>
      </c>
      <c r="M171" s="345">
        <v>2</v>
      </c>
      <c r="N171" s="345">
        <v>4.0999999999999996</v>
      </c>
      <c r="O171" s="345" t="s">
        <v>674</v>
      </c>
      <c r="P171" s="345" t="s">
        <v>13</v>
      </c>
      <c r="Q171" s="345" t="s">
        <v>703</v>
      </c>
      <c r="R171" s="345"/>
      <c r="S171" s="345"/>
      <c r="T171" s="345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345">
        <f t="shared" ref="U171:U172" ca="1" si="4">+L171-T171</f>
        <v>2</v>
      </c>
      <c r="V171" s="345">
        <f t="shared" ref="V171:V172" ca="1" si="5">ROUNDDOWN(T171/J171,0)</f>
        <v>0</v>
      </c>
      <c r="W171" s="345"/>
      <c r="X171" s="345"/>
      <c r="Y171" s="345"/>
      <c r="Z171" s="345"/>
      <c r="AA171" s="345"/>
      <c r="AB171" s="345"/>
      <c r="AC171" s="345">
        <v>7.0000000000000007E-2</v>
      </c>
      <c r="AD171" s="349"/>
      <c r="AE171" s="337"/>
      <c r="AF171" s="337"/>
      <c r="AG171" s="348" t="s">
        <v>677</v>
      </c>
      <c r="AH171" s="348" t="s">
        <v>677</v>
      </c>
      <c r="AI171" s="345">
        <v>0</v>
      </c>
      <c r="AJ171" s="345">
        <v>0</v>
      </c>
      <c r="AK171" s="345"/>
      <c r="AL171" s="345"/>
      <c r="AM171" s="343"/>
      <c r="AN171" s="343"/>
      <c r="AO171" s="343"/>
      <c r="AP171" s="343"/>
      <c r="AQ171" s="343"/>
      <c r="AR171" s="343"/>
      <c r="AS171" s="343"/>
      <c r="AT171" s="343"/>
      <c r="AU171" s="343"/>
      <c r="AV171" s="343"/>
      <c r="AW171" s="343">
        <v>1</v>
      </c>
      <c r="AX171" s="343">
        <v>0</v>
      </c>
      <c r="AY171" s="343">
        <v>0</v>
      </c>
      <c r="AZ171" s="343">
        <v>1</v>
      </c>
      <c r="BA171" s="343">
        <v>0</v>
      </c>
      <c r="BB171" s="343">
        <v>0</v>
      </c>
      <c r="BC171" s="343">
        <v>0</v>
      </c>
      <c r="BD171" s="343" t="s">
        <v>692</v>
      </c>
      <c r="BE171" s="343"/>
      <c r="BF171" s="343"/>
      <c r="BG171" s="343" t="s">
        <v>4291</v>
      </c>
      <c r="BH171" s="343">
        <v>2</v>
      </c>
      <c r="BI171" s="351">
        <v>46277</v>
      </c>
      <c r="BJ171" s="343">
        <v>0</v>
      </c>
      <c r="BK171" s="343"/>
      <c r="BL171" s="350"/>
      <c r="BM171" s="343" t="s">
        <v>4291</v>
      </c>
      <c r="BN171" s="347">
        <v>2</v>
      </c>
      <c r="BO171" s="352">
        <v>46277</v>
      </c>
      <c r="BP171" s="343">
        <v>0</v>
      </c>
      <c r="BQ171" s="343"/>
      <c r="BR171" s="350"/>
      <c r="BS171" s="343"/>
      <c r="BT171" s="347"/>
      <c r="BU171" s="351"/>
      <c r="BV171" s="343"/>
      <c r="BW171" s="349"/>
      <c r="BX171" s="350"/>
      <c r="BY171" s="343"/>
      <c r="BZ171" s="347"/>
      <c r="CA171" s="352"/>
      <c r="CB171" s="343"/>
      <c r="CC171" s="343"/>
      <c r="CD171" s="351"/>
      <c r="CE171" s="343"/>
      <c r="CF171" s="343"/>
      <c r="CG171" s="343"/>
      <c r="CH171" s="343"/>
      <c r="CI171" s="343"/>
      <c r="CJ171" s="351"/>
      <c r="CK171" s="343"/>
      <c r="CL171" s="343"/>
      <c r="CM171" s="343"/>
      <c r="CN171" s="343"/>
      <c r="CO171" s="343"/>
      <c r="CP171" s="351"/>
      <c r="CQ171" s="343"/>
      <c r="CR171" s="343"/>
      <c r="CS171" s="343"/>
      <c r="CT171" s="343"/>
    </row>
    <row r="172" spans="1:98" ht="17.25" customHeight="1">
      <c r="A172" s="343">
        <v>163</v>
      </c>
      <c r="B172" s="344" t="s">
        <v>4285</v>
      </c>
      <c r="C172" s="344" t="s">
        <v>4286</v>
      </c>
      <c r="D172" s="344" t="s">
        <v>781</v>
      </c>
      <c r="E172" s="344" t="s">
        <v>4292</v>
      </c>
      <c r="F172" s="344" t="s">
        <v>4293</v>
      </c>
      <c r="G172" s="344" t="s">
        <v>4294</v>
      </c>
      <c r="H172" s="345">
        <v>200</v>
      </c>
      <c r="I172" s="346" t="s">
        <v>702</v>
      </c>
      <c r="J172" s="347">
        <v>1</v>
      </c>
      <c r="K172" s="347"/>
      <c r="L172" s="347">
        <v>2</v>
      </c>
      <c r="M172" s="345">
        <v>2.8</v>
      </c>
      <c r="N172" s="345">
        <v>5.7</v>
      </c>
      <c r="O172" s="345" t="s">
        <v>674</v>
      </c>
      <c r="P172" s="345" t="s">
        <v>13</v>
      </c>
      <c r="Q172" s="345" t="s">
        <v>703</v>
      </c>
      <c r="R172" s="345"/>
      <c r="S172" s="345"/>
      <c r="T172" s="345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45">
        <f t="shared" ca="1" si="4"/>
        <v>2</v>
      </c>
      <c r="V172" s="345">
        <f t="shared" ca="1" si="5"/>
        <v>0</v>
      </c>
      <c r="W172" s="345"/>
      <c r="X172" s="345"/>
      <c r="Y172" s="345"/>
      <c r="Z172" s="345"/>
      <c r="AA172" s="345"/>
      <c r="AB172" s="345"/>
      <c r="AC172" s="345">
        <v>0.159</v>
      </c>
      <c r="AD172" s="349"/>
      <c r="AE172" s="337"/>
      <c r="AF172" s="337"/>
      <c r="AG172" s="348" t="s">
        <v>677</v>
      </c>
      <c r="AH172" s="348" t="s">
        <v>677</v>
      </c>
      <c r="AI172" s="345">
        <v>0</v>
      </c>
      <c r="AJ172" s="345">
        <v>0</v>
      </c>
      <c r="AK172" s="345"/>
      <c r="AL172" s="345"/>
      <c r="AM172" s="343"/>
      <c r="AN172" s="343"/>
      <c r="AO172" s="343"/>
      <c r="AP172" s="343"/>
      <c r="AQ172" s="343"/>
      <c r="AR172" s="343"/>
      <c r="AS172" s="343"/>
      <c r="AT172" s="343"/>
      <c r="AU172" s="343"/>
      <c r="AV172" s="343"/>
      <c r="AW172" s="343">
        <v>0</v>
      </c>
      <c r="AX172" s="343">
        <v>0</v>
      </c>
      <c r="AY172" s="343">
        <v>0</v>
      </c>
      <c r="AZ172" s="343">
        <v>0</v>
      </c>
      <c r="BA172" s="343">
        <v>0</v>
      </c>
      <c r="BB172" s="343">
        <v>0</v>
      </c>
      <c r="BC172" s="343">
        <v>0</v>
      </c>
      <c r="BD172" s="343" t="s">
        <v>692</v>
      </c>
      <c r="BE172" s="369"/>
      <c r="BF172" s="370"/>
      <c r="BG172" s="343" t="s">
        <v>4004</v>
      </c>
      <c r="BH172" s="343">
        <v>2</v>
      </c>
      <c r="BI172" s="351">
        <v>46277</v>
      </c>
      <c r="BJ172" s="343">
        <v>0</v>
      </c>
      <c r="BK172" s="369"/>
      <c r="BL172" s="370"/>
      <c r="BM172" s="371" t="s">
        <v>4004</v>
      </c>
      <c r="BN172" s="372">
        <v>2</v>
      </c>
      <c r="BO172" s="352">
        <v>46277</v>
      </c>
      <c r="BP172" s="371">
        <v>0</v>
      </c>
      <c r="BQ172" s="369"/>
      <c r="BR172" s="370"/>
      <c r="BS172" s="369"/>
      <c r="BT172" s="373"/>
      <c r="BU172" s="374"/>
      <c r="BV172" s="369"/>
      <c r="BW172" s="375"/>
      <c r="BX172" s="370"/>
      <c r="BY172" s="369"/>
      <c r="BZ172" s="373"/>
      <c r="CA172" s="376"/>
      <c r="CB172" s="369"/>
      <c r="CC172" s="369"/>
      <c r="CD172" s="374"/>
      <c r="CE172" s="369"/>
      <c r="CF172" s="369"/>
      <c r="CG172" s="369"/>
      <c r="CH172" s="369"/>
      <c r="CI172" s="369"/>
      <c r="CJ172" s="374"/>
      <c r="CK172" s="369"/>
      <c r="CL172" s="369"/>
      <c r="CM172" s="369"/>
      <c r="CN172" s="369"/>
      <c r="CO172" s="369"/>
      <c r="CP172" s="374"/>
      <c r="CQ172" s="369"/>
      <c r="CR172" s="369"/>
      <c r="CS172" s="369"/>
      <c r="CT172" s="369"/>
    </row>
    <row r="173" spans="1:98" ht="17.25" customHeight="1">
      <c r="A173" s="187">
        <v>164</v>
      </c>
      <c r="B173" s="181" t="s">
        <v>4295</v>
      </c>
      <c r="C173" s="181" t="s">
        <v>4296</v>
      </c>
      <c r="D173" s="181"/>
      <c r="E173" s="181"/>
      <c r="F173" s="181"/>
      <c r="G173" s="181" t="s">
        <v>4280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33" t="s">
        <v>674</v>
      </c>
      <c r="P173" s="182"/>
      <c r="Q173" s="182"/>
      <c r="R173" s="333" t="s">
        <v>3962</v>
      </c>
      <c r="S173" s="182"/>
      <c r="T173" s="182"/>
      <c r="U173" s="182"/>
      <c r="V173" s="182"/>
      <c r="W173" s="333">
        <f>_xlfn.MINIFS(V:V,C:C,C173,AE:AE,"",AB:AB,"")</f>
        <v>0</v>
      </c>
      <c r="X173" s="333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77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45">
        <v>0</v>
      </c>
      <c r="AJ173" s="345">
        <v>0</v>
      </c>
      <c r="AK173" s="345"/>
      <c r="AL173" s="345"/>
      <c r="AM173" s="343"/>
      <c r="AN173" s="343"/>
      <c r="AO173" s="343"/>
      <c r="AP173" s="343"/>
      <c r="AQ173" s="343"/>
      <c r="AR173" s="343"/>
      <c r="AS173" s="343"/>
      <c r="AT173" s="343"/>
      <c r="AU173" s="343"/>
      <c r="AV173" s="343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43"/>
      <c r="BF173" s="350"/>
      <c r="BG173" s="343"/>
      <c r="BH173" s="343"/>
      <c r="BI173" s="351"/>
      <c r="BJ173" s="343"/>
      <c r="BK173" s="343"/>
      <c r="BL173" s="350"/>
      <c r="BM173" s="343"/>
      <c r="BN173" s="343"/>
      <c r="BO173" s="352">
        <v>46277</v>
      </c>
      <c r="BP173" s="343"/>
      <c r="BQ173" s="343"/>
      <c r="BR173" s="350"/>
      <c r="BS173" s="343"/>
      <c r="BT173" s="343"/>
      <c r="BU173" s="351"/>
      <c r="BV173" s="343"/>
      <c r="BW173" s="343"/>
      <c r="BX173" s="350"/>
      <c r="BY173" s="343"/>
      <c r="BZ173" s="343"/>
      <c r="CA173" s="343"/>
      <c r="CB173" s="343"/>
      <c r="CC173" s="343"/>
      <c r="CD173" s="351"/>
      <c r="CE173" s="343"/>
      <c r="CF173" s="343"/>
      <c r="CG173" s="343"/>
      <c r="CH173" s="343"/>
      <c r="CI173" s="343"/>
      <c r="CJ173" s="351"/>
      <c r="CK173" s="343"/>
      <c r="CL173" s="343"/>
      <c r="CM173" s="343"/>
      <c r="CN173" s="343"/>
      <c r="CO173" s="343"/>
      <c r="CP173" s="351"/>
      <c r="CQ173" s="343"/>
      <c r="CR173" s="343"/>
      <c r="CS173" s="343"/>
      <c r="CT173" s="343"/>
    </row>
    <row r="174" spans="1:98" ht="17.25" customHeight="1">
      <c r="A174" s="343">
        <v>165</v>
      </c>
      <c r="B174" s="344" t="s">
        <v>4295</v>
      </c>
      <c r="C174" s="344" t="s">
        <v>4296</v>
      </c>
      <c r="D174" s="344" t="s">
        <v>781</v>
      </c>
      <c r="E174" s="344" t="s">
        <v>4281</v>
      </c>
      <c r="F174" s="344" t="s">
        <v>4297</v>
      </c>
      <c r="G174" s="344" t="s">
        <v>4283</v>
      </c>
      <c r="H174" s="345">
        <v>250</v>
      </c>
      <c r="I174" s="346" t="s">
        <v>702</v>
      </c>
      <c r="J174" s="347">
        <v>1</v>
      </c>
      <c r="K174" s="347"/>
      <c r="L174" s="347">
        <v>1</v>
      </c>
      <c r="M174" s="345">
        <v>6.8</v>
      </c>
      <c r="N174" s="345">
        <v>6.8</v>
      </c>
      <c r="O174" s="345" t="s">
        <v>674</v>
      </c>
      <c r="P174" s="345" t="s">
        <v>13</v>
      </c>
      <c r="Q174" s="345" t="s">
        <v>703</v>
      </c>
      <c r="R174" s="345"/>
      <c r="S174" s="345"/>
      <c r="T174" s="345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45">
        <f ca="1">+L174-T174</f>
        <v>1</v>
      </c>
      <c r="V174" s="345">
        <f ca="1">ROUNDDOWN(T174/J174,0)</f>
        <v>0</v>
      </c>
      <c r="W174" s="345"/>
      <c r="X174" s="345"/>
      <c r="Y174" s="345"/>
      <c r="Z174" s="345"/>
      <c r="AA174" s="345"/>
      <c r="AB174" s="345" t="s">
        <v>602</v>
      </c>
      <c r="AC174" s="345">
        <v>8.6999999999999994E-2</v>
      </c>
      <c r="AD174" s="349"/>
      <c r="AE174" s="337"/>
      <c r="AF174" s="337"/>
      <c r="AG174" s="348" t="s">
        <v>677</v>
      </c>
      <c r="AH174" s="348" t="s">
        <v>677</v>
      </c>
      <c r="AI174" s="345">
        <v>0</v>
      </c>
      <c r="AJ174" s="345">
        <v>0</v>
      </c>
      <c r="AK174" s="345"/>
      <c r="AL174" s="345"/>
      <c r="AM174" s="343"/>
      <c r="AN174" s="343"/>
      <c r="AO174" s="343"/>
      <c r="AP174" s="343"/>
      <c r="AQ174" s="343"/>
      <c r="AR174" s="343"/>
      <c r="AS174" s="343"/>
      <c r="AT174" s="343"/>
      <c r="AU174" s="343"/>
      <c r="AV174" s="343"/>
      <c r="AW174" s="343">
        <v>1</v>
      </c>
      <c r="AX174" s="343">
        <v>0</v>
      </c>
      <c r="AY174" s="343">
        <v>0</v>
      </c>
      <c r="AZ174" s="343">
        <v>0</v>
      </c>
      <c r="BA174" s="343">
        <v>0</v>
      </c>
      <c r="BB174" s="343">
        <v>0</v>
      </c>
      <c r="BC174" s="343">
        <v>0</v>
      </c>
      <c r="BD174" s="343" t="s">
        <v>692</v>
      </c>
      <c r="BE174" s="369"/>
      <c r="BF174" s="370"/>
      <c r="BG174" s="343" t="s">
        <v>4284</v>
      </c>
      <c r="BH174" s="343">
        <v>1</v>
      </c>
      <c r="BI174" s="351">
        <v>46277</v>
      </c>
      <c r="BJ174" s="343">
        <v>0</v>
      </c>
      <c r="BK174" s="369"/>
      <c r="BL174" s="370"/>
      <c r="BM174" s="371" t="s">
        <v>4284</v>
      </c>
      <c r="BN174" s="372">
        <v>1</v>
      </c>
      <c r="BO174" s="352">
        <v>46277</v>
      </c>
      <c r="BP174" s="371">
        <v>0</v>
      </c>
      <c r="BQ174" s="369"/>
      <c r="BR174" s="370"/>
      <c r="BS174" s="369"/>
      <c r="BT174" s="373"/>
      <c r="BU174" s="374"/>
      <c r="BV174" s="369"/>
      <c r="BW174" s="375"/>
      <c r="BX174" s="370"/>
      <c r="BY174" s="369"/>
      <c r="BZ174" s="373"/>
      <c r="CA174" s="376"/>
      <c r="CB174" s="369"/>
      <c r="CC174" s="369"/>
      <c r="CD174" s="374"/>
      <c r="CE174" s="369"/>
      <c r="CF174" s="369"/>
      <c r="CG174" s="369"/>
      <c r="CH174" s="369"/>
      <c r="CI174" s="369"/>
      <c r="CJ174" s="374"/>
      <c r="CK174" s="369"/>
      <c r="CL174" s="369"/>
      <c r="CM174" s="369"/>
      <c r="CN174" s="369"/>
      <c r="CO174" s="369"/>
      <c r="CP174" s="374"/>
      <c r="CQ174" s="369"/>
      <c r="CR174" s="369"/>
      <c r="CS174" s="369"/>
      <c r="CT174" s="369"/>
    </row>
    <row r="175" spans="1:98" ht="17.25" customHeight="1">
      <c r="A175" s="187">
        <v>166</v>
      </c>
      <c r="B175" s="181" t="s">
        <v>4298</v>
      </c>
      <c r="C175" s="181" t="s">
        <v>4299</v>
      </c>
      <c r="D175" s="181"/>
      <c r="E175" s="181"/>
      <c r="F175" s="181"/>
      <c r="G175" s="181" t="s">
        <v>4287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33" t="s">
        <v>674</v>
      </c>
      <c r="P175" s="182"/>
      <c r="Q175" s="182"/>
      <c r="R175" s="333" t="s">
        <v>3962</v>
      </c>
      <c r="S175" s="182"/>
      <c r="T175" s="182"/>
      <c r="U175" s="182"/>
      <c r="V175" s="182"/>
      <c r="W175" s="333">
        <f ca="1">_xlfn.MINIFS(V:V,C:C,C175,AE:AE,"",AB:AB,"")</f>
        <v>0</v>
      </c>
      <c r="X175" s="333">
        <f ca="1">SUMIFS(T:T,C:C,C175,AE:AE,"")/SUMIFS(L:L,C:C,C175,AE:AE,"",AB:AB,"")</f>
        <v>0</v>
      </c>
      <c r="Y175" s="182"/>
      <c r="Z175" s="182"/>
      <c r="AA175" s="182"/>
      <c r="AB175" s="182"/>
      <c r="AC175" s="182">
        <v>0.22900000000000001</v>
      </c>
      <c r="AD175" s="377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45">
        <v>0</v>
      </c>
      <c r="AJ175" s="345">
        <v>0</v>
      </c>
      <c r="AK175" s="345"/>
      <c r="AL175" s="345"/>
      <c r="AM175" s="343"/>
      <c r="AN175" s="343"/>
      <c r="AO175" s="343"/>
      <c r="AP175" s="343"/>
      <c r="AQ175" s="343"/>
      <c r="AR175" s="343"/>
      <c r="AS175" s="343"/>
      <c r="AT175" s="343"/>
      <c r="AU175" s="343"/>
      <c r="AV175" s="343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81"/>
      <c r="BF175" s="382"/>
      <c r="BG175" s="381"/>
      <c r="BH175" s="347"/>
      <c r="BI175" s="391"/>
      <c r="BJ175" s="343"/>
      <c r="BK175" s="343"/>
      <c r="BL175" s="350"/>
      <c r="BM175" s="343"/>
      <c r="BN175" s="347"/>
      <c r="BO175" s="352">
        <v>46277</v>
      </c>
      <c r="BP175" s="343"/>
      <c r="BQ175" s="343"/>
      <c r="BR175" s="350"/>
      <c r="BS175" s="343"/>
      <c r="BT175" s="347"/>
      <c r="BU175" s="351"/>
      <c r="BV175" s="343"/>
      <c r="BW175" s="349"/>
      <c r="BX175" s="350"/>
      <c r="BY175" s="343"/>
      <c r="BZ175" s="347"/>
      <c r="CA175" s="352"/>
      <c r="CB175" s="343"/>
      <c r="CC175" s="343"/>
      <c r="CD175" s="351"/>
      <c r="CE175" s="343"/>
      <c r="CF175" s="343"/>
      <c r="CG175" s="343"/>
      <c r="CH175" s="343"/>
      <c r="CI175" s="343"/>
      <c r="CJ175" s="351"/>
      <c r="CK175" s="343"/>
      <c r="CL175" s="343"/>
      <c r="CM175" s="343"/>
      <c r="CN175" s="343"/>
      <c r="CO175" s="343"/>
      <c r="CP175" s="351"/>
      <c r="CQ175" s="343"/>
      <c r="CR175" s="343"/>
      <c r="CS175" s="343"/>
      <c r="CT175" s="343"/>
    </row>
    <row r="176" spans="1:98" ht="17.25" customHeight="1">
      <c r="A176" s="343">
        <v>167</v>
      </c>
      <c r="B176" s="344" t="s">
        <v>4298</v>
      </c>
      <c r="C176" s="344" t="s">
        <v>4299</v>
      </c>
      <c r="D176" s="344" t="s">
        <v>781</v>
      </c>
      <c r="E176" s="344" t="s">
        <v>4288</v>
      </c>
      <c r="F176" s="344" t="s">
        <v>4300</v>
      </c>
      <c r="G176" s="344" t="s">
        <v>4290</v>
      </c>
      <c r="H176" s="345">
        <v>180</v>
      </c>
      <c r="I176" s="346" t="s">
        <v>702</v>
      </c>
      <c r="J176" s="347">
        <v>1</v>
      </c>
      <c r="K176" s="347"/>
      <c r="L176" s="347">
        <v>2</v>
      </c>
      <c r="M176" s="345">
        <v>2</v>
      </c>
      <c r="N176" s="345">
        <v>4.0999999999999996</v>
      </c>
      <c r="O176" s="345" t="s">
        <v>674</v>
      </c>
      <c r="P176" s="345" t="s">
        <v>13</v>
      </c>
      <c r="Q176" s="345" t="s">
        <v>703</v>
      </c>
      <c r="R176" s="345"/>
      <c r="S176" s="345"/>
      <c r="T176" s="345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345">
        <f t="shared" ref="U176:U177" ca="1" si="6">+L176-T176</f>
        <v>2</v>
      </c>
      <c r="V176" s="345">
        <f t="shared" ref="V176:V177" ca="1" si="7">ROUNDDOWN(T176/J176,0)</f>
        <v>0</v>
      </c>
      <c r="W176" s="345"/>
      <c r="X176" s="345"/>
      <c r="Y176" s="345"/>
      <c r="Z176" s="345"/>
      <c r="AA176" s="345"/>
      <c r="AB176" s="345"/>
      <c r="AC176" s="345">
        <v>7.0000000000000007E-2</v>
      </c>
      <c r="AD176" s="349"/>
      <c r="AE176" s="337"/>
      <c r="AF176" s="337"/>
      <c r="AG176" s="348" t="s">
        <v>677</v>
      </c>
      <c r="AH176" s="348" t="s">
        <v>677</v>
      </c>
      <c r="AI176" s="345">
        <v>0</v>
      </c>
      <c r="AJ176" s="345">
        <v>0</v>
      </c>
      <c r="AK176" s="345"/>
      <c r="AL176" s="345"/>
      <c r="AM176" s="343"/>
      <c r="AN176" s="343"/>
      <c r="AO176" s="343"/>
      <c r="AP176" s="343"/>
      <c r="AQ176" s="343"/>
      <c r="AR176" s="343"/>
      <c r="AS176" s="343"/>
      <c r="AT176" s="343"/>
      <c r="AU176" s="343"/>
      <c r="AV176" s="343"/>
      <c r="AW176" s="343">
        <v>1</v>
      </c>
      <c r="AX176" s="343">
        <v>0</v>
      </c>
      <c r="AY176" s="343">
        <v>0</v>
      </c>
      <c r="AZ176" s="343">
        <v>1</v>
      </c>
      <c r="BA176" s="343">
        <v>0</v>
      </c>
      <c r="BB176" s="343">
        <v>0</v>
      </c>
      <c r="BC176" s="343">
        <v>0</v>
      </c>
      <c r="BD176" s="343" t="s">
        <v>692</v>
      </c>
      <c r="BE176" s="381"/>
      <c r="BF176" s="382"/>
      <c r="BG176" s="343" t="s">
        <v>4291</v>
      </c>
      <c r="BH176" s="343">
        <v>2</v>
      </c>
      <c r="BI176" s="351">
        <v>46277</v>
      </c>
      <c r="BJ176" s="343">
        <v>0</v>
      </c>
      <c r="BK176" s="353"/>
      <c r="BL176" s="354"/>
      <c r="BM176" s="343" t="s">
        <v>4291</v>
      </c>
      <c r="BN176" s="343">
        <v>2</v>
      </c>
      <c r="BO176" s="352">
        <v>46277</v>
      </c>
      <c r="BP176" s="343">
        <v>0</v>
      </c>
      <c r="BQ176" s="353"/>
      <c r="BR176" s="354"/>
      <c r="BS176" s="353"/>
      <c r="BT176" s="353"/>
      <c r="BU176" s="356"/>
      <c r="BV176" s="353"/>
      <c r="BW176" s="353"/>
      <c r="BX176" s="354"/>
      <c r="BY176" s="353"/>
      <c r="BZ176" s="353"/>
      <c r="CA176" s="353"/>
      <c r="CB176" s="353"/>
      <c r="CC176" s="353"/>
      <c r="CD176" s="356"/>
      <c r="CE176" s="353"/>
      <c r="CF176" s="353"/>
      <c r="CG176" s="353"/>
      <c r="CH176" s="353"/>
      <c r="CI176" s="353"/>
      <c r="CJ176" s="356"/>
      <c r="CK176" s="353"/>
      <c r="CL176" s="353"/>
      <c r="CM176" s="353"/>
      <c r="CN176" s="353"/>
      <c r="CO176" s="353"/>
      <c r="CP176" s="356"/>
      <c r="CQ176" s="353"/>
      <c r="CR176" s="353"/>
      <c r="CS176" s="353"/>
      <c r="CT176" s="353"/>
    </row>
    <row r="177" spans="1:98" ht="17.25" customHeight="1">
      <c r="A177" s="343">
        <v>168</v>
      </c>
      <c r="B177" s="344" t="s">
        <v>4298</v>
      </c>
      <c r="C177" s="344" t="s">
        <v>4299</v>
      </c>
      <c r="D177" s="344" t="s">
        <v>781</v>
      </c>
      <c r="E177" s="344" t="s">
        <v>4292</v>
      </c>
      <c r="F177" s="344" t="s">
        <v>4301</v>
      </c>
      <c r="G177" s="344" t="s">
        <v>4294</v>
      </c>
      <c r="H177" s="345">
        <v>200</v>
      </c>
      <c r="I177" s="346" t="s">
        <v>702</v>
      </c>
      <c r="J177" s="347">
        <v>1</v>
      </c>
      <c r="K177" s="347"/>
      <c r="L177" s="347">
        <v>2</v>
      </c>
      <c r="M177" s="345">
        <v>2.8</v>
      </c>
      <c r="N177" s="345">
        <v>5.7</v>
      </c>
      <c r="O177" s="345" t="s">
        <v>674</v>
      </c>
      <c r="P177" s="345" t="s">
        <v>13</v>
      </c>
      <c r="Q177" s="345" t="s">
        <v>703</v>
      </c>
      <c r="R177" s="345"/>
      <c r="S177" s="345"/>
      <c r="T177" s="345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45">
        <f t="shared" ca="1" si="6"/>
        <v>2</v>
      </c>
      <c r="V177" s="345">
        <f t="shared" ca="1" si="7"/>
        <v>0</v>
      </c>
      <c r="W177" s="345"/>
      <c r="X177" s="345"/>
      <c r="Y177" s="345"/>
      <c r="Z177" s="345"/>
      <c r="AA177" s="345"/>
      <c r="AB177" s="345"/>
      <c r="AC177" s="345">
        <v>0.159</v>
      </c>
      <c r="AD177" s="349"/>
      <c r="AE177" s="337"/>
      <c r="AF177" s="337"/>
      <c r="AG177" s="348" t="s">
        <v>677</v>
      </c>
      <c r="AH177" s="348" t="s">
        <v>677</v>
      </c>
      <c r="AI177" s="345">
        <v>0</v>
      </c>
      <c r="AJ177" s="345">
        <v>0</v>
      </c>
      <c r="AK177" s="345"/>
      <c r="AL177" s="345"/>
      <c r="AM177" s="343"/>
      <c r="AN177" s="343"/>
      <c r="AO177" s="343"/>
      <c r="AP177" s="343"/>
      <c r="AQ177" s="343"/>
      <c r="AR177" s="343"/>
      <c r="AS177" s="343"/>
      <c r="AT177" s="343"/>
      <c r="AU177" s="343"/>
      <c r="AV177" s="343"/>
      <c r="AW177" s="343">
        <v>0</v>
      </c>
      <c r="AX177" s="343">
        <v>0</v>
      </c>
      <c r="AY177" s="343">
        <v>0</v>
      </c>
      <c r="AZ177" s="343">
        <v>0</v>
      </c>
      <c r="BA177" s="343">
        <v>0</v>
      </c>
      <c r="BB177" s="343">
        <v>0</v>
      </c>
      <c r="BC177" s="343">
        <v>0</v>
      </c>
      <c r="BD177" s="343" t="s">
        <v>692</v>
      </c>
      <c r="BE177" s="343"/>
      <c r="BF177" s="350"/>
      <c r="BG177" s="343" t="s">
        <v>4004</v>
      </c>
      <c r="BH177" s="343">
        <v>2</v>
      </c>
      <c r="BI177" s="351">
        <v>46277</v>
      </c>
      <c r="BJ177" s="343">
        <v>0</v>
      </c>
      <c r="BK177" s="343"/>
      <c r="BL177" s="350"/>
      <c r="BM177" s="343" t="s">
        <v>4004</v>
      </c>
      <c r="BN177" s="347">
        <v>2</v>
      </c>
      <c r="BO177" s="352">
        <v>46277</v>
      </c>
      <c r="BP177" s="343">
        <v>0</v>
      </c>
      <c r="BQ177" s="343"/>
      <c r="BR177" s="350"/>
      <c r="BS177" s="343"/>
      <c r="BT177" s="347"/>
      <c r="BU177" s="351"/>
      <c r="BV177" s="343"/>
      <c r="BW177" s="349"/>
      <c r="BX177" s="350"/>
      <c r="BY177" s="343"/>
      <c r="BZ177" s="347"/>
      <c r="CA177" s="352"/>
      <c r="CB177" s="343"/>
      <c r="CC177" s="343"/>
      <c r="CD177" s="351"/>
      <c r="CE177" s="343"/>
      <c r="CF177" s="343"/>
      <c r="CG177" s="343"/>
      <c r="CH177" s="343"/>
      <c r="CI177" s="343"/>
      <c r="CJ177" s="351"/>
      <c r="CK177" s="343"/>
      <c r="CL177" s="343"/>
      <c r="CM177" s="343"/>
      <c r="CN177" s="343"/>
      <c r="CO177" s="343"/>
      <c r="CP177" s="351"/>
      <c r="CQ177" s="343"/>
      <c r="CR177" s="343"/>
      <c r="CS177" s="343"/>
      <c r="CT177" s="343"/>
    </row>
    <row r="178" spans="1:98" ht="17.25" customHeight="1">
      <c r="A178" s="187">
        <v>169</v>
      </c>
      <c r="B178" s="181" t="s">
        <v>4302</v>
      </c>
      <c r="C178" s="181" t="s">
        <v>4303</v>
      </c>
      <c r="D178" s="181"/>
      <c r="E178" s="181"/>
      <c r="F178" s="181"/>
      <c r="G178" s="181" t="s">
        <v>4287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33" t="s">
        <v>674</v>
      </c>
      <c r="P178" s="182"/>
      <c r="Q178" s="182"/>
      <c r="R178" s="333" t="s">
        <v>3962</v>
      </c>
      <c r="S178" s="182"/>
      <c r="T178" s="182"/>
      <c r="U178" s="182"/>
      <c r="V178" s="182"/>
      <c r="W178" s="333">
        <f ca="1">_xlfn.MINIFS(V:V,C:C,C178,AE:AE,"",AB:AB,"")</f>
        <v>0</v>
      </c>
      <c r="X178" s="333">
        <f ca="1">SUMIFS(T:T,C:C,C178,AE:AE,"")/SUMIFS(L:L,C:C,C178,AE:AE,"",AB:AB,"")</f>
        <v>0</v>
      </c>
      <c r="Y178" s="182"/>
      <c r="Z178" s="182"/>
      <c r="AA178" s="182"/>
      <c r="AB178" s="182"/>
      <c r="AC178" s="182">
        <v>0.22900000000000001</v>
      </c>
      <c r="AD178" s="377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45">
        <v>0</v>
      </c>
      <c r="AJ178" s="345">
        <v>0</v>
      </c>
      <c r="AK178" s="345"/>
      <c r="AL178" s="345"/>
      <c r="AM178" s="343"/>
      <c r="AN178" s="343"/>
      <c r="AO178" s="343"/>
      <c r="AP178" s="343"/>
      <c r="AQ178" s="343"/>
      <c r="AR178" s="343"/>
      <c r="AS178" s="343"/>
      <c r="AT178" s="343"/>
      <c r="AU178" s="343"/>
      <c r="AV178" s="343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81"/>
      <c r="BF178" s="382"/>
      <c r="BG178" s="381"/>
      <c r="BH178" s="347"/>
      <c r="BI178" s="391"/>
      <c r="BJ178" s="343"/>
      <c r="BK178" s="353"/>
      <c r="BL178" s="354"/>
      <c r="BM178" s="343"/>
      <c r="BN178" s="347"/>
      <c r="BO178" s="352">
        <v>46277</v>
      </c>
      <c r="BP178" s="343"/>
      <c r="BQ178" s="353"/>
      <c r="BR178" s="354"/>
      <c r="BS178" s="353"/>
      <c r="BT178" s="355"/>
      <c r="BU178" s="356"/>
      <c r="BV178" s="353"/>
      <c r="BW178" s="357"/>
      <c r="BX178" s="354"/>
      <c r="BY178" s="353"/>
      <c r="BZ178" s="355"/>
      <c r="CA178" s="358"/>
      <c r="CB178" s="353"/>
      <c r="CC178" s="353"/>
      <c r="CD178" s="356"/>
      <c r="CE178" s="353"/>
      <c r="CF178" s="353"/>
      <c r="CG178" s="353"/>
      <c r="CH178" s="353"/>
      <c r="CI178" s="353"/>
      <c r="CJ178" s="356"/>
      <c r="CK178" s="353"/>
      <c r="CL178" s="353"/>
      <c r="CM178" s="353"/>
      <c r="CN178" s="353"/>
      <c r="CO178" s="353"/>
      <c r="CP178" s="356"/>
      <c r="CQ178" s="353"/>
      <c r="CR178" s="353"/>
      <c r="CS178" s="353"/>
      <c r="CT178" s="353"/>
    </row>
    <row r="179" spans="1:98" ht="17.25" customHeight="1">
      <c r="A179" s="343">
        <v>170</v>
      </c>
      <c r="B179" s="344" t="s">
        <v>4302</v>
      </c>
      <c r="C179" s="344" t="s">
        <v>4303</v>
      </c>
      <c r="D179" s="344" t="s">
        <v>781</v>
      </c>
      <c r="E179" s="344" t="s">
        <v>4288</v>
      </c>
      <c r="F179" s="344" t="s">
        <v>4304</v>
      </c>
      <c r="G179" s="344" t="s">
        <v>4290</v>
      </c>
      <c r="H179" s="345">
        <v>180</v>
      </c>
      <c r="I179" s="346" t="s">
        <v>702</v>
      </c>
      <c r="J179" s="347">
        <v>1</v>
      </c>
      <c r="K179" s="347"/>
      <c r="L179" s="347">
        <v>2</v>
      </c>
      <c r="M179" s="345">
        <v>2</v>
      </c>
      <c r="N179" s="345">
        <v>4.0999999999999996</v>
      </c>
      <c r="O179" s="345" t="s">
        <v>674</v>
      </c>
      <c r="P179" s="345" t="s">
        <v>13</v>
      </c>
      <c r="Q179" s="345" t="s">
        <v>703</v>
      </c>
      <c r="R179" s="345"/>
      <c r="S179" s="345"/>
      <c r="T179" s="345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345">
        <f t="shared" ref="U179:U180" ca="1" si="8">+L179-T179</f>
        <v>2</v>
      </c>
      <c r="V179" s="345">
        <f t="shared" ref="V179:V180" ca="1" si="9">ROUNDDOWN(T179/J179,0)</f>
        <v>0</v>
      </c>
      <c r="W179" s="345"/>
      <c r="X179" s="345"/>
      <c r="Y179" s="345"/>
      <c r="Z179" s="345"/>
      <c r="AA179" s="345"/>
      <c r="AB179" s="345"/>
      <c r="AC179" s="345">
        <v>7.0000000000000007E-2</v>
      </c>
      <c r="AD179" s="349"/>
      <c r="AE179" s="337"/>
      <c r="AF179" s="337"/>
      <c r="AG179" s="348" t="s">
        <v>677</v>
      </c>
      <c r="AH179" s="348" t="s">
        <v>677</v>
      </c>
      <c r="AI179" s="345">
        <v>0</v>
      </c>
      <c r="AJ179" s="345">
        <v>0</v>
      </c>
      <c r="AK179" s="345"/>
      <c r="AL179" s="345"/>
      <c r="AM179" s="343"/>
      <c r="AN179" s="343"/>
      <c r="AO179" s="343"/>
      <c r="AP179" s="343"/>
      <c r="AQ179" s="343"/>
      <c r="AR179" s="343"/>
      <c r="AS179" s="343"/>
      <c r="AT179" s="343"/>
      <c r="AU179" s="343"/>
      <c r="AV179" s="343"/>
      <c r="AW179" s="343">
        <v>1</v>
      </c>
      <c r="AX179" s="343">
        <v>0</v>
      </c>
      <c r="AY179" s="343">
        <v>0</v>
      </c>
      <c r="AZ179" s="343">
        <v>1</v>
      </c>
      <c r="BA179" s="343">
        <v>0</v>
      </c>
      <c r="BB179" s="343">
        <v>0</v>
      </c>
      <c r="BC179" s="343">
        <v>0</v>
      </c>
      <c r="BD179" s="343" t="s">
        <v>692</v>
      </c>
      <c r="BE179" s="381"/>
      <c r="BF179" s="382"/>
      <c r="BG179" s="343" t="s">
        <v>4291</v>
      </c>
      <c r="BH179" s="343">
        <v>2</v>
      </c>
      <c r="BI179" s="351">
        <v>46277</v>
      </c>
      <c r="BJ179" s="343">
        <v>0</v>
      </c>
      <c r="BK179" s="343"/>
      <c r="BL179" s="350"/>
      <c r="BM179" s="343" t="s">
        <v>4291</v>
      </c>
      <c r="BN179" s="343">
        <v>2</v>
      </c>
      <c r="BO179" s="352">
        <v>46277</v>
      </c>
      <c r="BP179" s="343">
        <v>0</v>
      </c>
      <c r="BQ179" s="343"/>
      <c r="BR179" s="350"/>
      <c r="BS179" s="343"/>
      <c r="BT179" s="343"/>
      <c r="BU179" s="351"/>
      <c r="BV179" s="343"/>
      <c r="BW179" s="343"/>
      <c r="BX179" s="350"/>
      <c r="BY179" s="343"/>
      <c r="BZ179" s="343"/>
      <c r="CA179" s="343"/>
      <c r="CB179" s="343"/>
      <c r="CC179" s="343"/>
      <c r="CD179" s="351"/>
      <c r="CE179" s="343"/>
      <c r="CF179" s="343"/>
      <c r="CG179" s="343"/>
      <c r="CH179" s="343"/>
      <c r="CI179" s="343"/>
      <c r="CJ179" s="351"/>
      <c r="CK179" s="343"/>
      <c r="CL179" s="343"/>
      <c r="CM179" s="343"/>
      <c r="CN179" s="343"/>
      <c r="CO179" s="343"/>
      <c r="CP179" s="351"/>
      <c r="CQ179" s="343"/>
      <c r="CR179" s="343"/>
      <c r="CS179" s="343"/>
      <c r="CT179" s="343"/>
    </row>
    <row r="180" spans="1:98" ht="17.25" customHeight="1">
      <c r="A180" s="337">
        <v>171</v>
      </c>
      <c r="B180" s="398" t="s">
        <v>4302</v>
      </c>
      <c r="C180" s="398" t="s">
        <v>4303</v>
      </c>
      <c r="D180" s="398" t="s">
        <v>781</v>
      </c>
      <c r="E180" s="398" t="s">
        <v>4292</v>
      </c>
      <c r="F180" s="398" t="s">
        <v>4305</v>
      </c>
      <c r="G180" s="398" t="s">
        <v>4294</v>
      </c>
      <c r="H180" s="336">
        <v>200</v>
      </c>
      <c r="I180" s="348" t="s">
        <v>702</v>
      </c>
      <c r="J180" s="399">
        <v>1</v>
      </c>
      <c r="K180" s="399"/>
      <c r="L180" s="399">
        <v>2</v>
      </c>
      <c r="M180" s="336">
        <v>2.8</v>
      </c>
      <c r="N180" s="336">
        <v>5.7</v>
      </c>
      <c r="O180" s="345" t="s">
        <v>674</v>
      </c>
      <c r="P180" s="345" t="s">
        <v>13</v>
      </c>
      <c r="Q180" s="345" t="s">
        <v>703</v>
      </c>
      <c r="R180" s="345"/>
      <c r="S180" s="345"/>
      <c r="T180" s="345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45">
        <f t="shared" ca="1" si="8"/>
        <v>2</v>
      </c>
      <c r="V180" s="345">
        <f t="shared" ca="1" si="9"/>
        <v>0</v>
      </c>
      <c r="W180" s="345"/>
      <c r="X180" s="345"/>
      <c r="Y180" s="345"/>
      <c r="Z180" s="345"/>
      <c r="AA180" s="345"/>
      <c r="AB180" s="336"/>
      <c r="AC180" s="336">
        <v>0.159</v>
      </c>
      <c r="AD180" s="400"/>
      <c r="AE180" s="337"/>
      <c r="AF180" s="337" t="s">
        <v>2163</v>
      </c>
      <c r="AG180" s="348" t="s">
        <v>677</v>
      </c>
      <c r="AH180" s="348" t="s">
        <v>677</v>
      </c>
      <c r="AI180" s="336">
        <v>0</v>
      </c>
      <c r="AJ180" s="336">
        <v>0</v>
      </c>
      <c r="AK180" s="336"/>
      <c r="AL180" s="336"/>
      <c r="AM180" s="337"/>
      <c r="AN180" s="338"/>
      <c r="AO180" s="338"/>
      <c r="AP180" s="337"/>
      <c r="AQ180" s="338"/>
      <c r="AR180" s="338"/>
      <c r="AS180" s="338"/>
      <c r="AT180" s="337"/>
      <c r="AU180" s="338"/>
      <c r="AV180" s="338"/>
      <c r="AW180" s="343">
        <v>0</v>
      </c>
      <c r="AX180" s="343">
        <v>0</v>
      </c>
      <c r="AY180" s="343">
        <v>0</v>
      </c>
      <c r="AZ180" s="343">
        <v>0</v>
      </c>
      <c r="BA180" s="343">
        <v>0</v>
      </c>
      <c r="BB180" s="343">
        <v>0</v>
      </c>
      <c r="BC180" s="343">
        <v>0</v>
      </c>
      <c r="BD180" s="343" t="s">
        <v>692</v>
      </c>
      <c r="BE180" s="340"/>
      <c r="BF180" s="340"/>
      <c r="BG180" s="343" t="s">
        <v>4004</v>
      </c>
      <c r="BH180" s="343">
        <v>2</v>
      </c>
      <c r="BI180" s="351">
        <v>46277</v>
      </c>
      <c r="BJ180" s="343">
        <v>0</v>
      </c>
      <c r="BK180" s="340"/>
      <c r="BL180" s="340"/>
      <c r="BM180" s="339" t="s">
        <v>4004</v>
      </c>
      <c r="BN180" s="339">
        <v>2</v>
      </c>
      <c r="BO180" s="352">
        <v>46277</v>
      </c>
      <c r="BP180" s="180">
        <v>0</v>
      </c>
      <c r="BQ180" s="340"/>
      <c r="BR180" s="340"/>
      <c r="BS180" s="340"/>
      <c r="BT180" s="340"/>
      <c r="BU180" s="341"/>
      <c r="BV180" s="342"/>
      <c r="BW180" s="340"/>
      <c r="BX180" s="340"/>
      <c r="BY180" s="340"/>
      <c r="BZ180" s="340"/>
      <c r="CA180" s="340"/>
      <c r="CB180" s="340"/>
      <c r="CC180" s="340"/>
      <c r="CD180" s="341"/>
      <c r="CE180" s="340"/>
      <c r="CF180" s="340"/>
      <c r="CG180" s="340"/>
      <c r="CH180" s="340"/>
      <c r="CI180" s="340"/>
      <c r="CJ180" s="341"/>
      <c r="CK180" s="340"/>
      <c r="CL180" s="340"/>
      <c r="CM180" s="340"/>
      <c r="CN180" s="340"/>
      <c r="CO180" s="340"/>
      <c r="CP180" s="341"/>
      <c r="CQ180" s="340"/>
      <c r="CR180" s="340"/>
      <c r="CS180" s="340"/>
      <c r="CT180" s="342"/>
    </row>
    <row r="181" spans="1:98" ht="17.25" customHeight="1">
      <c r="A181" s="187">
        <v>172</v>
      </c>
      <c r="B181" s="181" t="s">
        <v>4306</v>
      </c>
      <c r="C181" s="181" t="s">
        <v>4307</v>
      </c>
      <c r="D181" s="181"/>
      <c r="E181" s="181"/>
      <c r="F181" s="181"/>
      <c r="G181" s="181" t="s">
        <v>4287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33" t="s">
        <v>674</v>
      </c>
      <c r="P181" s="182"/>
      <c r="Q181" s="182"/>
      <c r="R181" s="333" t="s">
        <v>3962</v>
      </c>
      <c r="S181" s="182"/>
      <c r="T181" s="182"/>
      <c r="U181" s="182"/>
      <c r="V181" s="182"/>
      <c r="W181" s="333">
        <f ca="1">_xlfn.MINIFS(V:V,C:C,C181,AE:AE,"",AB:AB,"")</f>
        <v>0</v>
      </c>
      <c r="X181" s="333">
        <f ca="1">SUMIFS(T:T,C:C,C181,AE:AE,"")/SUMIFS(L:L,C:C,C181,AE:AE,"",AB:AB,"")</f>
        <v>0</v>
      </c>
      <c r="Y181" s="182"/>
      <c r="Z181" s="182"/>
      <c r="AA181" s="182"/>
      <c r="AB181" s="182"/>
      <c r="AC181" s="182">
        <v>0.22900000000000001</v>
      </c>
      <c r="AD181" s="377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45">
        <v>0</v>
      </c>
      <c r="AJ181" s="345">
        <v>0</v>
      </c>
      <c r="AK181" s="345"/>
      <c r="AL181" s="345"/>
      <c r="AM181" s="343"/>
      <c r="AN181" s="343"/>
      <c r="AO181" s="343"/>
      <c r="AP181" s="343"/>
      <c r="AQ181" s="343"/>
      <c r="AR181" s="343"/>
      <c r="AS181" s="343"/>
      <c r="AT181" s="343"/>
      <c r="AU181" s="343"/>
      <c r="AV181" s="343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43"/>
      <c r="BF181" s="350"/>
      <c r="BG181" s="343"/>
      <c r="BH181" s="347"/>
      <c r="BI181" s="351"/>
      <c r="BJ181" s="343"/>
      <c r="BK181" s="343"/>
      <c r="BL181" s="350"/>
      <c r="BM181" s="343"/>
      <c r="BN181" s="343"/>
      <c r="BO181" s="352">
        <v>46277</v>
      </c>
      <c r="BP181" s="343"/>
      <c r="BQ181" s="343"/>
      <c r="BR181" s="350"/>
      <c r="BS181" s="343"/>
      <c r="BT181" s="343"/>
      <c r="BU181" s="351"/>
      <c r="BV181" s="343"/>
      <c r="BW181" s="343"/>
      <c r="BX181" s="350"/>
      <c r="BY181" s="343"/>
      <c r="BZ181" s="343"/>
      <c r="CA181" s="343"/>
      <c r="CB181" s="343"/>
      <c r="CC181" s="343"/>
      <c r="CD181" s="351"/>
      <c r="CE181" s="343"/>
      <c r="CF181" s="343"/>
      <c r="CG181" s="343"/>
      <c r="CH181" s="343"/>
      <c r="CI181" s="343"/>
      <c r="CJ181" s="351"/>
      <c r="CK181" s="343"/>
      <c r="CL181" s="343"/>
      <c r="CM181" s="343"/>
      <c r="CN181" s="343"/>
      <c r="CO181" s="343"/>
      <c r="CP181" s="351"/>
      <c r="CQ181" s="343"/>
      <c r="CR181" s="343"/>
      <c r="CS181" s="343"/>
      <c r="CT181" s="343"/>
    </row>
    <row r="182" spans="1:98" ht="17.25" customHeight="1">
      <c r="A182" s="343">
        <v>173</v>
      </c>
      <c r="B182" s="344" t="s">
        <v>4306</v>
      </c>
      <c r="C182" s="344" t="s">
        <v>4307</v>
      </c>
      <c r="D182" s="344" t="s">
        <v>781</v>
      </c>
      <c r="E182" s="344" t="s">
        <v>4288</v>
      </c>
      <c r="F182" s="344" t="s">
        <v>4308</v>
      </c>
      <c r="G182" s="344" t="s">
        <v>4290</v>
      </c>
      <c r="H182" s="345">
        <v>180</v>
      </c>
      <c r="I182" s="346" t="s">
        <v>702</v>
      </c>
      <c r="J182" s="347">
        <v>1</v>
      </c>
      <c r="K182" s="347"/>
      <c r="L182" s="347">
        <v>2</v>
      </c>
      <c r="M182" s="345">
        <v>2</v>
      </c>
      <c r="N182" s="345">
        <v>4.0999999999999996</v>
      </c>
      <c r="O182" s="345" t="s">
        <v>674</v>
      </c>
      <c r="P182" s="345" t="s">
        <v>13</v>
      </c>
      <c r="Q182" s="345" t="s">
        <v>703</v>
      </c>
      <c r="R182" s="345"/>
      <c r="S182" s="345"/>
      <c r="T182" s="345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345">
        <f t="shared" ref="U182:U183" ca="1" si="10">+L182-T182</f>
        <v>2</v>
      </c>
      <c r="V182" s="345">
        <f t="shared" ref="V182:V183" ca="1" si="11">ROUNDDOWN(T182/J182,0)</f>
        <v>0</v>
      </c>
      <c r="W182" s="345"/>
      <c r="X182" s="345"/>
      <c r="Y182" s="345"/>
      <c r="Z182" s="345"/>
      <c r="AA182" s="345"/>
      <c r="AB182" s="345"/>
      <c r="AC182" s="345">
        <v>7.0000000000000007E-2</v>
      </c>
      <c r="AD182" s="349"/>
      <c r="AE182" s="337"/>
      <c r="AF182" s="337"/>
      <c r="AG182" s="348" t="s">
        <v>677</v>
      </c>
      <c r="AH182" s="348" t="s">
        <v>677</v>
      </c>
      <c r="AI182" s="345">
        <v>0</v>
      </c>
      <c r="AJ182" s="345">
        <v>0</v>
      </c>
      <c r="AK182" s="345"/>
      <c r="AL182" s="345"/>
      <c r="AM182" s="343"/>
      <c r="AN182" s="343"/>
      <c r="AO182" s="343"/>
      <c r="AP182" s="343"/>
      <c r="AQ182" s="343"/>
      <c r="AR182" s="343"/>
      <c r="AS182" s="343"/>
      <c r="AT182" s="343"/>
      <c r="AU182" s="343"/>
      <c r="AV182" s="343"/>
      <c r="AW182" s="343">
        <v>1</v>
      </c>
      <c r="AX182" s="343">
        <v>0</v>
      </c>
      <c r="AY182" s="343">
        <v>0</v>
      </c>
      <c r="AZ182" s="343">
        <v>1</v>
      </c>
      <c r="BA182" s="343">
        <v>0</v>
      </c>
      <c r="BB182" s="343">
        <v>0</v>
      </c>
      <c r="BC182" s="343">
        <v>0</v>
      </c>
      <c r="BD182" s="343" t="s">
        <v>692</v>
      </c>
      <c r="BE182" s="343"/>
      <c r="BF182" s="350"/>
      <c r="BG182" s="343" t="s">
        <v>4291</v>
      </c>
      <c r="BH182" s="343">
        <v>2</v>
      </c>
      <c r="BI182" s="351">
        <v>46277</v>
      </c>
      <c r="BJ182" s="343">
        <v>0</v>
      </c>
      <c r="BK182" s="343"/>
      <c r="BL182" s="350"/>
      <c r="BM182" s="343" t="s">
        <v>4291</v>
      </c>
      <c r="BN182" s="347">
        <v>2</v>
      </c>
      <c r="BO182" s="352">
        <v>46277</v>
      </c>
      <c r="BP182" s="343">
        <v>0</v>
      </c>
      <c r="BQ182" s="343"/>
      <c r="BR182" s="350"/>
      <c r="BS182" s="343"/>
      <c r="BT182" s="347"/>
      <c r="BU182" s="351"/>
      <c r="BV182" s="343"/>
      <c r="BW182" s="349"/>
      <c r="BX182" s="350"/>
      <c r="BY182" s="343"/>
      <c r="BZ182" s="347"/>
      <c r="CA182" s="352"/>
      <c r="CB182" s="343"/>
      <c r="CC182" s="343"/>
      <c r="CD182" s="351"/>
      <c r="CE182" s="343"/>
      <c r="CF182" s="343"/>
      <c r="CG182" s="343"/>
      <c r="CH182" s="343"/>
      <c r="CI182" s="343"/>
      <c r="CJ182" s="351"/>
      <c r="CK182" s="343"/>
      <c r="CL182" s="343"/>
      <c r="CM182" s="343"/>
      <c r="CN182" s="343"/>
      <c r="CO182" s="343"/>
      <c r="CP182" s="351"/>
      <c r="CQ182" s="343"/>
      <c r="CR182" s="343"/>
      <c r="CS182" s="343"/>
      <c r="CT182" s="343"/>
    </row>
    <row r="183" spans="1:98" ht="17.25" customHeight="1">
      <c r="A183" s="343">
        <v>174</v>
      </c>
      <c r="B183" s="344" t="s">
        <v>4306</v>
      </c>
      <c r="C183" s="344" t="s">
        <v>4307</v>
      </c>
      <c r="D183" s="344" t="s">
        <v>781</v>
      </c>
      <c r="E183" s="344" t="s">
        <v>4292</v>
      </c>
      <c r="F183" s="344" t="s">
        <v>4309</v>
      </c>
      <c r="G183" s="344" t="s">
        <v>4294</v>
      </c>
      <c r="H183" s="345">
        <v>200</v>
      </c>
      <c r="I183" s="346" t="s">
        <v>702</v>
      </c>
      <c r="J183" s="347">
        <v>1</v>
      </c>
      <c r="K183" s="347"/>
      <c r="L183" s="347">
        <v>2</v>
      </c>
      <c r="M183" s="345">
        <v>2.8</v>
      </c>
      <c r="N183" s="345">
        <v>5.7</v>
      </c>
      <c r="O183" s="345" t="s">
        <v>674</v>
      </c>
      <c r="P183" s="345" t="s">
        <v>13</v>
      </c>
      <c r="Q183" s="345" t="s">
        <v>703</v>
      </c>
      <c r="R183" s="345"/>
      <c r="S183" s="345"/>
      <c r="T183" s="345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45">
        <f t="shared" ca="1" si="10"/>
        <v>2</v>
      </c>
      <c r="V183" s="345">
        <f t="shared" ca="1" si="11"/>
        <v>0</v>
      </c>
      <c r="W183" s="345"/>
      <c r="X183" s="345"/>
      <c r="Y183" s="345"/>
      <c r="Z183" s="345"/>
      <c r="AA183" s="345"/>
      <c r="AB183" s="345"/>
      <c r="AC183" s="345">
        <v>0.159</v>
      </c>
      <c r="AD183" s="349"/>
      <c r="AE183" s="337"/>
      <c r="AF183" s="337"/>
      <c r="AG183" s="348" t="s">
        <v>677</v>
      </c>
      <c r="AH183" s="348" t="s">
        <v>677</v>
      </c>
      <c r="AI183" s="345">
        <v>0</v>
      </c>
      <c r="AJ183" s="345">
        <v>0</v>
      </c>
      <c r="AK183" s="345"/>
      <c r="AL183" s="345"/>
      <c r="AM183" s="343"/>
      <c r="AN183" s="343"/>
      <c r="AO183" s="343"/>
      <c r="AP183" s="343"/>
      <c r="AQ183" s="343"/>
      <c r="AR183" s="343"/>
      <c r="AS183" s="343"/>
      <c r="AT183" s="343"/>
      <c r="AU183" s="343"/>
      <c r="AV183" s="343"/>
      <c r="AW183" s="343">
        <v>0</v>
      </c>
      <c r="AX183" s="343">
        <v>0</v>
      </c>
      <c r="AY183" s="343">
        <v>0</v>
      </c>
      <c r="AZ183" s="343">
        <v>0</v>
      </c>
      <c r="BA183" s="343">
        <v>0</v>
      </c>
      <c r="BB183" s="343">
        <v>0</v>
      </c>
      <c r="BC183" s="343">
        <v>0</v>
      </c>
      <c r="BD183" s="343" t="s">
        <v>692</v>
      </c>
      <c r="BE183" s="353"/>
      <c r="BF183" s="354"/>
      <c r="BG183" s="343" t="s">
        <v>4004</v>
      </c>
      <c r="BH183" s="343">
        <v>2</v>
      </c>
      <c r="BI183" s="351">
        <v>46277</v>
      </c>
      <c r="BJ183" s="343">
        <v>0</v>
      </c>
      <c r="BK183" s="353"/>
      <c r="BL183" s="354"/>
      <c r="BM183" s="343" t="s">
        <v>4004</v>
      </c>
      <c r="BN183" s="347">
        <v>2</v>
      </c>
      <c r="BO183" s="352">
        <v>46277</v>
      </c>
      <c r="BP183" s="343">
        <v>0</v>
      </c>
      <c r="BQ183" s="353"/>
      <c r="BR183" s="354"/>
      <c r="BS183" s="353"/>
      <c r="BT183" s="355"/>
      <c r="BU183" s="356"/>
      <c r="BV183" s="353"/>
      <c r="BW183" s="357"/>
      <c r="BX183" s="354"/>
      <c r="BY183" s="353"/>
      <c r="BZ183" s="355"/>
      <c r="CA183" s="358"/>
      <c r="CB183" s="353"/>
      <c r="CC183" s="353"/>
      <c r="CD183" s="356"/>
      <c r="CE183" s="353"/>
      <c r="CF183" s="353"/>
      <c r="CG183" s="353"/>
      <c r="CH183" s="353"/>
      <c r="CI183" s="353"/>
      <c r="CJ183" s="356"/>
      <c r="CK183" s="353"/>
      <c r="CL183" s="353"/>
      <c r="CM183" s="353"/>
      <c r="CN183" s="353"/>
      <c r="CO183" s="353"/>
      <c r="CP183" s="356"/>
      <c r="CQ183" s="353"/>
      <c r="CR183" s="353"/>
      <c r="CS183" s="353"/>
      <c r="CT183" s="353"/>
    </row>
    <row r="184" spans="1:98" ht="17.25" customHeight="1">
      <c r="A184" s="187">
        <v>175</v>
      </c>
      <c r="B184" s="181" t="s">
        <v>4310</v>
      </c>
      <c r="C184" s="181" t="s">
        <v>4311</v>
      </c>
      <c r="D184" s="181"/>
      <c r="E184" s="181"/>
      <c r="F184" s="181"/>
      <c r="G184" s="181" t="s">
        <v>4287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33" t="s">
        <v>674</v>
      </c>
      <c r="P184" s="182"/>
      <c r="Q184" s="182"/>
      <c r="R184" s="333" t="s">
        <v>3962</v>
      </c>
      <c r="S184" s="182"/>
      <c r="T184" s="182"/>
      <c r="U184" s="182"/>
      <c r="V184" s="182"/>
      <c r="W184" s="333">
        <f ca="1">_xlfn.MINIFS(V:V,C:C,C184,AE:AE,"",AB:AB,"")</f>
        <v>0</v>
      </c>
      <c r="X184" s="333">
        <f ca="1">SUMIFS(T:T,C:C,C184,AE:AE,"")/SUMIFS(L:L,C:C,C184,AE:AE,"",AB:AB,"")</f>
        <v>0</v>
      </c>
      <c r="Y184" s="182"/>
      <c r="Z184" s="182"/>
      <c r="AA184" s="182"/>
      <c r="AB184" s="182"/>
      <c r="AC184" s="182">
        <v>0.22900000000000001</v>
      </c>
      <c r="AD184" s="377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45">
        <v>0</v>
      </c>
      <c r="AJ184" s="345">
        <v>0</v>
      </c>
      <c r="AK184" s="345"/>
      <c r="AL184" s="345"/>
      <c r="AM184" s="343"/>
      <c r="AN184" s="343"/>
      <c r="AO184" s="343"/>
      <c r="AP184" s="343"/>
      <c r="AQ184" s="343"/>
      <c r="AR184" s="343"/>
      <c r="AS184" s="343"/>
      <c r="AT184" s="343"/>
      <c r="AU184" s="343"/>
      <c r="AV184" s="343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59"/>
      <c r="BF184" s="360"/>
      <c r="BG184" s="359"/>
      <c r="BH184" s="364"/>
      <c r="BI184" s="386"/>
      <c r="BJ184" s="363"/>
      <c r="BK184" s="361"/>
      <c r="BL184" s="362"/>
      <c r="BM184" s="363"/>
      <c r="BN184" s="364"/>
      <c r="BO184" s="352">
        <v>46277</v>
      </c>
      <c r="BP184" s="363"/>
      <c r="BQ184" s="361"/>
      <c r="BR184" s="362"/>
      <c r="BS184" s="361"/>
      <c r="BT184" s="365"/>
      <c r="BU184" s="366"/>
      <c r="BV184" s="361"/>
      <c r="BW184" s="367"/>
      <c r="BX184" s="362"/>
      <c r="BY184" s="361"/>
      <c r="BZ184" s="365"/>
      <c r="CA184" s="368"/>
      <c r="CB184" s="361"/>
      <c r="CC184" s="361"/>
      <c r="CD184" s="366"/>
      <c r="CE184" s="361"/>
      <c r="CF184" s="361"/>
      <c r="CG184" s="361"/>
      <c r="CH184" s="361"/>
      <c r="CI184" s="361"/>
      <c r="CJ184" s="366"/>
      <c r="CK184" s="361"/>
      <c r="CL184" s="361"/>
      <c r="CM184" s="361"/>
      <c r="CN184" s="361"/>
      <c r="CO184" s="361"/>
      <c r="CP184" s="366"/>
      <c r="CQ184" s="361"/>
      <c r="CR184" s="361"/>
      <c r="CS184" s="361"/>
      <c r="CT184" s="361"/>
    </row>
    <row r="185" spans="1:98" ht="17.25" customHeight="1">
      <c r="A185" s="343">
        <v>176</v>
      </c>
      <c r="B185" s="344" t="s">
        <v>4310</v>
      </c>
      <c r="C185" s="344" t="s">
        <v>4311</v>
      </c>
      <c r="D185" s="344" t="s">
        <v>781</v>
      </c>
      <c r="E185" s="344" t="s">
        <v>4288</v>
      </c>
      <c r="F185" s="344" t="s">
        <v>4312</v>
      </c>
      <c r="G185" s="344" t="s">
        <v>4290</v>
      </c>
      <c r="H185" s="345">
        <v>180</v>
      </c>
      <c r="I185" s="346" t="s">
        <v>702</v>
      </c>
      <c r="J185" s="347">
        <v>1</v>
      </c>
      <c r="K185" s="347"/>
      <c r="L185" s="347">
        <v>2</v>
      </c>
      <c r="M185" s="345">
        <v>2</v>
      </c>
      <c r="N185" s="345">
        <v>4.0999999999999996</v>
      </c>
      <c r="O185" s="345" t="s">
        <v>674</v>
      </c>
      <c r="P185" s="345" t="s">
        <v>13</v>
      </c>
      <c r="Q185" s="345" t="s">
        <v>703</v>
      </c>
      <c r="R185" s="345"/>
      <c r="S185" s="345"/>
      <c r="T185" s="345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345">
        <f t="shared" ref="U185:U186" ca="1" si="12">+L185-T185</f>
        <v>2</v>
      </c>
      <c r="V185" s="345">
        <f t="shared" ref="V185:V186" ca="1" si="13">ROUNDDOWN(T185/J185,0)</f>
        <v>0</v>
      </c>
      <c r="W185" s="345"/>
      <c r="X185" s="345"/>
      <c r="Y185" s="345"/>
      <c r="Z185" s="345"/>
      <c r="AA185" s="345"/>
      <c r="AB185" s="345"/>
      <c r="AC185" s="345">
        <v>7.0000000000000007E-2</v>
      </c>
      <c r="AD185" s="349"/>
      <c r="AE185" s="337"/>
      <c r="AF185" s="337"/>
      <c r="AG185" s="348" t="s">
        <v>677</v>
      </c>
      <c r="AH185" s="348" t="s">
        <v>677</v>
      </c>
      <c r="AI185" s="345">
        <v>0</v>
      </c>
      <c r="AJ185" s="345">
        <v>0</v>
      </c>
      <c r="AK185" s="345"/>
      <c r="AL185" s="345"/>
      <c r="AM185" s="343"/>
      <c r="AN185" s="343"/>
      <c r="AO185" s="343"/>
      <c r="AP185" s="343"/>
      <c r="AQ185" s="343"/>
      <c r="AR185" s="343"/>
      <c r="AS185" s="343"/>
      <c r="AT185" s="343"/>
      <c r="AU185" s="343"/>
      <c r="AV185" s="343"/>
      <c r="AW185" s="343">
        <v>1</v>
      </c>
      <c r="AX185" s="343">
        <v>0</v>
      </c>
      <c r="AY185" s="343">
        <v>0</v>
      </c>
      <c r="AZ185" s="343">
        <v>1</v>
      </c>
      <c r="BA185" s="343">
        <v>0</v>
      </c>
      <c r="BB185" s="343">
        <v>0</v>
      </c>
      <c r="BC185" s="343">
        <v>0</v>
      </c>
      <c r="BD185" s="343" t="s">
        <v>692</v>
      </c>
      <c r="BE185" s="359"/>
      <c r="BF185" s="360"/>
      <c r="BG185" s="343" t="s">
        <v>4291</v>
      </c>
      <c r="BH185" s="343">
        <v>2</v>
      </c>
      <c r="BI185" s="351">
        <v>46277</v>
      </c>
      <c r="BJ185" s="343">
        <v>0</v>
      </c>
      <c r="BK185" s="361"/>
      <c r="BL185" s="362"/>
      <c r="BM185" s="363" t="s">
        <v>4291</v>
      </c>
      <c r="BN185" s="364">
        <v>2</v>
      </c>
      <c r="BO185" s="352">
        <v>46277</v>
      </c>
      <c r="BP185" s="363">
        <v>0</v>
      </c>
      <c r="BQ185" s="361"/>
      <c r="BR185" s="362"/>
      <c r="BS185" s="361"/>
      <c r="BT185" s="365"/>
      <c r="BU185" s="366"/>
      <c r="BV185" s="361"/>
      <c r="BW185" s="367"/>
      <c r="BX185" s="362"/>
      <c r="BY185" s="361"/>
      <c r="BZ185" s="365"/>
      <c r="CA185" s="368"/>
      <c r="CB185" s="361"/>
      <c r="CC185" s="361"/>
      <c r="CD185" s="366"/>
      <c r="CE185" s="361"/>
      <c r="CF185" s="361"/>
      <c r="CG185" s="361"/>
      <c r="CH185" s="361"/>
      <c r="CI185" s="361"/>
      <c r="CJ185" s="366"/>
      <c r="CK185" s="361"/>
      <c r="CL185" s="361"/>
      <c r="CM185" s="361"/>
      <c r="CN185" s="361"/>
      <c r="CO185" s="361"/>
      <c r="CP185" s="366"/>
      <c r="CQ185" s="361"/>
      <c r="CR185" s="361"/>
      <c r="CS185" s="361"/>
      <c r="CT185" s="361"/>
    </row>
    <row r="186" spans="1:98" ht="17.25" customHeight="1">
      <c r="A186" s="343">
        <v>177</v>
      </c>
      <c r="B186" s="344" t="s">
        <v>4310</v>
      </c>
      <c r="C186" s="344" t="s">
        <v>4311</v>
      </c>
      <c r="D186" s="344" t="s">
        <v>781</v>
      </c>
      <c r="E186" s="344" t="s">
        <v>4292</v>
      </c>
      <c r="F186" s="344" t="s">
        <v>4313</v>
      </c>
      <c r="G186" s="344" t="s">
        <v>4294</v>
      </c>
      <c r="H186" s="345">
        <v>200</v>
      </c>
      <c r="I186" s="346" t="s">
        <v>702</v>
      </c>
      <c r="J186" s="347">
        <v>1</v>
      </c>
      <c r="K186" s="347"/>
      <c r="L186" s="347">
        <v>2</v>
      </c>
      <c r="M186" s="345">
        <v>2.8</v>
      </c>
      <c r="N186" s="345">
        <v>5.7</v>
      </c>
      <c r="O186" s="345" t="s">
        <v>674</v>
      </c>
      <c r="P186" s="345" t="s">
        <v>13</v>
      </c>
      <c r="Q186" s="345" t="s">
        <v>703</v>
      </c>
      <c r="R186" s="345"/>
      <c r="S186" s="345"/>
      <c r="T186" s="345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45">
        <f t="shared" ca="1" si="12"/>
        <v>2</v>
      </c>
      <c r="V186" s="345">
        <f t="shared" ca="1" si="13"/>
        <v>0</v>
      </c>
      <c r="W186" s="345"/>
      <c r="X186" s="345"/>
      <c r="Y186" s="345"/>
      <c r="Z186" s="345"/>
      <c r="AA186" s="345"/>
      <c r="AB186" s="345"/>
      <c r="AC186" s="345">
        <v>0.159</v>
      </c>
      <c r="AD186" s="349"/>
      <c r="AE186" s="337"/>
      <c r="AF186" s="337"/>
      <c r="AG186" s="348" t="s">
        <v>677</v>
      </c>
      <c r="AH186" s="348" t="s">
        <v>677</v>
      </c>
      <c r="AI186" s="345">
        <v>0</v>
      </c>
      <c r="AJ186" s="345">
        <v>0</v>
      </c>
      <c r="AK186" s="345"/>
      <c r="AL186" s="345"/>
      <c r="AM186" s="343"/>
      <c r="AN186" s="343"/>
      <c r="AO186" s="343"/>
      <c r="AP186" s="343"/>
      <c r="AQ186" s="343"/>
      <c r="AR186" s="343"/>
      <c r="AS186" s="343"/>
      <c r="AT186" s="343"/>
      <c r="AU186" s="343"/>
      <c r="AV186" s="343"/>
      <c r="AW186" s="343">
        <v>0</v>
      </c>
      <c r="AX186" s="343">
        <v>0</v>
      </c>
      <c r="AY186" s="343">
        <v>0</v>
      </c>
      <c r="AZ186" s="343">
        <v>0</v>
      </c>
      <c r="BA186" s="343">
        <v>0</v>
      </c>
      <c r="BB186" s="343">
        <v>0</v>
      </c>
      <c r="BC186" s="343">
        <v>0</v>
      </c>
      <c r="BD186" s="343" t="s">
        <v>692</v>
      </c>
      <c r="BE186" s="343"/>
      <c r="BF186" s="350"/>
      <c r="BG186" s="343" t="s">
        <v>4004</v>
      </c>
      <c r="BH186" s="343">
        <v>2</v>
      </c>
      <c r="BI186" s="351">
        <v>46277</v>
      </c>
      <c r="BJ186" s="343">
        <v>0</v>
      </c>
      <c r="BK186" s="343"/>
      <c r="BL186" s="350"/>
      <c r="BM186" s="343" t="s">
        <v>4004</v>
      </c>
      <c r="BN186" s="343">
        <v>2</v>
      </c>
      <c r="BO186" s="352">
        <v>46277</v>
      </c>
      <c r="BP186" s="343">
        <v>0</v>
      </c>
      <c r="BQ186" s="343"/>
      <c r="BR186" s="350"/>
      <c r="BS186" s="343"/>
      <c r="BT186" s="343"/>
      <c r="BU186" s="351"/>
      <c r="BV186" s="343"/>
      <c r="BW186" s="343"/>
      <c r="BX186" s="350"/>
      <c r="BY186" s="343"/>
      <c r="BZ186" s="343"/>
      <c r="CA186" s="343"/>
      <c r="CB186" s="343"/>
      <c r="CC186" s="343"/>
      <c r="CD186" s="351"/>
      <c r="CE186" s="343"/>
      <c r="CF186" s="343"/>
      <c r="CG186" s="343"/>
      <c r="CH186" s="343"/>
      <c r="CI186" s="343"/>
      <c r="CJ186" s="351"/>
      <c r="CK186" s="343"/>
      <c r="CL186" s="343"/>
      <c r="CM186" s="343"/>
      <c r="CN186" s="343"/>
      <c r="CO186" s="343"/>
      <c r="CP186" s="351"/>
      <c r="CQ186" s="343"/>
      <c r="CR186" s="343"/>
      <c r="CS186" s="343"/>
      <c r="CT186" s="343"/>
    </row>
    <row r="187" spans="1:98" ht="17.25" customHeight="1">
      <c r="A187" s="187">
        <v>178</v>
      </c>
      <c r="B187" s="181" t="s">
        <v>4314</v>
      </c>
      <c r="C187" s="181" t="s">
        <v>4315</v>
      </c>
      <c r="D187" s="181"/>
      <c r="E187" s="181"/>
      <c r="F187" s="181"/>
      <c r="G187" s="181" t="s">
        <v>4287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33" t="s">
        <v>674</v>
      </c>
      <c r="P187" s="182"/>
      <c r="Q187" s="182"/>
      <c r="R187" s="333" t="s">
        <v>3962</v>
      </c>
      <c r="S187" s="182"/>
      <c r="T187" s="182"/>
      <c r="U187" s="182"/>
      <c r="V187" s="182"/>
      <c r="W187" s="333">
        <f ca="1">_xlfn.MINIFS(V:V,C:C,C187,AE:AE,"",AB:AB,"")</f>
        <v>0</v>
      </c>
      <c r="X187" s="333">
        <f ca="1">SUMIFS(T:T,C:C,C187,AE:AE,"")/SUMIFS(L:L,C:C,C187,AE:AE,"",AB:AB,"")</f>
        <v>0</v>
      </c>
      <c r="Y187" s="182"/>
      <c r="Z187" s="182"/>
      <c r="AA187" s="182"/>
      <c r="AB187" s="182"/>
      <c r="AC187" s="182">
        <v>0.22900000000000001</v>
      </c>
      <c r="AD187" s="377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45">
        <v>0</v>
      </c>
      <c r="AJ187" s="345">
        <v>0</v>
      </c>
      <c r="AK187" s="345"/>
      <c r="AL187" s="345"/>
      <c r="AM187" s="343"/>
      <c r="AN187" s="343"/>
      <c r="AO187" s="343"/>
      <c r="AP187" s="343"/>
      <c r="AQ187" s="343"/>
      <c r="AR187" s="343"/>
      <c r="AS187" s="343"/>
      <c r="AT187" s="343"/>
      <c r="AU187" s="343"/>
      <c r="AV187" s="343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43"/>
      <c r="BF187" s="350"/>
      <c r="BG187" s="343"/>
      <c r="BH187" s="347"/>
      <c r="BI187" s="351"/>
      <c r="BJ187" s="343"/>
      <c r="BK187" s="343"/>
      <c r="BL187" s="350"/>
      <c r="BM187" s="343"/>
      <c r="BN187" s="347"/>
      <c r="BO187" s="352">
        <v>46277</v>
      </c>
      <c r="BP187" s="343"/>
      <c r="BQ187" s="343"/>
      <c r="BR187" s="350"/>
      <c r="BS187" s="343"/>
      <c r="BT187" s="347"/>
      <c r="BU187" s="351"/>
      <c r="BV187" s="343"/>
      <c r="BW187" s="349"/>
      <c r="BX187" s="350"/>
      <c r="BY187" s="343"/>
      <c r="BZ187" s="347"/>
      <c r="CA187" s="352"/>
      <c r="CB187" s="343"/>
      <c r="CC187" s="343"/>
      <c r="CD187" s="351"/>
      <c r="CE187" s="343"/>
      <c r="CF187" s="343"/>
      <c r="CG187" s="343"/>
      <c r="CH187" s="343"/>
      <c r="CI187" s="343"/>
      <c r="CJ187" s="351"/>
      <c r="CK187" s="343"/>
      <c r="CL187" s="343"/>
      <c r="CM187" s="343"/>
      <c r="CN187" s="343"/>
      <c r="CO187" s="343"/>
      <c r="CP187" s="351"/>
      <c r="CQ187" s="343"/>
      <c r="CR187" s="343"/>
      <c r="CS187" s="343"/>
      <c r="CT187" s="343"/>
    </row>
    <row r="188" spans="1:98" ht="17.25" customHeight="1">
      <c r="A188" s="343">
        <v>179</v>
      </c>
      <c r="B188" s="344" t="s">
        <v>4314</v>
      </c>
      <c r="C188" s="344" t="s">
        <v>4315</v>
      </c>
      <c r="D188" s="344" t="s">
        <v>781</v>
      </c>
      <c r="E188" s="344" t="s">
        <v>4288</v>
      </c>
      <c r="F188" s="344" t="s">
        <v>4316</v>
      </c>
      <c r="G188" s="344" t="s">
        <v>4290</v>
      </c>
      <c r="H188" s="345">
        <v>180</v>
      </c>
      <c r="I188" s="346" t="s">
        <v>702</v>
      </c>
      <c r="J188" s="347">
        <v>1</v>
      </c>
      <c r="K188" s="347"/>
      <c r="L188" s="347">
        <v>2</v>
      </c>
      <c r="M188" s="345">
        <v>2</v>
      </c>
      <c r="N188" s="345">
        <v>4.0999999999999996</v>
      </c>
      <c r="O188" s="345" t="s">
        <v>674</v>
      </c>
      <c r="P188" s="345" t="s">
        <v>13</v>
      </c>
      <c r="Q188" s="345" t="s">
        <v>703</v>
      </c>
      <c r="R188" s="345"/>
      <c r="S188" s="345"/>
      <c r="T188" s="345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345">
        <f t="shared" ref="U188:U189" ca="1" si="14">+L188-T188</f>
        <v>2</v>
      </c>
      <c r="V188" s="345">
        <f t="shared" ref="V188:V189" ca="1" si="15">ROUNDDOWN(T188/J188,0)</f>
        <v>0</v>
      </c>
      <c r="W188" s="345"/>
      <c r="X188" s="345"/>
      <c r="Y188" s="345"/>
      <c r="Z188" s="345"/>
      <c r="AA188" s="345"/>
      <c r="AB188" s="345"/>
      <c r="AC188" s="345">
        <v>7.0000000000000007E-2</v>
      </c>
      <c r="AD188" s="349"/>
      <c r="AE188" s="337"/>
      <c r="AF188" s="337"/>
      <c r="AG188" s="348" t="s">
        <v>677</v>
      </c>
      <c r="AH188" s="348" t="s">
        <v>677</v>
      </c>
      <c r="AI188" s="345">
        <v>0</v>
      </c>
      <c r="AJ188" s="345">
        <v>0</v>
      </c>
      <c r="AK188" s="345"/>
      <c r="AL188" s="345"/>
      <c r="AM188" s="343"/>
      <c r="AN188" s="343"/>
      <c r="AO188" s="343"/>
      <c r="AP188" s="343"/>
      <c r="AQ188" s="343"/>
      <c r="AR188" s="343"/>
      <c r="AS188" s="343"/>
      <c r="AT188" s="343"/>
      <c r="AU188" s="343"/>
      <c r="AV188" s="343"/>
      <c r="AW188" s="343">
        <v>1</v>
      </c>
      <c r="AX188" s="343">
        <v>0</v>
      </c>
      <c r="AY188" s="343">
        <v>0</v>
      </c>
      <c r="AZ188" s="343">
        <v>1</v>
      </c>
      <c r="BA188" s="343">
        <v>0</v>
      </c>
      <c r="BB188" s="343">
        <v>0</v>
      </c>
      <c r="BC188" s="343">
        <v>0</v>
      </c>
      <c r="BD188" s="343" t="s">
        <v>692</v>
      </c>
      <c r="BE188" s="369"/>
      <c r="BF188" s="370"/>
      <c r="BG188" s="343" t="s">
        <v>4291</v>
      </c>
      <c r="BH188" s="343">
        <v>2</v>
      </c>
      <c r="BI188" s="351">
        <v>46277</v>
      </c>
      <c r="BJ188" s="343">
        <v>0</v>
      </c>
      <c r="BK188" s="369"/>
      <c r="BL188" s="370"/>
      <c r="BM188" s="371" t="s">
        <v>4291</v>
      </c>
      <c r="BN188" s="372">
        <v>2</v>
      </c>
      <c r="BO188" s="352">
        <v>46277</v>
      </c>
      <c r="BP188" s="371">
        <v>0</v>
      </c>
      <c r="BQ188" s="369"/>
      <c r="BR188" s="370"/>
      <c r="BS188" s="369"/>
      <c r="BT188" s="373"/>
      <c r="BU188" s="374"/>
      <c r="BV188" s="369"/>
      <c r="BW188" s="375"/>
      <c r="BX188" s="370"/>
      <c r="BY188" s="369"/>
      <c r="BZ188" s="373"/>
      <c r="CA188" s="376"/>
      <c r="CB188" s="369"/>
      <c r="CC188" s="369"/>
      <c r="CD188" s="374"/>
      <c r="CE188" s="369"/>
      <c r="CF188" s="369"/>
      <c r="CG188" s="369"/>
      <c r="CH188" s="369"/>
      <c r="CI188" s="369"/>
      <c r="CJ188" s="374"/>
      <c r="CK188" s="369"/>
      <c r="CL188" s="369"/>
      <c r="CM188" s="369"/>
      <c r="CN188" s="369"/>
      <c r="CO188" s="369"/>
      <c r="CP188" s="374"/>
      <c r="CQ188" s="369"/>
      <c r="CR188" s="369"/>
      <c r="CS188" s="369"/>
      <c r="CT188" s="369"/>
    </row>
    <row r="189" spans="1:98" ht="17.25" customHeight="1">
      <c r="A189" s="343">
        <v>180</v>
      </c>
      <c r="B189" s="344" t="s">
        <v>4314</v>
      </c>
      <c r="C189" s="344" t="s">
        <v>4315</v>
      </c>
      <c r="D189" s="344" t="s">
        <v>781</v>
      </c>
      <c r="E189" s="344" t="s">
        <v>4292</v>
      </c>
      <c r="F189" s="344" t="s">
        <v>4317</v>
      </c>
      <c r="G189" s="344" t="s">
        <v>4294</v>
      </c>
      <c r="H189" s="345">
        <v>200</v>
      </c>
      <c r="I189" s="346" t="s">
        <v>702</v>
      </c>
      <c r="J189" s="347">
        <v>1</v>
      </c>
      <c r="K189" s="347"/>
      <c r="L189" s="347">
        <v>2</v>
      </c>
      <c r="M189" s="345">
        <v>2.8</v>
      </c>
      <c r="N189" s="345">
        <v>5.7</v>
      </c>
      <c r="O189" s="345" t="s">
        <v>674</v>
      </c>
      <c r="P189" s="345" t="s">
        <v>13</v>
      </c>
      <c r="Q189" s="345" t="s">
        <v>703</v>
      </c>
      <c r="R189" s="345"/>
      <c r="S189" s="345"/>
      <c r="T189" s="345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45">
        <f t="shared" ca="1" si="14"/>
        <v>2</v>
      </c>
      <c r="V189" s="345">
        <f t="shared" ca="1" si="15"/>
        <v>0</v>
      </c>
      <c r="W189" s="345"/>
      <c r="X189" s="345"/>
      <c r="Y189" s="345"/>
      <c r="Z189" s="345"/>
      <c r="AA189" s="345"/>
      <c r="AB189" s="345"/>
      <c r="AC189" s="345">
        <v>0.159</v>
      </c>
      <c r="AD189" s="349"/>
      <c r="AE189" s="337"/>
      <c r="AF189" s="337"/>
      <c r="AG189" s="348" t="s">
        <v>677</v>
      </c>
      <c r="AH189" s="348" t="s">
        <v>677</v>
      </c>
      <c r="AI189" s="345">
        <v>0</v>
      </c>
      <c r="AJ189" s="345">
        <v>0</v>
      </c>
      <c r="AK189" s="345"/>
      <c r="AL189" s="345"/>
      <c r="AM189" s="343"/>
      <c r="AN189" s="343"/>
      <c r="AO189" s="343"/>
      <c r="AP189" s="343"/>
      <c r="AQ189" s="343"/>
      <c r="AR189" s="343"/>
      <c r="AS189" s="343"/>
      <c r="AT189" s="343"/>
      <c r="AU189" s="343"/>
      <c r="AV189" s="343"/>
      <c r="AW189" s="343">
        <v>0</v>
      </c>
      <c r="AX189" s="343">
        <v>0</v>
      </c>
      <c r="AY189" s="343">
        <v>0</v>
      </c>
      <c r="AZ189" s="343">
        <v>0</v>
      </c>
      <c r="BA189" s="343">
        <v>0</v>
      </c>
      <c r="BB189" s="343">
        <v>0</v>
      </c>
      <c r="BC189" s="343">
        <v>0</v>
      </c>
      <c r="BD189" s="343" t="s">
        <v>692</v>
      </c>
      <c r="BE189" s="343"/>
      <c r="BF189" s="350"/>
      <c r="BG189" s="343" t="s">
        <v>4004</v>
      </c>
      <c r="BH189" s="343">
        <v>2</v>
      </c>
      <c r="BI189" s="351">
        <v>46277</v>
      </c>
      <c r="BJ189" s="343">
        <v>0</v>
      </c>
      <c r="BK189" s="343"/>
      <c r="BL189" s="350"/>
      <c r="BM189" s="343" t="s">
        <v>4004</v>
      </c>
      <c r="BN189" s="343">
        <v>2</v>
      </c>
      <c r="BO189" s="352">
        <v>46277</v>
      </c>
      <c r="BP189" s="343">
        <v>0</v>
      </c>
      <c r="BQ189" s="343"/>
      <c r="BR189" s="350"/>
      <c r="BS189" s="343"/>
      <c r="BT189" s="343"/>
      <c r="BU189" s="351"/>
      <c r="BV189" s="343"/>
      <c r="BW189" s="343"/>
      <c r="BX189" s="350"/>
      <c r="BY189" s="343"/>
      <c r="BZ189" s="343"/>
      <c r="CA189" s="343"/>
      <c r="CB189" s="343"/>
      <c r="CC189" s="343"/>
      <c r="CD189" s="351"/>
      <c r="CE189" s="343"/>
      <c r="CF189" s="343"/>
      <c r="CG189" s="343"/>
      <c r="CH189" s="343"/>
      <c r="CI189" s="343"/>
      <c r="CJ189" s="351"/>
      <c r="CK189" s="343"/>
      <c r="CL189" s="343"/>
      <c r="CM189" s="343"/>
      <c r="CN189" s="343"/>
      <c r="CO189" s="343"/>
      <c r="CP189" s="351"/>
      <c r="CQ189" s="343"/>
      <c r="CR189" s="343"/>
      <c r="CS189" s="343"/>
      <c r="CT189" s="343"/>
    </row>
    <row r="190" spans="1:98" ht="17.25" customHeight="1">
      <c r="A190" s="187">
        <v>181</v>
      </c>
      <c r="B190" s="181" t="s">
        <v>4318</v>
      </c>
      <c r="C190" s="181" t="s">
        <v>4319</v>
      </c>
      <c r="D190" s="181"/>
      <c r="E190" s="181"/>
      <c r="F190" s="181"/>
      <c r="G190" s="181" t="s">
        <v>4287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33" t="s">
        <v>674</v>
      </c>
      <c r="P190" s="182"/>
      <c r="Q190" s="182"/>
      <c r="R190" s="333" t="s">
        <v>3962</v>
      </c>
      <c r="S190" s="182"/>
      <c r="T190" s="182"/>
      <c r="U190" s="182"/>
      <c r="V190" s="182"/>
      <c r="W190" s="333">
        <f ca="1">_xlfn.MINIFS(V:V,C:C,C190,AE:AE,"",AB:AB,"")</f>
        <v>0</v>
      </c>
      <c r="X190" s="333">
        <f ca="1">SUMIFS(T:T,C:C,C190,AE:AE,"")/SUMIFS(L:L,C:C,C190,AE:AE,"",AB:AB,"")</f>
        <v>0</v>
      </c>
      <c r="Y190" s="182"/>
      <c r="Z190" s="182"/>
      <c r="AA190" s="182"/>
      <c r="AB190" s="182"/>
      <c r="AC190" s="182">
        <v>0.22900000000000001</v>
      </c>
      <c r="AD190" s="377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45">
        <v>0</v>
      </c>
      <c r="AJ190" s="345">
        <v>0</v>
      </c>
      <c r="AK190" s="345"/>
      <c r="AL190" s="345"/>
      <c r="AM190" s="343"/>
      <c r="AN190" s="343"/>
      <c r="AO190" s="343"/>
      <c r="AP190" s="343"/>
      <c r="AQ190" s="343"/>
      <c r="AR190" s="343"/>
      <c r="AS190" s="343"/>
      <c r="AT190" s="343"/>
      <c r="AU190" s="343"/>
      <c r="AV190" s="343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43"/>
      <c r="BF190" s="350"/>
      <c r="BG190" s="343"/>
      <c r="BH190" s="347"/>
      <c r="BI190" s="351"/>
      <c r="BJ190" s="343"/>
      <c r="BK190" s="343"/>
      <c r="BL190" s="350"/>
      <c r="BM190" s="343"/>
      <c r="BN190" s="347"/>
      <c r="BO190" s="352">
        <v>46277</v>
      </c>
      <c r="BP190" s="343"/>
      <c r="BQ190" s="343"/>
      <c r="BR190" s="350"/>
      <c r="BS190" s="343"/>
      <c r="BT190" s="347"/>
      <c r="BU190" s="351"/>
      <c r="BV190" s="343"/>
      <c r="BW190" s="349"/>
      <c r="BX190" s="350"/>
      <c r="BY190" s="343"/>
      <c r="BZ190" s="347"/>
      <c r="CA190" s="352"/>
      <c r="CB190" s="343"/>
      <c r="CC190" s="343"/>
      <c r="CD190" s="351"/>
      <c r="CE190" s="343"/>
      <c r="CF190" s="343"/>
      <c r="CG190" s="343"/>
      <c r="CH190" s="343"/>
      <c r="CI190" s="343"/>
      <c r="CJ190" s="351"/>
      <c r="CK190" s="343"/>
      <c r="CL190" s="343"/>
      <c r="CM190" s="343"/>
      <c r="CN190" s="343"/>
      <c r="CO190" s="343"/>
      <c r="CP190" s="351"/>
      <c r="CQ190" s="343"/>
      <c r="CR190" s="343"/>
      <c r="CS190" s="343"/>
      <c r="CT190" s="343"/>
    </row>
    <row r="191" spans="1:98" ht="17.25" customHeight="1">
      <c r="A191" s="343">
        <v>182</v>
      </c>
      <c r="B191" s="344" t="s">
        <v>4318</v>
      </c>
      <c r="C191" s="344" t="s">
        <v>4319</v>
      </c>
      <c r="D191" s="344" t="s">
        <v>781</v>
      </c>
      <c r="E191" s="344" t="s">
        <v>4288</v>
      </c>
      <c r="F191" s="344" t="s">
        <v>4320</v>
      </c>
      <c r="G191" s="344" t="s">
        <v>4290</v>
      </c>
      <c r="H191" s="345">
        <v>180</v>
      </c>
      <c r="I191" s="346" t="s">
        <v>702</v>
      </c>
      <c r="J191" s="347">
        <v>1</v>
      </c>
      <c r="K191" s="347"/>
      <c r="L191" s="347">
        <v>2</v>
      </c>
      <c r="M191" s="345">
        <v>2</v>
      </c>
      <c r="N191" s="345">
        <v>4.0999999999999996</v>
      </c>
      <c r="O191" s="345" t="s">
        <v>674</v>
      </c>
      <c r="P191" s="345" t="s">
        <v>13</v>
      </c>
      <c r="Q191" s="345" t="s">
        <v>703</v>
      </c>
      <c r="R191" s="345"/>
      <c r="S191" s="345"/>
      <c r="T191" s="345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345">
        <f t="shared" ref="U191:U192" ca="1" si="16">+L191-T191</f>
        <v>2</v>
      </c>
      <c r="V191" s="345">
        <f t="shared" ref="V191:V192" ca="1" si="17">ROUNDDOWN(T191/J191,0)</f>
        <v>0</v>
      </c>
      <c r="W191" s="345"/>
      <c r="X191" s="345"/>
      <c r="Y191" s="345"/>
      <c r="Z191" s="345"/>
      <c r="AA191" s="345"/>
      <c r="AB191" s="345"/>
      <c r="AC191" s="345">
        <v>7.0000000000000007E-2</v>
      </c>
      <c r="AD191" s="349"/>
      <c r="AE191" s="337"/>
      <c r="AF191" s="337"/>
      <c r="AG191" s="348" t="s">
        <v>677</v>
      </c>
      <c r="AH191" s="348" t="s">
        <v>677</v>
      </c>
      <c r="AI191" s="345">
        <v>0</v>
      </c>
      <c r="AJ191" s="345">
        <v>0</v>
      </c>
      <c r="AK191" s="345"/>
      <c r="AL191" s="345"/>
      <c r="AM191" s="343"/>
      <c r="AN191" s="343"/>
      <c r="AO191" s="343"/>
      <c r="AP191" s="343"/>
      <c r="AQ191" s="343"/>
      <c r="AR191" s="343"/>
      <c r="AS191" s="343"/>
      <c r="AT191" s="343"/>
      <c r="AU191" s="343"/>
      <c r="AV191" s="343"/>
      <c r="AW191" s="343">
        <v>1</v>
      </c>
      <c r="AX191" s="343">
        <v>0</v>
      </c>
      <c r="AY191" s="343">
        <v>0</v>
      </c>
      <c r="AZ191" s="343">
        <v>1</v>
      </c>
      <c r="BA191" s="343">
        <v>0</v>
      </c>
      <c r="BB191" s="343">
        <v>0</v>
      </c>
      <c r="BC191" s="343">
        <v>0</v>
      </c>
      <c r="BD191" s="343" t="s">
        <v>692</v>
      </c>
      <c r="BE191" s="353"/>
      <c r="BF191" s="354"/>
      <c r="BG191" s="343" t="s">
        <v>4291</v>
      </c>
      <c r="BH191" s="343">
        <v>2</v>
      </c>
      <c r="BI191" s="351">
        <v>46277</v>
      </c>
      <c r="BJ191" s="343">
        <v>0</v>
      </c>
      <c r="BK191" s="353"/>
      <c r="BL191" s="354"/>
      <c r="BM191" s="343" t="s">
        <v>4291</v>
      </c>
      <c r="BN191" s="347">
        <v>2</v>
      </c>
      <c r="BO191" s="352">
        <v>46277</v>
      </c>
      <c r="BP191" s="343">
        <v>0</v>
      </c>
      <c r="BQ191" s="353"/>
      <c r="BR191" s="354"/>
      <c r="BS191" s="353"/>
      <c r="BT191" s="355"/>
      <c r="BU191" s="356"/>
      <c r="BV191" s="353"/>
      <c r="BW191" s="357"/>
      <c r="BX191" s="354"/>
      <c r="BY191" s="353"/>
      <c r="BZ191" s="355"/>
      <c r="CA191" s="358"/>
      <c r="CB191" s="353"/>
      <c r="CC191" s="353"/>
      <c r="CD191" s="356"/>
      <c r="CE191" s="353"/>
      <c r="CF191" s="353"/>
      <c r="CG191" s="353"/>
      <c r="CH191" s="353"/>
      <c r="CI191" s="353"/>
      <c r="CJ191" s="356"/>
      <c r="CK191" s="353"/>
      <c r="CL191" s="353"/>
      <c r="CM191" s="353"/>
      <c r="CN191" s="353"/>
      <c r="CO191" s="353"/>
      <c r="CP191" s="356"/>
      <c r="CQ191" s="353"/>
      <c r="CR191" s="353"/>
      <c r="CS191" s="353"/>
      <c r="CT191" s="353"/>
    </row>
    <row r="192" spans="1:98" ht="17.25" customHeight="1">
      <c r="A192" s="343">
        <v>183</v>
      </c>
      <c r="B192" s="344" t="s">
        <v>4318</v>
      </c>
      <c r="C192" s="344" t="s">
        <v>4319</v>
      </c>
      <c r="D192" s="344" t="s">
        <v>781</v>
      </c>
      <c r="E192" s="344" t="s">
        <v>4292</v>
      </c>
      <c r="F192" s="344" t="s">
        <v>4321</v>
      </c>
      <c r="G192" s="344" t="s">
        <v>4294</v>
      </c>
      <c r="H192" s="345">
        <v>200</v>
      </c>
      <c r="I192" s="346" t="s">
        <v>702</v>
      </c>
      <c r="J192" s="347">
        <v>1</v>
      </c>
      <c r="K192" s="347"/>
      <c r="L192" s="347">
        <v>2</v>
      </c>
      <c r="M192" s="345">
        <v>2.8</v>
      </c>
      <c r="N192" s="345">
        <v>5.7</v>
      </c>
      <c r="O192" s="345" t="s">
        <v>674</v>
      </c>
      <c r="P192" s="345" t="s">
        <v>13</v>
      </c>
      <c r="Q192" s="345" t="s">
        <v>703</v>
      </c>
      <c r="R192" s="345"/>
      <c r="S192" s="345"/>
      <c r="T192" s="345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45">
        <f t="shared" ca="1" si="16"/>
        <v>2</v>
      </c>
      <c r="V192" s="345">
        <f t="shared" ca="1" si="17"/>
        <v>0</v>
      </c>
      <c r="W192" s="345"/>
      <c r="X192" s="345"/>
      <c r="Y192" s="345"/>
      <c r="Z192" s="345"/>
      <c r="AA192" s="345"/>
      <c r="AB192" s="345"/>
      <c r="AC192" s="345">
        <v>0.159</v>
      </c>
      <c r="AD192" s="349"/>
      <c r="AE192" s="337"/>
      <c r="AF192" s="337"/>
      <c r="AG192" s="348" t="s">
        <v>677</v>
      </c>
      <c r="AH192" s="348" t="s">
        <v>677</v>
      </c>
      <c r="AI192" s="345">
        <v>0</v>
      </c>
      <c r="AJ192" s="345">
        <v>0</v>
      </c>
      <c r="AK192" s="345"/>
      <c r="AL192" s="345"/>
      <c r="AM192" s="343"/>
      <c r="AN192" s="343"/>
      <c r="AO192" s="343"/>
      <c r="AP192" s="343"/>
      <c r="AQ192" s="343"/>
      <c r="AR192" s="343"/>
      <c r="AS192" s="343"/>
      <c r="AT192" s="343"/>
      <c r="AU192" s="343"/>
      <c r="AV192" s="343"/>
      <c r="AW192" s="343">
        <v>0</v>
      </c>
      <c r="AX192" s="343">
        <v>0</v>
      </c>
      <c r="AY192" s="343">
        <v>0</v>
      </c>
      <c r="AZ192" s="343">
        <v>0</v>
      </c>
      <c r="BA192" s="343">
        <v>0</v>
      </c>
      <c r="BB192" s="343">
        <v>0</v>
      </c>
      <c r="BC192" s="343">
        <v>0</v>
      </c>
      <c r="BD192" s="343" t="s">
        <v>692</v>
      </c>
      <c r="BE192" s="359"/>
      <c r="BF192" s="360"/>
      <c r="BG192" s="343" t="s">
        <v>4004</v>
      </c>
      <c r="BH192" s="343">
        <v>2</v>
      </c>
      <c r="BI192" s="351">
        <v>46277</v>
      </c>
      <c r="BJ192" s="343">
        <v>0</v>
      </c>
      <c r="BK192" s="361"/>
      <c r="BL192" s="362"/>
      <c r="BM192" s="363" t="s">
        <v>4004</v>
      </c>
      <c r="BN192" s="364">
        <v>2</v>
      </c>
      <c r="BO192" s="352">
        <v>46277</v>
      </c>
      <c r="BP192" s="363">
        <v>0</v>
      </c>
      <c r="BQ192" s="361"/>
      <c r="BR192" s="362"/>
      <c r="BS192" s="361"/>
      <c r="BT192" s="365"/>
      <c r="BU192" s="366"/>
      <c r="BV192" s="361"/>
      <c r="BW192" s="367"/>
      <c r="BX192" s="362"/>
      <c r="BY192" s="361"/>
      <c r="BZ192" s="365"/>
      <c r="CA192" s="368"/>
      <c r="CB192" s="361"/>
      <c r="CC192" s="361"/>
      <c r="CD192" s="366"/>
      <c r="CE192" s="361"/>
      <c r="CF192" s="361"/>
      <c r="CG192" s="361"/>
      <c r="CH192" s="361"/>
      <c r="CI192" s="361"/>
      <c r="CJ192" s="366"/>
      <c r="CK192" s="361"/>
      <c r="CL192" s="361"/>
      <c r="CM192" s="361"/>
      <c r="CN192" s="361"/>
      <c r="CO192" s="361"/>
      <c r="CP192" s="366"/>
      <c r="CQ192" s="361"/>
      <c r="CR192" s="361"/>
      <c r="CS192" s="361"/>
      <c r="CT192" s="361"/>
    </row>
    <row r="193" spans="1:98" ht="17.25" customHeight="1">
      <c r="A193" s="187">
        <v>184</v>
      </c>
      <c r="B193" s="181" t="s">
        <v>4322</v>
      </c>
      <c r="C193" s="181" t="s">
        <v>4323</v>
      </c>
      <c r="D193" s="181"/>
      <c r="E193" s="181"/>
      <c r="F193" s="181"/>
      <c r="G193" s="181" t="s">
        <v>4287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33" t="s">
        <v>674</v>
      </c>
      <c r="P193" s="182"/>
      <c r="Q193" s="182"/>
      <c r="R193" s="333" t="s">
        <v>3962</v>
      </c>
      <c r="S193" s="182"/>
      <c r="T193" s="182"/>
      <c r="U193" s="182"/>
      <c r="V193" s="182"/>
      <c r="W193" s="333">
        <f ca="1">_xlfn.MINIFS(V:V,C:C,C193,AE:AE,"",AB:AB,"")</f>
        <v>0</v>
      </c>
      <c r="X193" s="333">
        <f ca="1">SUMIFS(T:T,C:C,C193,AE:AE,"")/SUMIFS(L:L,C:C,C193,AE:AE,"",AB:AB,"")</f>
        <v>0</v>
      </c>
      <c r="Y193" s="182"/>
      <c r="Z193" s="182"/>
      <c r="AA193" s="182"/>
      <c r="AB193" s="182"/>
      <c r="AC193" s="182">
        <v>0.45900000000000002</v>
      </c>
      <c r="AD193" s="377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45">
        <v>0</v>
      </c>
      <c r="AJ193" s="345">
        <v>0</v>
      </c>
      <c r="AK193" s="345"/>
      <c r="AL193" s="345"/>
      <c r="AM193" s="343"/>
      <c r="AN193" s="343"/>
      <c r="AO193" s="343"/>
      <c r="AP193" s="343"/>
      <c r="AQ193" s="343"/>
      <c r="AR193" s="343"/>
      <c r="AS193" s="343"/>
      <c r="AT193" s="343"/>
      <c r="AU193" s="343"/>
      <c r="AV193" s="343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59"/>
      <c r="BF193" s="360"/>
      <c r="BG193" s="359"/>
      <c r="BH193" s="364"/>
      <c r="BI193" s="386"/>
      <c r="BJ193" s="363"/>
      <c r="BK193" s="361"/>
      <c r="BL193" s="362"/>
      <c r="BM193" s="363"/>
      <c r="BN193" s="364"/>
      <c r="BO193" s="352">
        <v>46277</v>
      </c>
      <c r="BP193" s="363"/>
      <c r="BQ193" s="361"/>
      <c r="BR193" s="362"/>
      <c r="BS193" s="361"/>
      <c r="BT193" s="365"/>
      <c r="BU193" s="366"/>
      <c r="BV193" s="361"/>
      <c r="BW193" s="367"/>
      <c r="BX193" s="362"/>
      <c r="BY193" s="361"/>
      <c r="BZ193" s="365"/>
      <c r="CA193" s="368"/>
      <c r="CB193" s="361"/>
      <c r="CC193" s="361"/>
      <c r="CD193" s="366"/>
      <c r="CE193" s="361"/>
      <c r="CF193" s="361"/>
      <c r="CG193" s="361"/>
      <c r="CH193" s="361"/>
      <c r="CI193" s="361"/>
      <c r="CJ193" s="366"/>
      <c r="CK193" s="361"/>
      <c r="CL193" s="361"/>
      <c r="CM193" s="361"/>
      <c r="CN193" s="361"/>
      <c r="CO193" s="361"/>
      <c r="CP193" s="366"/>
      <c r="CQ193" s="361"/>
      <c r="CR193" s="361"/>
      <c r="CS193" s="361"/>
      <c r="CT193" s="361"/>
    </row>
    <row r="194" spans="1:98" ht="17.25" customHeight="1">
      <c r="A194" s="343">
        <v>185</v>
      </c>
      <c r="B194" s="344" t="s">
        <v>4322</v>
      </c>
      <c r="C194" s="344" t="s">
        <v>4323</v>
      </c>
      <c r="D194" s="344" t="s">
        <v>781</v>
      </c>
      <c r="E194" s="344" t="s">
        <v>4288</v>
      </c>
      <c r="F194" s="344" t="s">
        <v>4324</v>
      </c>
      <c r="G194" s="344" t="s">
        <v>4290</v>
      </c>
      <c r="H194" s="345">
        <v>180</v>
      </c>
      <c r="I194" s="346" t="s">
        <v>702</v>
      </c>
      <c r="J194" s="347">
        <v>1</v>
      </c>
      <c r="K194" s="347"/>
      <c r="L194" s="347">
        <v>4</v>
      </c>
      <c r="M194" s="345">
        <v>2</v>
      </c>
      <c r="N194" s="345">
        <v>8.1999999999999993</v>
      </c>
      <c r="O194" s="345" t="s">
        <v>674</v>
      </c>
      <c r="P194" s="345" t="s">
        <v>13</v>
      </c>
      <c r="Q194" s="345" t="s">
        <v>703</v>
      </c>
      <c r="R194" s="345"/>
      <c r="S194" s="345"/>
      <c r="T194" s="345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345">
        <f t="shared" ref="U194:U195" ca="1" si="18">+L194-T194</f>
        <v>4</v>
      </c>
      <c r="V194" s="345">
        <f t="shared" ref="V194:V195" ca="1" si="19">ROUNDDOWN(T194/J194,0)</f>
        <v>0</v>
      </c>
      <c r="W194" s="345"/>
      <c r="X194" s="345"/>
      <c r="Y194" s="345"/>
      <c r="Z194" s="345"/>
      <c r="AA194" s="345"/>
      <c r="AB194" s="345"/>
      <c r="AC194" s="345">
        <v>0.14000000000000001</v>
      </c>
      <c r="AD194" s="349"/>
      <c r="AE194" s="337"/>
      <c r="AF194" s="337"/>
      <c r="AG194" s="348" t="s">
        <v>677</v>
      </c>
      <c r="AH194" s="348" t="s">
        <v>677</v>
      </c>
      <c r="AI194" s="345">
        <v>0</v>
      </c>
      <c r="AJ194" s="345">
        <v>0</v>
      </c>
      <c r="AK194" s="345"/>
      <c r="AL194" s="345"/>
      <c r="AM194" s="343"/>
      <c r="AN194" s="343"/>
      <c r="AO194" s="343"/>
      <c r="AP194" s="343"/>
      <c r="AQ194" s="343"/>
      <c r="AR194" s="343"/>
      <c r="AS194" s="343"/>
      <c r="AT194" s="343"/>
      <c r="AU194" s="343"/>
      <c r="AV194" s="343"/>
      <c r="AW194" s="343">
        <v>1</v>
      </c>
      <c r="AX194" s="343">
        <v>0</v>
      </c>
      <c r="AY194" s="343">
        <v>0</v>
      </c>
      <c r="AZ194" s="343">
        <v>1</v>
      </c>
      <c r="BA194" s="343">
        <v>0</v>
      </c>
      <c r="BB194" s="343">
        <v>0</v>
      </c>
      <c r="BC194" s="343">
        <v>0</v>
      </c>
      <c r="BD194" s="343" t="s">
        <v>692</v>
      </c>
      <c r="BE194" s="378"/>
      <c r="BF194" s="379"/>
      <c r="BG194" s="343" t="s">
        <v>4291</v>
      </c>
      <c r="BH194" s="343">
        <v>4</v>
      </c>
      <c r="BI194" s="351">
        <v>46277</v>
      </c>
      <c r="BJ194" s="343">
        <v>0</v>
      </c>
      <c r="BK194" s="378"/>
      <c r="BL194" s="379"/>
      <c r="BM194" s="378" t="s">
        <v>4291</v>
      </c>
      <c r="BN194" s="378">
        <v>4</v>
      </c>
      <c r="BO194" s="352">
        <v>46277</v>
      </c>
      <c r="BP194" s="378">
        <v>0</v>
      </c>
      <c r="BQ194" s="378"/>
      <c r="BR194" s="379"/>
      <c r="BS194" s="378"/>
      <c r="BT194" s="378"/>
      <c r="BU194" s="380"/>
      <c r="BV194" s="378"/>
      <c r="BW194" s="378"/>
      <c r="BX194" s="379"/>
      <c r="BY194" s="378"/>
      <c r="BZ194" s="378"/>
      <c r="CA194" s="378"/>
      <c r="CB194" s="378"/>
      <c r="CC194" s="378"/>
      <c r="CD194" s="380"/>
      <c r="CE194" s="378"/>
      <c r="CF194" s="378"/>
      <c r="CG194" s="378"/>
      <c r="CH194" s="378"/>
      <c r="CI194" s="378"/>
      <c r="CJ194" s="380"/>
      <c r="CK194" s="378"/>
      <c r="CL194" s="378"/>
      <c r="CM194" s="378"/>
      <c r="CN194" s="378"/>
      <c r="CO194" s="378"/>
      <c r="CP194" s="380"/>
      <c r="CQ194" s="378"/>
      <c r="CR194" s="378"/>
      <c r="CS194" s="378"/>
      <c r="CT194" s="378"/>
    </row>
    <row r="195" spans="1:98" ht="17.25" customHeight="1">
      <c r="A195" s="343">
        <v>186</v>
      </c>
      <c r="B195" s="344" t="s">
        <v>4322</v>
      </c>
      <c r="C195" s="344" t="s">
        <v>4323</v>
      </c>
      <c r="D195" s="344" t="s">
        <v>781</v>
      </c>
      <c r="E195" s="344" t="s">
        <v>4292</v>
      </c>
      <c r="F195" s="344" t="s">
        <v>4325</v>
      </c>
      <c r="G195" s="344" t="s">
        <v>4294</v>
      </c>
      <c r="H195" s="345">
        <v>200</v>
      </c>
      <c r="I195" s="346" t="s">
        <v>702</v>
      </c>
      <c r="J195" s="347">
        <v>1</v>
      </c>
      <c r="K195" s="347"/>
      <c r="L195" s="347">
        <v>4</v>
      </c>
      <c r="M195" s="345">
        <v>2.8</v>
      </c>
      <c r="N195" s="345">
        <v>11.3</v>
      </c>
      <c r="O195" s="345" t="s">
        <v>674</v>
      </c>
      <c r="P195" s="345" t="s">
        <v>13</v>
      </c>
      <c r="Q195" s="345" t="s">
        <v>703</v>
      </c>
      <c r="R195" s="345"/>
      <c r="S195" s="345"/>
      <c r="T195" s="345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45">
        <f t="shared" ca="1" si="18"/>
        <v>4</v>
      </c>
      <c r="V195" s="345">
        <f t="shared" ca="1" si="19"/>
        <v>0</v>
      </c>
      <c r="W195" s="345"/>
      <c r="X195" s="345"/>
      <c r="Y195" s="345"/>
      <c r="Z195" s="345"/>
      <c r="AA195" s="345"/>
      <c r="AB195" s="345"/>
      <c r="AC195" s="345">
        <v>0.318</v>
      </c>
      <c r="AD195" s="349"/>
      <c r="AE195" s="337"/>
      <c r="AF195" s="337"/>
      <c r="AG195" s="348" t="s">
        <v>677</v>
      </c>
      <c r="AH195" s="348" t="s">
        <v>677</v>
      </c>
      <c r="AI195" s="345">
        <v>0</v>
      </c>
      <c r="AJ195" s="345">
        <v>0</v>
      </c>
      <c r="AK195" s="345"/>
      <c r="AL195" s="345"/>
      <c r="AM195" s="343"/>
      <c r="AN195" s="343"/>
      <c r="AO195" s="343"/>
      <c r="AP195" s="343"/>
      <c r="AQ195" s="343"/>
      <c r="AR195" s="343"/>
      <c r="AS195" s="343"/>
      <c r="AT195" s="343"/>
      <c r="AU195" s="343"/>
      <c r="AV195" s="343"/>
      <c r="AW195" s="343">
        <v>0</v>
      </c>
      <c r="AX195" s="343">
        <v>0</v>
      </c>
      <c r="AY195" s="343">
        <v>0</v>
      </c>
      <c r="AZ195" s="343">
        <v>0</v>
      </c>
      <c r="BA195" s="343">
        <v>0</v>
      </c>
      <c r="BB195" s="343">
        <v>0</v>
      </c>
      <c r="BC195" s="343">
        <v>0</v>
      </c>
      <c r="BD195" s="343" t="s">
        <v>692</v>
      </c>
      <c r="BE195" s="381"/>
      <c r="BF195" s="382"/>
      <c r="BG195" s="343" t="s">
        <v>4004</v>
      </c>
      <c r="BH195" s="343">
        <v>4</v>
      </c>
      <c r="BI195" s="351">
        <v>46277</v>
      </c>
      <c r="BJ195" s="343">
        <v>0</v>
      </c>
      <c r="BK195" s="353"/>
      <c r="BL195" s="354"/>
      <c r="BM195" s="343" t="s">
        <v>4004</v>
      </c>
      <c r="BN195" s="347">
        <v>4</v>
      </c>
      <c r="BO195" s="352">
        <v>46277</v>
      </c>
      <c r="BP195" s="343">
        <v>0</v>
      </c>
      <c r="BQ195" s="353"/>
      <c r="BR195" s="354"/>
      <c r="BS195" s="353"/>
      <c r="BT195" s="355"/>
      <c r="BU195" s="356"/>
      <c r="BV195" s="353"/>
      <c r="BW195" s="357"/>
      <c r="BX195" s="354"/>
      <c r="BY195" s="353"/>
      <c r="BZ195" s="355"/>
      <c r="CA195" s="358"/>
      <c r="CB195" s="353"/>
      <c r="CC195" s="353"/>
      <c r="CD195" s="356"/>
      <c r="CE195" s="353"/>
      <c r="CF195" s="353"/>
      <c r="CG195" s="353"/>
      <c r="CH195" s="353"/>
      <c r="CI195" s="353"/>
      <c r="CJ195" s="356"/>
      <c r="CK195" s="353"/>
      <c r="CL195" s="353"/>
      <c r="CM195" s="353"/>
      <c r="CN195" s="353"/>
      <c r="CO195" s="353"/>
      <c r="CP195" s="356"/>
      <c r="CQ195" s="353"/>
      <c r="CR195" s="353"/>
      <c r="CS195" s="353"/>
      <c r="CT195" s="353"/>
    </row>
    <row r="196" spans="1:98" ht="17.25" customHeight="1">
      <c r="A196" s="187">
        <v>187</v>
      </c>
      <c r="B196" s="181" t="s">
        <v>4326</v>
      </c>
      <c r="C196" s="181" t="s">
        <v>4327</v>
      </c>
      <c r="D196" s="181"/>
      <c r="E196" s="181"/>
      <c r="F196" s="181"/>
      <c r="G196" s="181" t="s">
        <v>4287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33" t="s">
        <v>674</v>
      </c>
      <c r="P196" s="182"/>
      <c r="Q196" s="182"/>
      <c r="R196" s="333" t="s">
        <v>3962</v>
      </c>
      <c r="S196" s="182"/>
      <c r="T196" s="182"/>
      <c r="U196" s="182"/>
      <c r="V196" s="182"/>
      <c r="W196" s="333">
        <f ca="1">_xlfn.MINIFS(V:V,C:C,C196,AE:AE,"",AB:AB,"")</f>
        <v>0</v>
      </c>
      <c r="X196" s="333">
        <f ca="1">SUMIFS(T:T,C:C,C196,AE:AE,"")/SUMIFS(L:L,C:C,C196,AE:AE,"",AB:AB,"")</f>
        <v>0</v>
      </c>
      <c r="Y196" s="182"/>
      <c r="Z196" s="182"/>
      <c r="AA196" s="182"/>
      <c r="AB196" s="182"/>
      <c r="AC196" s="182">
        <v>0.22900000000000001</v>
      </c>
      <c r="AD196" s="377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45">
        <v>0</v>
      </c>
      <c r="AJ196" s="345">
        <v>0</v>
      </c>
      <c r="AK196" s="345"/>
      <c r="AL196" s="345"/>
      <c r="AM196" s="343"/>
      <c r="AN196" s="343"/>
      <c r="AO196" s="343"/>
      <c r="AP196" s="343"/>
      <c r="AQ196" s="343"/>
      <c r="AR196" s="343"/>
      <c r="AS196" s="343"/>
      <c r="AT196" s="343"/>
      <c r="AU196" s="343"/>
      <c r="AV196" s="343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43"/>
      <c r="BF196" s="350"/>
      <c r="BG196" s="343"/>
      <c r="BH196" s="347"/>
      <c r="BI196" s="351"/>
      <c r="BJ196" s="343"/>
      <c r="BK196" s="343"/>
      <c r="BL196" s="350"/>
      <c r="BM196" s="343"/>
      <c r="BN196" s="347"/>
      <c r="BO196" s="352">
        <v>46277</v>
      </c>
      <c r="BP196" s="343"/>
      <c r="BQ196" s="343"/>
      <c r="BR196" s="350"/>
      <c r="BS196" s="343"/>
      <c r="BT196" s="347"/>
      <c r="BU196" s="351"/>
      <c r="BV196" s="343"/>
      <c r="BW196" s="349"/>
      <c r="BX196" s="350"/>
      <c r="BY196" s="343"/>
      <c r="BZ196" s="347"/>
      <c r="CA196" s="352"/>
      <c r="CB196" s="343"/>
      <c r="CC196" s="343"/>
      <c r="CD196" s="351"/>
      <c r="CE196" s="343"/>
      <c r="CF196" s="343"/>
      <c r="CG196" s="343"/>
      <c r="CH196" s="343"/>
      <c r="CI196" s="343"/>
      <c r="CJ196" s="351"/>
      <c r="CK196" s="343"/>
      <c r="CL196" s="343"/>
      <c r="CM196" s="343"/>
      <c r="CN196" s="343"/>
      <c r="CO196" s="343"/>
      <c r="CP196" s="351"/>
      <c r="CQ196" s="343"/>
      <c r="CR196" s="343"/>
      <c r="CS196" s="343"/>
      <c r="CT196" s="343"/>
    </row>
    <row r="197" spans="1:98" ht="17.25" customHeight="1">
      <c r="A197" s="343">
        <v>188</v>
      </c>
      <c r="B197" s="344" t="s">
        <v>4326</v>
      </c>
      <c r="C197" s="344" t="s">
        <v>4327</v>
      </c>
      <c r="D197" s="344" t="s">
        <v>781</v>
      </c>
      <c r="E197" s="344" t="s">
        <v>4288</v>
      </c>
      <c r="F197" s="344" t="s">
        <v>4328</v>
      </c>
      <c r="G197" s="344" t="s">
        <v>4290</v>
      </c>
      <c r="H197" s="345">
        <v>180</v>
      </c>
      <c r="I197" s="346" t="s">
        <v>702</v>
      </c>
      <c r="J197" s="347">
        <v>1</v>
      </c>
      <c r="K197" s="347"/>
      <c r="L197" s="347">
        <v>2</v>
      </c>
      <c r="M197" s="345">
        <v>2</v>
      </c>
      <c r="N197" s="345">
        <v>4.0999999999999996</v>
      </c>
      <c r="O197" s="345" t="s">
        <v>674</v>
      </c>
      <c r="P197" s="345" t="s">
        <v>13</v>
      </c>
      <c r="Q197" s="345" t="s">
        <v>703</v>
      </c>
      <c r="R197" s="345"/>
      <c r="S197" s="345"/>
      <c r="T197" s="345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345">
        <f t="shared" ref="U197:U198" ca="1" si="20">+L197-T197</f>
        <v>2</v>
      </c>
      <c r="V197" s="345">
        <f t="shared" ref="V197:V198" ca="1" si="21">ROUNDDOWN(T197/J197,0)</f>
        <v>0</v>
      </c>
      <c r="W197" s="345"/>
      <c r="X197" s="345"/>
      <c r="Y197" s="345"/>
      <c r="Z197" s="345"/>
      <c r="AA197" s="345"/>
      <c r="AB197" s="345"/>
      <c r="AC197" s="345">
        <v>7.0000000000000007E-2</v>
      </c>
      <c r="AD197" s="349"/>
      <c r="AE197" s="337"/>
      <c r="AF197" s="337"/>
      <c r="AG197" s="348" t="s">
        <v>677</v>
      </c>
      <c r="AH197" s="348" t="s">
        <v>677</v>
      </c>
      <c r="AI197" s="345">
        <v>0</v>
      </c>
      <c r="AJ197" s="345">
        <v>0</v>
      </c>
      <c r="AK197" s="345"/>
      <c r="AL197" s="345"/>
      <c r="AM197" s="343"/>
      <c r="AN197" s="343"/>
      <c r="AO197" s="343"/>
      <c r="AP197" s="343"/>
      <c r="AQ197" s="343"/>
      <c r="AR197" s="343"/>
      <c r="AS197" s="343"/>
      <c r="AT197" s="343"/>
      <c r="AU197" s="343"/>
      <c r="AV197" s="343"/>
      <c r="AW197" s="343">
        <v>1</v>
      </c>
      <c r="AX197" s="343">
        <v>0</v>
      </c>
      <c r="AY197" s="343">
        <v>0</v>
      </c>
      <c r="AZ197" s="343">
        <v>1</v>
      </c>
      <c r="BA197" s="343">
        <v>0</v>
      </c>
      <c r="BB197" s="343">
        <v>0</v>
      </c>
      <c r="BC197" s="343">
        <v>0</v>
      </c>
      <c r="BD197" s="343" t="s">
        <v>692</v>
      </c>
      <c r="BE197" s="343"/>
      <c r="BF197" s="343"/>
      <c r="BG197" s="343" t="s">
        <v>4291</v>
      </c>
      <c r="BH197" s="343">
        <v>2</v>
      </c>
      <c r="BI197" s="351">
        <v>46277</v>
      </c>
      <c r="BJ197" s="343">
        <v>0</v>
      </c>
      <c r="BK197" s="343"/>
      <c r="BL197" s="350"/>
      <c r="BM197" s="343" t="s">
        <v>4291</v>
      </c>
      <c r="BN197" s="347">
        <v>2</v>
      </c>
      <c r="BO197" s="352">
        <v>46277</v>
      </c>
      <c r="BP197" s="343">
        <v>0</v>
      </c>
      <c r="BQ197" s="343"/>
      <c r="BR197" s="350"/>
      <c r="BS197" s="343"/>
      <c r="BT197" s="347"/>
      <c r="BU197" s="351"/>
      <c r="BV197" s="343"/>
      <c r="BW197" s="349"/>
      <c r="BX197" s="350"/>
      <c r="BY197" s="343"/>
      <c r="BZ197" s="347"/>
      <c r="CA197" s="352"/>
      <c r="CB197" s="343"/>
      <c r="CC197" s="343"/>
      <c r="CD197" s="351"/>
      <c r="CE197" s="343"/>
      <c r="CF197" s="343"/>
      <c r="CG197" s="343"/>
      <c r="CH197" s="343"/>
      <c r="CI197" s="343"/>
      <c r="CJ197" s="351"/>
      <c r="CK197" s="343"/>
      <c r="CL197" s="343"/>
      <c r="CM197" s="343"/>
      <c r="CN197" s="343"/>
      <c r="CO197" s="343"/>
      <c r="CP197" s="351"/>
      <c r="CQ197" s="343"/>
      <c r="CR197" s="343"/>
      <c r="CS197" s="343"/>
      <c r="CT197" s="343"/>
    </row>
    <row r="198" spans="1:98" ht="17.25" customHeight="1">
      <c r="A198" s="343">
        <v>189</v>
      </c>
      <c r="B198" s="344" t="s">
        <v>4326</v>
      </c>
      <c r="C198" s="344" t="s">
        <v>4327</v>
      </c>
      <c r="D198" s="344" t="s">
        <v>781</v>
      </c>
      <c r="E198" s="344" t="s">
        <v>4292</v>
      </c>
      <c r="F198" s="344" t="s">
        <v>4329</v>
      </c>
      <c r="G198" s="344" t="s">
        <v>4294</v>
      </c>
      <c r="H198" s="345">
        <v>200</v>
      </c>
      <c r="I198" s="346" t="s">
        <v>702</v>
      </c>
      <c r="J198" s="347">
        <v>1</v>
      </c>
      <c r="K198" s="347"/>
      <c r="L198" s="347">
        <v>2</v>
      </c>
      <c r="M198" s="345">
        <v>2.8</v>
      </c>
      <c r="N198" s="345">
        <v>5.7</v>
      </c>
      <c r="O198" s="345" t="s">
        <v>674</v>
      </c>
      <c r="P198" s="345" t="s">
        <v>13</v>
      </c>
      <c r="Q198" s="345" t="s">
        <v>703</v>
      </c>
      <c r="R198" s="345"/>
      <c r="S198" s="345"/>
      <c r="T198" s="345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45">
        <f t="shared" ca="1" si="20"/>
        <v>2</v>
      </c>
      <c r="V198" s="345">
        <f t="shared" ca="1" si="21"/>
        <v>0</v>
      </c>
      <c r="W198" s="345"/>
      <c r="X198" s="345"/>
      <c r="Y198" s="345"/>
      <c r="Z198" s="345"/>
      <c r="AA198" s="345"/>
      <c r="AB198" s="345"/>
      <c r="AC198" s="345">
        <v>0.159</v>
      </c>
      <c r="AD198" s="349"/>
      <c r="AE198" s="337"/>
      <c r="AF198" s="337"/>
      <c r="AG198" s="348" t="s">
        <v>677</v>
      </c>
      <c r="AH198" s="348" t="s">
        <v>677</v>
      </c>
      <c r="AI198" s="345">
        <v>0</v>
      </c>
      <c r="AJ198" s="345">
        <v>0</v>
      </c>
      <c r="AK198" s="345"/>
      <c r="AL198" s="345"/>
      <c r="AM198" s="343"/>
      <c r="AN198" s="343"/>
      <c r="AO198" s="343"/>
      <c r="AP198" s="343"/>
      <c r="AQ198" s="343"/>
      <c r="AR198" s="343"/>
      <c r="AS198" s="343"/>
      <c r="AT198" s="343"/>
      <c r="AU198" s="343"/>
      <c r="AV198" s="343"/>
      <c r="AW198" s="343">
        <v>0</v>
      </c>
      <c r="AX198" s="343">
        <v>0</v>
      </c>
      <c r="AY198" s="343">
        <v>0</v>
      </c>
      <c r="AZ198" s="343">
        <v>0</v>
      </c>
      <c r="BA198" s="343">
        <v>0</v>
      </c>
      <c r="BB198" s="343">
        <v>0</v>
      </c>
      <c r="BC198" s="343">
        <v>0</v>
      </c>
      <c r="BD198" s="343" t="s">
        <v>692</v>
      </c>
      <c r="BE198" s="381"/>
      <c r="BF198" s="381"/>
      <c r="BG198" s="343" t="s">
        <v>4004</v>
      </c>
      <c r="BH198" s="343">
        <v>2</v>
      </c>
      <c r="BI198" s="351">
        <v>46277</v>
      </c>
      <c r="BJ198" s="343">
        <v>0</v>
      </c>
      <c r="BK198" s="353"/>
      <c r="BL198" s="354"/>
      <c r="BM198" s="343" t="s">
        <v>4004</v>
      </c>
      <c r="BN198" s="347">
        <v>2</v>
      </c>
      <c r="BO198" s="352">
        <v>46277</v>
      </c>
      <c r="BP198" s="343">
        <v>0</v>
      </c>
      <c r="BQ198" s="353"/>
      <c r="BR198" s="354"/>
      <c r="BS198" s="353"/>
      <c r="BT198" s="355"/>
      <c r="BU198" s="356"/>
      <c r="BV198" s="353"/>
      <c r="BW198" s="357"/>
      <c r="BX198" s="354"/>
      <c r="BY198" s="353"/>
      <c r="BZ198" s="355"/>
      <c r="CA198" s="358"/>
      <c r="CB198" s="353"/>
      <c r="CC198" s="353"/>
      <c r="CD198" s="356"/>
      <c r="CE198" s="353"/>
      <c r="CF198" s="353"/>
      <c r="CG198" s="353"/>
      <c r="CH198" s="353"/>
      <c r="CI198" s="353"/>
      <c r="CJ198" s="356"/>
      <c r="CK198" s="353"/>
      <c r="CL198" s="353"/>
      <c r="CM198" s="353"/>
      <c r="CN198" s="353"/>
      <c r="CO198" s="353"/>
      <c r="CP198" s="356"/>
      <c r="CQ198" s="353"/>
      <c r="CR198" s="353"/>
      <c r="CS198" s="353"/>
      <c r="CT198" s="353"/>
    </row>
    <row r="199" spans="1:98" ht="17.25" customHeight="1">
      <c r="A199" s="187">
        <v>190</v>
      </c>
      <c r="B199" s="181" t="s">
        <v>4330</v>
      </c>
      <c r="C199" s="181" t="s">
        <v>4331</v>
      </c>
      <c r="D199" s="181"/>
      <c r="E199" s="181"/>
      <c r="F199" s="181"/>
      <c r="G199" s="181" t="s">
        <v>4287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33" t="s">
        <v>674</v>
      </c>
      <c r="P199" s="182"/>
      <c r="Q199" s="182"/>
      <c r="R199" s="333" t="s">
        <v>3962</v>
      </c>
      <c r="S199" s="182"/>
      <c r="T199" s="182"/>
      <c r="U199" s="182"/>
      <c r="V199" s="182"/>
      <c r="W199" s="333">
        <f ca="1">_xlfn.MINIFS(V:V,C:C,C199,AE:AE,"",AB:AB,"")</f>
        <v>0</v>
      </c>
      <c r="X199" s="333">
        <f ca="1">SUMIFS(T:T,C:C,C199,AE:AE,"")/SUMIFS(L:L,C:C,C199,AE:AE,"",AB:AB,"")</f>
        <v>0</v>
      </c>
      <c r="Y199" s="182"/>
      <c r="Z199" s="182"/>
      <c r="AA199" s="182"/>
      <c r="AB199" s="182"/>
      <c r="AC199" s="182">
        <v>0.22900000000000001</v>
      </c>
      <c r="AD199" s="377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45">
        <v>0</v>
      </c>
      <c r="AJ199" s="345">
        <v>0</v>
      </c>
      <c r="AK199" s="345"/>
      <c r="AL199" s="345"/>
      <c r="AM199" s="343"/>
      <c r="AN199" s="343"/>
      <c r="AO199" s="343"/>
      <c r="AP199" s="343"/>
      <c r="AQ199" s="343"/>
      <c r="AR199" s="343"/>
      <c r="AS199" s="343"/>
      <c r="AT199" s="343"/>
      <c r="AU199" s="343"/>
      <c r="AV199" s="343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83"/>
      <c r="BG199" s="187"/>
      <c r="BH199" s="184"/>
      <c r="BI199" s="384"/>
      <c r="BJ199" s="187"/>
      <c r="BK199" s="187"/>
      <c r="BL199" s="383"/>
      <c r="BM199" s="187"/>
      <c r="BN199" s="184"/>
      <c r="BO199" s="352">
        <v>46277</v>
      </c>
      <c r="BP199" s="187"/>
      <c r="BQ199" s="187"/>
      <c r="BR199" s="383"/>
      <c r="BS199" s="187"/>
      <c r="BT199" s="184"/>
      <c r="BU199" s="384"/>
      <c r="BV199" s="187"/>
      <c r="BW199" s="377"/>
      <c r="BX199" s="383"/>
      <c r="BY199" s="187"/>
      <c r="BZ199" s="184"/>
      <c r="CA199" s="385"/>
      <c r="CB199" s="187"/>
      <c r="CC199" s="187"/>
      <c r="CD199" s="384"/>
      <c r="CE199" s="187"/>
      <c r="CF199" s="187"/>
      <c r="CG199" s="187"/>
      <c r="CH199" s="187"/>
      <c r="CI199" s="187"/>
      <c r="CJ199" s="384"/>
      <c r="CK199" s="187"/>
      <c r="CL199" s="187"/>
      <c r="CM199" s="187"/>
      <c r="CN199" s="187"/>
      <c r="CO199" s="187"/>
      <c r="CP199" s="384"/>
      <c r="CQ199" s="187"/>
      <c r="CR199" s="187"/>
      <c r="CS199" s="187"/>
      <c r="CT199" s="187"/>
    </row>
    <row r="200" spans="1:98" ht="17.25" customHeight="1">
      <c r="A200" s="343">
        <v>191</v>
      </c>
      <c r="B200" s="344" t="s">
        <v>4330</v>
      </c>
      <c r="C200" s="344" t="s">
        <v>4331</v>
      </c>
      <c r="D200" s="344" t="s">
        <v>781</v>
      </c>
      <c r="E200" s="344" t="s">
        <v>4288</v>
      </c>
      <c r="F200" s="344" t="s">
        <v>4332</v>
      </c>
      <c r="G200" s="344" t="s">
        <v>4290</v>
      </c>
      <c r="H200" s="345">
        <v>180</v>
      </c>
      <c r="I200" s="346" t="s">
        <v>702</v>
      </c>
      <c r="J200" s="347">
        <v>1</v>
      </c>
      <c r="K200" s="347"/>
      <c r="L200" s="347">
        <v>2</v>
      </c>
      <c r="M200" s="345">
        <v>2</v>
      </c>
      <c r="N200" s="345">
        <v>4.0999999999999996</v>
      </c>
      <c r="O200" s="345" t="s">
        <v>674</v>
      </c>
      <c r="P200" s="345" t="s">
        <v>13</v>
      </c>
      <c r="Q200" s="345" t="s">
        <v>703</v>
      </c>
      <c r="R200" s="345"/>
      <c r="S200" s="345"/>
      <c r="T200" s="345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345">
        <f t="shared" ref="U200:U201" ca="1" si="22">+L200-T200</f>
        <v>2</v>
      </c>
      <c r="V200" s="345">
        <f t="shared" ref="V200:V201" ca="1" si="23">ROUNDDOWN(T200/J200,0)</f>
        <v>0</v>
      </c>
      <c r="W200" s="345"/>
      <c r="X200" s="345"/>
      <c r="Y200" s="345"/>
      <c r="Z200" s="345"/>
      <c r="AA200" s="345"/>
      <c r="AB200" s="345"/>
      <c r="AC200" s="345">
        <v>7.0000000000000007E-2</v>
      </c>
      <c r="AD200" s="349"/>
      <c r="AE200" s="337"/>
      <c r="AF200" s="337"/>
      <c r="AG200" s="348" t="s">
        <v>677</v>
      </c>
      <c r="AH200" s="348" t="s">
        <v>677</v>
      </c>
      <c r="AI200" s="345">
        <v>0</v>
      </c>
      <c r="AJ200" s="345">
        <v>0</v>
      </c>
      <c r="AK200" s="345"/>
      <c r="AL200" s="345"/>
      <c r="AM200" s="343"/>
      <c r="AN200" s="343"/>
      <c r="AO200" s="343"/>
      <c r="AP200" s="343"/>
      <c r="AQ200" s="343"/>
      <c r="AR200" s="343"/>
      <c r="AS200" s="343"/>
      <c r="AT200" s="343"/>
      <c r="AU200" s="343"/>
      <c r="AV200" s="343"/>
      <c r="AW200" s="343">
        <v>1</v>
      </c>
      <c r="AX200" s="343">
        <v>0</v>
      </c>
      <c r="AY200" s="343">
        <v>0</v>
      </c>
      <c r="AZ200" s="343">
        <v>1</v>
      </c>
      <c r="BA200" s="343">
        <v>0</v>
      </c>
      <c r="BB200" s="343">
        <v>0</v>
      </c>
      <c r="BC200" s="343">
        <v>0</v>
      </c>
      <c r="BD200" s="343" t="s">
        <v>692</v>
      </c>
      <c r="BE200" s="343"/>
      <c r="BF200" s="350"/>
      <c r="BG200" s="343" t="s">
        <v>4291</v>
      </c>
      <c r="BH200" s="343">
        <v>2</v>
      </c>
      <c r="BI200" s="351">
        <v>46277</v>
      </c>
      <c r="BJ200" s="343">
        <v>0</v>
      </c>
      <c r="BK200" s="343"/>
      <c r="BL200" s="350"/>
      <c r="BM200" s="343" t="s">
        <v>4291</v>
      </c>
      <c r="BN200" s="343">
        <v>2</v>
      </c>
      <c r="BO200" s="352">
        <v>46277</v>
      </c>
      <c r="BP200" s="343">
        <v>0</v>
      </c>
      <c r="BQ200" s="343"/>
      <c r="BR200" s="350"/>
      <c r="BS200" s="343"/>
      <c r="BT200" s="343"/>
      <c r="BU200" s="351"/>
      <c r="BV200" s="343"/>
      <c r="BW200" s="343"/>
      <c r="BX200" s="350"/>
      <c r="BY200" s="343"/>
      <c r="BZ200" s="343"/>
      <c r="CA200" s="343"/>
      <c r="CB200" s="343"/>
      <c r="CC200" s="343"/>
      <c r="CD200" s="351"/>
      <c r="CE200" s="343"/>
      <c r="CF200" s="343"/>
      <c r="CG200" s="343"/>
      <c r="CH200" s="343"/>
      <c r="CI200" s="343"/>
      <c r="CJ200" s="351"/>
      <c r="CK200" s="343"/>
      <c r="CL200" s="343"/>
      <c r="CM200" s="343"/>
      <c r="CN200" s="343"/>
      <c r="CO200" s="343"/>
      <c r="CP200" s="351"/>
      <c r="CQ200" s="343"/>
      <c r="CR200" s="343"/>
      <c r="CS200" s="343"/>
      <c r="CT200" s="343"/>
    </row>
    <row r="201" spans="1:98" ht="17.25" customHeight="1">
      <c r="A201" s="343">
        <v>192</v>
      </c>
      <c r="B201" s="344" t="s">
        <v>4330</v>
      </c>
      <c r="C201" s="344" t="s">
        <v>4331</v>
      </c>
      <c r="D201" s="344" t="s">
        <v>781</v>
      </c>
      <c r="E201" s="344" t="s">
        <v>4292</v>
      </c>
      <c r="F201" s="344" t="s">
        <v>4333</v>
      </c>
      <c r="G201" s="344" t="s">
        <v>4294</v>
      </c>
      <c r="H201" s="345">
        <v>200</v>
      </c>
      <c r="I201" s="346" t="s">
        <v>702</v>
      </c>
      <c r="J201" s="347">
        <v>1</v>
      </c>
      <c r="K201" s="347"/>
      <c r="L201" s="347">
        <v>2</v>
      </c>
      <c r="M201" s="345">
        <v>2.8</v>
      </c>
      <c r="N201" s="345">
        <v>5.7</v>
      </c>
      <c r="O201" s="345" t="s">
        <v>674</v>
      </c>
      <c r="P201" s="345" t="s">
        <v>13</v>
      </c>
      <c r="Q201" s="345" t="s">
        <v>703</v>
      </c>
      <c r="R201" s="345"/>
      <c r="S201" s="345"/>
      <c r="T201" s="345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45">
        <f t="shared" ca="1" si="22"/>
        <v>2</v>
      </c>
      <c r="V201" s="345">
        <f t="shared" ca="1" si="23"/>
        <v>0</v>
      </c>
      <c r="W201" s="345"/>
      <c r="X201" s="345"/>
      <c r="Y201" s="345"/>
      <c r="Z201" s="345"/>
      <c r="AA201" s="345"/>
      <c r="AB201" s="345"/>
      <c r="AC201" s="345">
        <v>0.159</v>
      </c>
      <c r="AD201" s="349"/>
      <c r="AE201" s="337"/>
      <c r="AF201" s="337"/>
      <c r="AG201" s="348" t="s">
        <v>677</v>
      </c>
      <c r="AH201" s="348" t="s">
        <v>677</v>
      </c>
      <c r="AI201" s="345">
        <v>0</v>
      </c>
      <c r="AJ201" s="345">
        <v>0</v>
      </c>
      <c r="AK201" s="345"/>
      <c r="AL201" s="345"/>
      <c r="AM201" s="343"/>
      <c r="AN201" s="343"/>
      <c r="AO201" s="343"/>
      <c r="AP201" s="343"/>
      <c r="AQ201" s="343"/>
      <c r="AR201" s="343"/>
      <c r="AS201" s="343"/>
      <c r="AT201" s="343"/>
      <c r="AU201" s="343"/>
      <c r="AV201" s="343"/>
      <c r="AW201" s="343">
        <v>0</v>
      </c>
      <c r="AX201" s="343">
        <v>0</v>
      </c>
      <c r="AY201" s="343">
        <v>0</v>
      </c>
      <c r="AZ201" s="343">
        <v>0</v>
      </c>
      <c r="BA201" s="343">
        <v>0</v>
      </c>
      <c r="BB201" s="343">
        <v>0</v>
      </c>
      <c r="BC201" s="343">
        <v>0</v>
      </c>
      <c r="BD201" s="343" t="s">
        <v>692</v>
      </c>
      <c r="BE201" s="369"/>
      <c r="BF201" s="370"/>
      <c r="BG201" s="343" t="s">
        <v>4004</v>
      </c>
      <c r="BH201" s="343">
        <v>2</v>
      </c>
      <c r="BI201" s="351">
        <v>46277</v>
      </c>
      <c r="BJ201" s="343">
        <v>0</v>
      </c>
      <c r="BK201" s="369"/>
      <c r="BL201" s="370"/>
      <c r="BM201" s="371" t="s">
        <v>4004</v>
      </c>
      <c r="BN201" s="371">
        <v>2</v>
      </c>
      <c r="BO201" s="352">
        <v>46277</v>
      </c>
      <c r="BP201" s="371">
        <v>0</v>
      </c>
      <c r="BQ201" s="369"/>
      <c r="BR201" s="370"/>
      <c r="BS201" s="369"/>
      <c r="BT201" s="369"/>
      <c r="BU201" s="374"/>
      <c r="BV201" s="369"/>
      <c r="BW201" s="369"/>
      <c r="BX201" s="370"/>
      <c r="BY201" s="369"/>
      <c r="BZ201" s="369"/>
      <c r="CA201" s="369"/>
      <c r="CB201" s="369"/>
      <c r="CC201" s="369"/>
      <c r="CD201" s="374"/>
      <c r="CE201" s="369"/>
      <c r="CF201" s="369"/>
      <c r="CG201" s="369"/>
      <c r="CH201" s="369"/>
      <c r="CI201" s="369"/>
      <c r="CJ201" s="374"/>
      <c r="CK201" s="369"/>
      <c r="CL201" s="369"/>
      <c r="CM201" s="369"/>
      <c r="CN201" s="369"/>
      <c r="CO201" s="369"/>
      <c r="CP201" s="374"/>
      <c r="CQ201" s="369"/>
      <c r="CR201" s="369"/>
      <c r="CS201" s="369"/>
      <c r="CT201" s="369"/>
    </row>
    <row r="202" spans="1:98" ht="17.25" customHeight="1">
      <c r="A202" s="187">
        <v>193</v>
      </c>
      <c r="B202" s="181" t="s">
        <v>4334</v>
      </c>
      <c r="C202" s="181" t="s">
        <v>4335</v>
      </c>
      <c r="D202" s="181"/>
      <c r="E202" s="181"/>
      <c r="F202" s="181"/>
      <c r="G202" s="181" t="s">
        <v>4287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33" t="s">
        <v>674</v>
      </c>
      <c r="P202" s="182"/>
      <c r="Q202" s="182"/>
      <c r="R202" s="333" t="s">
        <v>3962</v>
      </c>
      <c r="S202" s="182"/>
      <c r="T202" s="182"/>
      <c r="U202" s="182"/>
      <c r="V202" s="182"/>
      <c r="W202" s="333">
        <f ca="1">_xlfn.MINIFS(V:V,C:C,C202,AE:AE,"",AB:AB,"")</f>
        <v>0</v>
      </c>
      <c r="X202" s="333">
        <f ca="1">SUMIFS(T:T,C:C,C202,AE:AE,"")/SUMIFS(L:L,C:C,C202,AE:AE,"",AB:AB,"")</f>
        <v>0</v>
      </c>
      <c r="Y202" s="182"/>
      <c r="Z202" s="182"/>
      <c r="AA202" s="182"/>
      <c r="AB202" s="182"/>
      <c r="AC202" s="182">
        <v>0.22900000000000001</v>
      </c>
      <c r="AD202" s="377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45">
        <v>0</v>
      </c>
      <c r="AJ202" s="345">
        <v>0</v>
      </c>
      <c r="AK202" s="345"/>
      <c r="AL202" s="345"/>
      <c r="AM202" s="343"/>
      <c r="AN202" s="343"/>
      <c r="AO202" s="343"/>
      <c r="AP202" s="343"/>
      <c r="AQ202" s="343"/>
      <c r="AR202" s="343"/>
      <c r="AS202" s="343"/>
      <c r="AT202" s="343"/>
      <c r="AU202" s="343"/>
      <c r="AV202" s="343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43"/>
      <c r="BF202" s="343"/>
      <c r="BG202" s="343"/>
      <c r="BH202" s="347"/>
      <c r="BI202" s="351"/>
      <c r="BJ202" s="343"/>
      <c r="BK202" s="343"/>
      <c r="BL202" s="350"/>
      <c r="BM202" s="343"/>
      <c r="BN202" s="343"/>
      <c r="BO202" s="352">
        <v>46277</v>
      </c>
      <c r="BP202" s="343"/>
      <c r="BQ202" s="343"/>
      <c r="BR202" s="350"/>
      <c r="BS202" s="343"/>
      <c r="BT202" s="343"/>
      <c r="BU202" s="351"/>
      <c r="BV202" s="343"/>
      <c r="BW202" s="343"/>
      <c r="BX202" s="350"/>
      <c r="BY202" s="343"/>
      <c r="BZ202" s="343"/>
      <c r="CA202" s="343"/>
      <c r="CB202" s="343"/>
      <c r="CC202" s="343"/>
      <c r="CD202" s="351"/>
      <c r="CE202" s="343"/>
      <c r="CF202" s="343"/>
      <c r="CG202" s="343"/>
      <c r="CH202" s="343"/>
      <c r="CI202" s="343"/>
      <c r="CJ202" s="351"/>
      <c r="CK202" s="343"/>
      <c r="CL202" s="343"/>
      <c r="CM202" s="343"/>
      <c r="CN202" s="343"/>
      <c r="CO202" s="343"/>
      <c r="CP202" s="351"/>
      <c r="CQ202" s="343"/>
      <c r="CR202" s="343"/>
      <c r="CS202" s="343"/>
      <c r="CT202" s="343"/>
    </row>
    <row r="203" spans="1:98" ht="17.25" customHeight="1">
      <c r="A203" s="343">
        <v>194</v>
      </c>
      <c r="B203" s="344" t="s">
        <v>4334</v>
      </c>
      <c r="C203" s="344" t="s">
        <v>4335</v>
      </c>
      <c r="D203" s="344" t="s">
        <v>781</v>
      </c>
      <c r="E203" s="344" t="s">
        <v>4288</v>
      </c>
      <c r="F203" s="344" t="s">
        <v>4336</v>
      </c>
      <c r="G203" s="344" t="s">
        <v>4290</v>
      </c>
      <c r="H203" s="345">
        <v>180</v>
      </c>
      <c r="I203" s="346" t="s">
        <v>702</v>
      </c>
      <c r="J203" s="347">
        <v>1</v>
      </c>
      <c r="K203" s="347"/>
      <c r="L203" s="347">
        <v>2</v>
      </c>
      <c r="M203" s="345">
        <v>2</v>
      </c>
      <c r="N203" s="345">
        <v>4.0999999999999996</v>
      </c>
      <c r="O203" s="345" t="s">
        <v>674</v>
      </c>
      <c r="P203" s="345" t="s">
        <v>13</v>
      </c>
      <c r="Q203" s="345" t="s">
        <v>703</v>
      </c>
      <c r="R203" s="345"/>
      <c r="S203" s="345"/>
      <c r="T203" s="345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345">
        <f t="shared" ref="U203:U204" ca="1" si="24">+L203-T203</f>
        <v>2</v>
      </c>
      <c r="V203" s="345">
        <f t="shared" ref="V203:V204" ca="1" si="25">ROUNDDOWN(T203/J203,0)</f>
        <v>0</v>
      </c>
      <c r="W203" s="345"/>
      <c r="X203" s="345"/>
      <c r="Y203" s="345"/>
      <c r="Z203" s="345"/>
      <c r="AA203" s="345"/>
      <c r="AB203" s="345"/>
      <c r="AC203" s="345">
        <v>7.0000000000000007E-2</v>
      </c>
      <c r="AD203" s="349"/>
      <c r="AE203" s="337"/>
      <c r="AF203" s="337"/>
      <c r="AG203" s="348" t="s">
        <v>677</v>
      </c>
      <c r="AH203" s="348" t="s">
        <v>677</v>
      </c>
      <c r="AI203" s="345">
        <v>0</v>
      </c>
      <c r="AJ203" s="345">
        <v>0</v>
      </c>
      <c r="AK203" s="345"/>
      <c r="AL203" s="345"/>
      <c r="AM203" s="343"/>
      <c r="AN203" s="343"/>
      <c r="AO203" s="343"/>
      <c r="AP203" s="343"/>
      <c r="AQ203" s="343"/>
      <c r="AR203" s="343"/>
      <c r="AS203" s="343"/>
      <c r="AT203" s="343"/>
      <c r="AU203" s="343"/>
      <c r="AV203" s="343"/>
      <c r="AW203" s="343">
        <v>1</v>
      </c>
      <c r="AX203" s="343">
        <v>0</v>
      </c>
      <c r="AY203" s="343">
        <v>0</v>
      </c>
      <c r="AZ203" s="343">
        <v>1</v>
      </c>
      <c r="BA203" s="343">
        <v>0</v>
      </c>
      <c r="BB203" s="343">
        <v>0</v>
      </c>
      <c r="BC203" s="343">
        <v>0</v>
      </c>
      <c r="BD203" s="343" t="s">
        <v>692</v>
      </c>
      <c r="BE203" s="381"/>
      <c r="BF203" s="381"/>
      <c r="BG203" s="343" t="s">
        <v>4291</v>
      </c>
      <c r="BH203" s="343">
        <v>2</v>
      </c>
      <c r="BI203" s="351">
        <v>46277</v>
      </c>
      <c r="BJ203" s="343">
        <v>0</v>
      </c>
      <c r="BK203" s="353"/>
      <c r="BL203" s="354"/>
      <c r="BM203" s="343" t="s">
        <v>4291</v>
      </c>
      <c r="BN203" s="347">
        <v>2</v>
      </c>
      <c r="BO203" s="352">
        <v>46277</v>
      </c>
      <c r="BP203" s="343">
        <v>0</v>
      </c>
      <c r="BQ203" s="353"/>
      <c r="BR203" s="354"/>
      <c r="BS203" s="353"/>
      <c r="BT203" s="355"/>
      <c r="BU203" s="356"/>
      <c r="BV203" s="353"/>
      <c r="BW203" s="357"/>
      <c r="BX203" s="354"/>
      <c r="BY203" s="353"/>
      <c r="BZ203" s="355"/>
      <c r="CA203" s="358"/>
      <c r="CB203" s="353"/>
      <c r="CC203" s="353"/>
      <c r="CD203" s="356"/>
      <c r="CE203" s="353"/>
      <c r="CF203" s="353"/>
      <c r="CG203" s="353"/>
      <c r="CH203" s="353"/>
      <c r="CI203" s="353"/>
      <c r="CJ203" s="356"/>
      <c r="CK203" s="353"/>
      <c r="CL203" s="353"/>
      <c r="CM203" s="353"/>
      <c r="CN203" s="353"/>
      <c r="CO203" s="353"/>
      <c r="CP203" s="356"/>
      <c r="CQ203" s="353"/>
      <c r="CR203" s="353"/>
      <c r="CS203" s="353"/>
      <c r="CT203" s="353"/>
    </row>
    <row r="204" spans="1:98" ht="17.25" customHeight="1">
      <c r="A204" s="343">
        <v>195</v>
      </c>
      <c r="B204" s="344" t="s">
        <v>4334</v>
      </c>
      <c r="C204" s="344" t="s">
        <v>4335</v>
      </c>
      <c r="D204" s="344" t="s">
        <v>781</v>
      </c>
      <c r="E204" s="344" t="s">
        <v>4292</v>
      </c>
      <c r="F204" s="344" t="s">
        <v>4337</v>
      </c>
      <c r="G204" s="344" t="s">
        <v>4294</v>
      </c>
      <c r="H204" s="345">
        <v>200</v>
      </c>
      <c r="I204" s="346" t="s">
        <v>702</v>
      </c>
      <c r="J204" s="347">
        <v>1</v>
      </c>
      <c r="K204" s="347"/>
      <c r="L204" s="347">
        <v>2</v>
      </c>
      <c r="M204" s="345">
        <v>2.8</v>
      </c>
      <c r="N204" s="345">
        <v>5.7</v>
      </c>
      <c r="O204" s="345" t="s">
        <v>674</v>
      </c>
      <c r="P204" s="345" t="s">
        <v>13</v>
      </c>
      <c r="Q204" s="345" t="s">
        <v>703</v>
      </c>
      <c r="R204" s="345"/>
      <c r="S204" s="345"/>
      <c r="T204" s="345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45">
        <f t="shared" ca="1" si="24"/>
        <v>2</v>
      </c>
      <c r="V204" s="345">
        <f t="shared" ca="1" si="25"/>
        <v>0</v>
      </c>
      <c r="W204" s="345"/>
      <c r="X204" s="345"/>
      <c r="Y204" s="345"/>
      <c r="Z204" s="345"/>
      <c r="AA204" s="345"/>
      <c r="AB204" s="345"/>
      <c r="AC204" s="345">
        <v>0.159</v>
      </c>
      <c r="AD204" s="349"/>
      <c r="AE204" s="337"/>
      <c r="AF204" s="337"/>
      <c r="AG204" s="348" t="s">
        <v>677</v>
      </c>
      <c r="AH204" s="348" t="s">
        <v>677</v>
      </c>
      <c r="AI204" s="345">
        <v>0</v>
      </c>
      <c r="AJ204" s="345">
        <v>0</v>
      </c>
      <c r="AK204" s="345"/>
      <c r="AL204" s="345"/>
      <c r="AM204" s="343"/>
      <c r="AN204" s="343"/>
      <c r="AO204" s="343"/>
      <c r="AP204" s="343"/>
      <c r="AQ204" s="343"/>
      <c r="AR204" s="343"/>
      <c r="AS204" s="343"/>
      <c r="AT204" s="343"/>
      <c r="AU204" s="343"/>
      <c r="AV204" s="343"/>
      <c r="AW204" s="343">
        <v>0</v>
      </c>
      <c r="AX204" s="343">
        <v>0</v>
      </c>
      <c r="AY204" s="343">
        <v>0</v>
      </c>
      <c r="AZ204" s="343">
        <v>0</v>
      </c>
      <c r="BA204" s="343">
        <v>0</v>
      </c>
      <c r="BB204" s="343">
        <v>0</v>
      </c>
      <c r="BC204" s="343">
        <v>0</v>
      </c>
      <c r="BD204" s="343" t="s">
        <v>692</v>
      </c>
      <c r="BE204" s="343"/>
      <c r="BF204" s="343"/>
      <c r="BG204" s="343" t="s">
        <v>4004</v>
      </c>
      <c r="BH204" s="343">
        <v>2</v>
      </c>
      <c r="BI204" s="351">
        <v>46277</v>
      </c>
      <c r="BJ204" s="343">
        <v>0</v>
      </c>
      <c r="BK204" s="343"/>
      <c r="BL204" s="350"/>
      <c r="BM204" s="343" t="s">
        <v>4004</v>
      </c>
      <c r="BN204" s="347">
        <v>2</v>
      </c>
      <c r="BO204" s="352">
        <v>46277</v>
      </c>
      <c r="BP204" s="343">
        <v>0</v>
      </c>
      <c r="BQ204" s="343"/>
      <c r="BR204" s="350"/>
      <c r="BS204" s="343"/>
      <c r="BT204" s="347"/>
      <c r="BU204" s="351"/>
      <c r="BV204" s="343"/>
      <c r="BW204" s="349"/>
      <c r="BX204" s="350"/>
      <c r="BY204" s="343"/>
      <c r="BZ204" s="347"/>
      <c r="CA204" s="352"/>
      <c r="CB204" s="343"/>
      <c r="CC204" s="343"/>
      <c r="CD204" s="351"/>
      <c r="CE204" s="343"/>
      <c r="CF204" s="343"/>
      <c r="CG204" s="343"/>
      <c r="CH204" s="343"/>
      <c r="CI204" s="343"/>
      <c r="CJ204" s="351"/>
      <c r="CK204" s="343"/>
      <c r="CL204" s="343"/>
      <c r="CM204" s="343"/>
      <c r="CN204" s="343"/>
      <c r="CO204" s="343"/>
      <c r="CP204" s="351"/>
      <c r="CQ204" s="343"/>
      <c r="CR204" s="343"/>
      <c r="CS204" s="343"/>
      <c r="CT204" s="343"/>
    </row>
    <row r="205" spans="1:98" ht="17.25" customHeight="1">
      <c r="A205" s="187">
        <v>196</v>
      </c>
      <c r="B205" s="181" t="s">
        <v>4338</v>
      </c>
      <c r="C205" s="181" t="s">
        <v>4339</v>
      </c>
      <c r="D205" s="181"/>
      <c r="E205" s="181"/>
      <c r="F205" s="181"/>
      <c r="G205" s="181" t="s">
        <v>4287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33" t="s">
        <v>674</v>
      </c>
      <c r="P205" s="182"/>
      <c r="Q205" s="182"/>
      <c r="R205" s="333" t="s">
        <v>3962</v>
      </c>
      <c r="S205" s="182"/>
      <c r="T205" s="182"/>
      <c r="U205" s="182"/>
      <c r="V205" s="182"/>
      <c r="W205" s="333">
        <f ca="1">_xlfn.MINIFS(V:V,C:C,C205,AE:AE,"",AB:AB,"")</f>
        <v>0</v>
      </c>
      <c r="X205" s="333">
        <f ca="1">SUMIFS(T:T,C:C,C205,AE:AE,"")/SUMIFS(L:L,C:C,C205,AE:AE,"",AB:AB,"")</f>
        <v>0</v>
      </c>
      <c r="Y205" s="182"/>
      <c r="Z205" s="182"/>
      <c r="AA205" s="182"/>
      <c r="AB205" s="182"/>
      <c r="AC205" s="182">
        <v>0.22900000000000001</v>
      </c>
      <c r="AD205" s="377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45">
        <v>0</v>
      </c>
      <c r="AJ205" s="345">
        <v>0</v>
      </c>
      <c r="AK205" s="345"/>
      <c r="AL205" s="345"/>
      <c r="AM205" s="343"/>
      <c r="AN205" s="343"/>
      <c r="AO205" s="343"/>
      <c r="AP205" s="343"/>
      <c r="AQ205" s="343"/>
      <c r="AR205" s="343"/>
      <c r="AS205" s="343"/>
      <c r="AT205" s="343"/>
      <c r="AU205" s="343"/>
      <c r="AV205" s="343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43"/>
      <c r="BF205" s="350"/>
      <c r="BG205" s="381"/>
      <c r="BH205" s="395"/>
      <c r="BI205" s="351"/>
      <c r="BJ205" s="343"/>
      <c r="BK205" s="343"/>
      <c r="BL205" s="350"/>
      <c r="BM205" s="343"/>
      <c r="BN205" s="347"/>
      <c r="BO205" s="352">
        <v>46277</v>
      </c>
      <c r="BP205" s="343"/>
      <c r="BQ205" s="343"/>
      <c r="BR205" s="350"/>
      <c r="BS205" s="343"/>
      <c r="BT205" s="347"/>
      <c r="BU205" s="351"/>
      <c r="BV205" s="343"/>
      <c r="BW205" s="349"/>
      <c r="BX205" s="350"/>
      <c r="BY205" s="343"/>
      <c r="BZ205" s="347"/>
      <c r="CA205" s="352"/>
      <c r="CB205" s="343"/>
      <c r="CC205" s="343"/>
      <c r="CD205" s="351"/>
      <c r="CE205" s="343"/>
      <c r="CF205" s="343"/>
      <c r="CG205" s="343"/>
      <c r="CH205" s="343"/>
      <c r="CI205" s="343"/>
      <c r="CJ205" s="351"/>
      <c r="CK205" s="343"/>
      <c r="CL205" s="343"/>
      <c r="CM205" s="343"/>
      <c r="CN205" s="343"/>
      <c r="CO205" s="343"/>
      <c r="CP205" s="351"/>
      <c r="CQ205" s="343"/>
      <c r="CR205" s="343"/>
      <c r="CS205" s="343"/>
      <c r="CT205" s="343"/>
    </row>
    <row r="206" spans="1:98" ht="17.25" customHeight="1">
      <c r="A206" s="343">
        <v>197</v>
      </c>
      <c r="B206" s="344" t="s">
        <v>4338</v>
      </c>
      <c r="C206" s="344" t="s">
        <v>4339</v>
      </c>
      <c r="D206" s="344" t="s">
        <v>781</v>
      </c>
      <c r="E206" s="344" t="s">
        <v>4288</v>
      </c>
      <c r="F206" s="344" t="s">
        <v>4340</v>
      </c>
      <c r="G206" s="344" t="s">
        <v>4290</v>
      </c>
      <c r="H206" s="345">
        <v>180</v>
      </c>
      <c r="I206" s="346" t="s">
        <v>702</v>
      </c>
      <c r="J206" s="347">
        <v>1</v>
      </c>
      <c r="K206" s="347"/>
      <c r="L206" s="347">
        <v>2</v>
      </c>
      <c r="M206" s="345">
        <v>2</v>
      </c>
      <c r="N206" s="345">
        <v>4.0999999999999996</v>
      </c>
      <c r="O206" s="345" t="s">
        <v>674</v>
      </c>
      <c r="P206" s="345" t="s">
        <v>13</v>
      </c>
      <c r="Q206" s="345" t="s">
        <v>703</v>
      </c>
      <c r="R206" s="345"/>
      <c r="S206" s="345"/>
      <c r="T206" s="345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345">
        <f t="shared" ref="U206:U207" ca="1" si="26">+L206-T206</f>
        <v>2</v>
      </c>
      <c r="V206" s="345">
        <f t="shared" ref="V206:V207" ca="1" si="27">ROUNDDOWN(T206/J206,0)</f>
        <v>0</v>
      </c>
      <c r="W206" s="345"/>
      <c r="X206" s="345"/>
      <c r="Y206" s="345"/>
      <c r="Z206" s="345"/>
      <c r="AA206" s="345"/>
      <c r="AB206" s="345"/>
      <c r="AC206" s="345">
        <v>7.0000000000000007E-2</v>
      </c>
      <c r="AD206" s="349"/>
      <c r="AE206" s="337"/>
      <c r="AF206" s="337"/>
      <c r="AG206" s="348" t="s">
        <v>677</v>
      </c>
      <c r="AH206" s="348" t="s">
        <v>677</v>
      </c>
      <c r="AI206" s="345">
        <v>0</v>
      </c>
      <c r="AJ206" s="345">
        <v>0</v>
      </c>
      <c r="AK206" s="345"/>
      <c r="AL206" s="345"/>
      <c r="AM206" s="343"/>
      <c r="AN206" s="343"/>
      <c r="AO206" s="343"/>
      <c r="AP206" s="343"/>
      <c r="AQ206" s="343"/>
      <c r="AR206" s="343"/>
      <c r="AS206" s="343"/>
      <c r="AT206" s="343"/>
      <c r="AU206" s="343"/>
      <c r="AV206" s="343"/>
      <c r="AW206" s="343">
        <v>1</v>
      </c>
      <c r="AX206" s="343">
        <v>0</v>
      </c>
      <c r="AY206" s="343">
        <v>0</v>
      </c>
      <c r="AZ206" s="343">
        <v>1</v>
      </c>
      <c r="BA206" s="343">
        <v>0</v>
      </c>
      <c r="BB206" s="343">
        <v>0</v>
      </c>
      <c r="BC206" s="343">
        <v>0</v>
      </c>
      <c r="BD206" s="343" t="s">
        <v>692</v>
      </c>
      <c r="BE206" s="359"/>
      <c r="BF206" s="360"/>
      <c r="BG206" s="343" t="s">
        <v>4291</v>
      </c>
      <c r="BH206" s="343">
        <v>2</v>
      </c>
      <c r="BI206" s="351">
        <v>46277</v>
      </c>
      <c r="BJ206" s="343">
        <v>0</v>
      </c>
      <c r="BK206" s="363"/>
      <c r="BL206" s="387"/>
      <c r="BM206" s="363" t="s">
        <v>4291</v>
      </c>
      <c r="BN206" s="364">
        <v>2</v>
      </c>
      <c r="BO206" s="352">
        <v>46277</v>
      </c>
      <c r="BP206" s="363">
        <v>0</v>
      </c>
      <c r="BQ206" s="363"/>
      <c r="BR206" s="387"/>
      <c r="BS206" s="363"/>
      <c r="BT206" s="364"/>
      <c r="BU206" s="388"/>
      <c r="BV206" s="363"/>
      <c r="BW206" s="389"/>
      <c r="BX206" s="387"/>
      <c r="BY206" s="363"/>
      <c r="BZ206" s="364"/>
      <c r="CA206" s="390"/>
      <c r="CB206" s="363"/>
      <c r="CC206" s="363"/>
      <c r="CD206" s="388"/>
      <c r="CE206" s="363"/>
      <c r="CF206" s="363"/>
      <c r="CG206" s="363"/>
      <c r="CH206" s="363"/>
      <c r="CI206" s="363"/>
      <c r="CJ206" s="388"/>
      <c r="CK206" s="363"/>
      <c r="CL206" s="363"/>
      <c r="CM206" s="363"/>
      <c r="CN206" s="363"/>
      <c r="CO206" s="363"/>
      <c r="CP206" s="388"/>
      <c r="CQ206" s="363"/>
      <c r="CR206" s="363"/>
      <c r="CS206" s="363"/>
      <c r="CT206" s="363"/>
    </row>
    <row r="207" spans="1:98" ht="17.25" customHeight="1">
      <c r="A207" s="343">
        <v>198</v>
      </c>
      <c r="B207" s="344" t="s">
        <v>4338</v>
      </c>
      <c r="C207" s="344" t="s">
        <v>4339</v>
      </c>
      <c r="D207" s="344" t="s">
        <v>781</v>
      </c>
      <c r="E207" s="344" t="s">
        <v>4292</v>
      </c>
      <c r="F207" s="344" t="s">
        <v>4341</v>
      </c>
      <c r="G207" s="344" t="s">
        <v>4294</v>
      </c>
      <c r="H207" s="345">
        <v>200</v>
      </c>
      <c r="I207" s="346" t="s">
        <v>702</v>
      </c>
      <c r="J207" s="347">
        <v>1</v>
      </c>
      <c r="K207" s="347"/>
      <c r="L207" s="347">
        <v>2</v>
      </c>
      <c r="M207" s="345">
        <v>2.8</v>
      </c>
      <c r="N207" s="345">
        <v>5.7</v>
      </c>
      <c r="O207" s="345" t="s">
        <v>674</v>
      </c>
      <c r="P207" s="345" t="s">
        <v>13</v>
      </c>
      <c r="Q207" s="345" t="s">
        <v>703</v>
      </c>
      <c r="R207" s="345"/>
      <c r="S207" s="345"/>
      <c r="T207" s="345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45">
        <f t="shared" ca="1" si="26"/>
        <v>2</v>
      </c>
      <c r="V207" s="345">
        <f t="shared" ca="1" si="27"/>
        <v>0</v>
      </c>
      <c r="W207" s="345"/>
      <c r="X207" s="345"/>
      <c r="Y207" s="345"/>
      <c r="Z207" s="345"/>
      <c r="AA207" s="345"/>
      <c r="AB207" s="345"/>
      <c r="AC207" s="345">
        <v>0.159</v>
      </c>
      <c r="AD207" s="349"/>
      <c r="AE207" s="337"/>
      <c r="AF207" s="337"/>
      <c r="AG207" s="348" t="s">
        <v>677</v>
      </c>
      <c r="AH207" s="348" t="s">
        <v>677</v>
      </c>
      <c r="AI207" s="345">
        <v>0</v>
      </c>
      <c r="AJ207" s="345">
        <v>0</v>
      </c>
      <c r="AK207" s="345"/>
      <c r="AL207" s="345"/>
      <c r="AM207" s="343"/>
      <c r="AN207" s="343"/>
      <c r="AO207" s="343"/>
      <c r="AP207" s="343"/>
      <c r="AQ207" s="343"/>
      <c r="AR207" s="343"/>
      <c r="AS207" s="343"/>
      <c r="AT207" s="343"/>
      <c r="AU207" s="343"/>
      <c r="AV207" s="343"/>
      <c r="AW207" s="343">
        <v>0</v>
      </c>
      <c r="AX207" s="343">
        <v>0</v>
      </c>
      <c r="AY207" s="343">
        <v>0</v>
      </c>
      <c r="AZ207" s="343">
        <v>0</v>
      </c>
      <c r="BA207" s="343">
        <v>0</v>
      </c>
      <c r="BB207" s="343">
        <v>0</v>
      </c>
      <c r="BC207" s="343">
        <v>0</v>
      </c>
      <c r="BD207" s="343" t="s">
        <v>692</v>
      </c>
      <c r="BE207" s="359"/>
      <c r="BF207" s="360"/>
      <c r="BG207" s="343" t="s">
        <v>4004</v>
      </c>
      <c r="BH207" s="343">
        <v>2</v>
      </c>
      <c r="BI207" s="351">
        <v>46277</v>
      </c>
      <c r="BJ207" s="343">
        <v>0</v>
      </c>
      <c r="BK207" s="363"/>
      <c r="BL207" s="387"/>
      <c r="BM207" s="363" t="s">
        <v>4004</v>
      </c>
      <c r="BN207" s="364">
        <v>2</v>
      </c>
      <c r="BO207" s="352">
        <v>46277</v>
      </c>
      <c r="BP207" s="363">
        <v>0</v>
      </c>
      <c r="BQ207" s="363"/>
      <c r="BR207" s="387"/>
      <c r="BS207" s="363"/>
      <c r="BT207" s="364"/>
      <c r="BU207" s="388"/>
      <c r="BV207" s="363"/>
      <c r="BW207" s="389"/>
      <c r="BX207" s="387"/>
      <c r="BY207" s="363"/>
      <c r="BZ207" s="364"/>
      <c r="CA207" s="390"/>
      <c r="CB207" s="363"/>
      <c r="CC207" s="363"/>
      <c r="CD207" s="388"/>
      <c r="CE207" s="363"/>
      <c r="CF207" s="363"/>
      <c r="CG207" s="363"/>
      <c r="CH207" s="363"/>
      <c r="CI207" s="363"/>
      <c r="CJ207" s="388"/>
      <c r="CK207" s="363"/>
      <c r="CL207" s="363"/>
      <c r="CM207" s="363"/>
      <c r="CN207" s="363"/>
      <c r="CO207" s="363"/>
      <c r="CP207" s="388"/>
      <c r="CQ207" s="363"/>
      <c r="CR207" s="363"/>
      <c r="CS207" s="363"/>
      <c r="CT207" s="363"/>
    </row>
    <row r="208" spans="1:98" ht="17.25" customHeight="1">
      <c r="A208" s="187">
        <v>199</v>
      </c>
      <c r="B208" s="181" t="s">
        <v>4342</v>
      </c>
      <c r="C208" s="181" t="s">
        <v>4343</v>
      </c>
      <c r="D208" s="181"/>
      <c r="E208" s="181"/>
      <c r="F208" s="181"/>
      <c r="G208" s="181" t="s">
        <v>4287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33" t="s">
        <v>674</v>
      </c>
      <c r="P208" s="182"/>
      <c r="Q208" s="182"/>
      <c r="R208" s="333" t="s">
        <v>3962</v>
      </c>
      <c r="S208" s="182"/>
      <c r="T208" s="182"/>
      <c r="U208" s="182"/>
      <c r="V208" s="182"/>
      <c r="W208" s="333">
        <f ca="1">_xlfn.MINIFS(V:V,C:C,C208,AE:AE,"",AB:AB,"")</f>
        <v>0</v>
      </c>
      <c r="X208" s="333">
        <f ca="1">SUMIFS(T:T,C:C,C208,AE:AE,"")/SUMIFS(L:L,C:C,C208,AE:AE,"",AB:AB,"")</f>
        <v>0</v>
      </c>
      <c r="Y208" s="182"/>
      <c r="Z208" s="182"/>
      <c r="AA208" s="182"/>
      <c r="AB208" s="182"/>
      <c r="AC208" s="182">
        <v>0.22900000000000001</v>
      </c>
      <c r="AD208" s="377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45">
        <v>0</v>
      </c>
      <c r="AJ208" s="345">
        <v>0</v>
      </c>
      <c r="AK208" s="345"/>
      <c r="AL208" s="345"/>
      <c r="AM208" s="343"/>
      <c r="AN208" s="343"/>
      <c r="AO208" s="343"/>
      <c r="AP208" s="343"/>
      <c r="AQ208" s="343"/>
      <c r="AR208" s="343"/>
      <c r="AS208" s="343"/>
      <c r="AT208" s="343"/>
      <c r="AU208" s="343"/>
      <c r="AV208" s="343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69"/>
      <c r="BF208" s="370"/>
      <c r="BG208" s="369"/>
      <c r="BH208" s="369"/>
      <c r="BI208" s="374"/>
      <c r="BJ208" s="369"/>
      <c r="BK208" s="369"/>
      <c r="BL208" s="370"/>
      <c r="BM208" s="371"/>
      <c r="BN208" s="371"/>
      <c r="BO208" s="352">
        <v>46277</v>
      </c>
      <c r="BP208" s="371"/>
      <c r="BQ208" s="369"/>
      <c r="BR208" s="370"/>
      <c r="BS208" s="369"/>
      <c r="BT208" s="369"/>
      <c r="BU208" s="374"/>
      <c r="BV208" s="369"/>
      <c r="BW208" s="369"/>
      <c r="BX208" s="370"/>
      <c r="BY208" s="369"/>
      <c r="BZ208" s="369"/>
      <c r="CA208" s="369"/>
      <c r="CB208" s="369"/>
      <c r="CC208" s="369"/>
      <c r="CD208" s="374"/>
      <c r="CE208" s="369"/>
      <c r="CF208" s="369"/>
      <c r="CG208" s="369"/>
      <c r="CH208" s="369"/>
      <c r="CI208" s="369"/>
      <c r="CJ208" s="374"/>
      <c r="CK208" s="369"/>
      <c r="CL208" s="369"/>
      <c r="CM208" s="369"/>
      <c r="CN208" s="369"/>
      <c r="CO208" s="369"/>
      <c r="CP208" s="374"/>
      <c r="CQ208" s="369"/>
      <c r="CR208" s="369"/>
      <c r="CS208" s="369"/>
      <c r="CT208" s="369"/>
    </row>
    <row r="209" spans="1:98" ht="17.25" customHeight="1">
      <c r="A209" s="343">
        <v>200</v>
      </c>
      <c r="B209" s="344" t="s">
        <v>4342</v>
      </c>
      <c r="C209" s="344" t="s">
        <v>4343</v>
      </c>
      <c r="D209" s="344" t="s">
        <v>781</v>
      </c>
      <c r="E209" s="344" t="s">
        <v>4288</v>
      </c>
      <c r="F209" s="344" t="s">
        <v>4344</v>
      </c>
      <c r="G209" s="344" t="s">
        <v>4290</v>
      </c>
      <c r="H209" s="345">
        <v>180</v>
      </c>
      <c r="I209" s="346" t="s">
        <v>702</v>
      </c>
      <c r="J209" s="347">
        <v>1</v>
      </c>
      <c r="K209" s="347"/>
      <c r="L209" s="347">
        <v>2</v>
      </c>
      <c r="M209" s="345">
        <v>2</v>
      </c>
      <c r="N209" s="345">
        <v>4.0999999999999996</v>
      </c>
      <c r="O209" s="345" t="s">
        <v>674</v>
      </c>
      <c r="P209" s="345" t="s">
        <v>13</v>
      </c>
      <c r="Q209" s="345" t="s">
        <v>703</v>
      </c>
      <c r="R209" s="345"/>
      <c r="S209" s="345"/>
      <c r="T209" s="345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345">
        <f t="shared" ref="U209:U210" ca="1" si="28">+L209-T209</f>
        <v>2</v>
      </c>
      <c r="V209" s="345">
        <f t="shared" ref="V209:V210" ca="1" si="29">ROUNDDOWN(T209/J209,0)</f>
        <v>0</v>
      </c>
      <c r="W209" s="345"/>
      <c r="X209" s="345"/>
      <c r="Y209" s="345"/>
      <c r="Z209" s="345"/>
      <c r="AA209" s="345"/>
      <c r="AB209" s="345"/>
      <c r="AC209" s="345">
        <v>7.0000000000000007E-2</v>
      </c>
      <c r="AD209" s="349"/>
      <c r="AE209" s="337"/>
      <c r="AF209" s="337"/>
      <c r="AG209" s="348" t="s">
        <v>677</v>
      </c>
      <c r="AH209" s="348" t="s">
        <v>677</v>
      </c>
      <c r="AI209" s="345">
        <v>0</v>
      </c>
      <c r="AJ209" s="345">
        <v>0</v>
      </c>
      <c r="AK209" s="345"/>
      <c r="AL209" s="345"/>
      <c r="AM209" s="343"/>
      <c r="AN209" s="343"/>
      <c r="AO209" s="343"/>
      <c r="AP209" s="343"/>
      <c r="AQ209" s="343"/>
      <c r="AR209" s="343"/>
      <c r="AS209" s="343"/>
      <c r="AT209" s="343"/>
      <c r="AU209" s="343"/>
      <c r="AV209" s="343"/>
      <c r="AW209" s="343">
        <v>1</v>
      </c>
      <c r="AX209" s="343">
        <v>0</v>
      </c>
      <c r="AY209" s="343">
        <v>0</v>
      </c>
      <c r="AZ209" s="343">
        <v>1</v>
      </c>
      <c r="BA209" s="343">
        <v>0</v>
      </c>
      <c r="BB209" s="343">
        <v>0</v>
      </c>
      <c r="BC209" s="343">
        <v>0</v>
      </c>
      <c r="BD209" s="343" t="s">
        <v>692</v>
      </c>
      <c r="BE209" s="343"/>
      <c r="BF209" s="350"/>
      <c r="BG209" s="343" t="s">
        <v>4291</v>
      </c>
      <c r="BH209" s="343">
        <v>2</v>
      </c>
      <c r="BI209" s="351">
        <v>46277</v>
      </c>
      <c r="BJ209" s="343">
        <v>0</v>
      </c>
      <c r="BK209" s="343"/>
      <c r="BL209" s="350"/>
      <c r="BM209" s="343" t="s">
        <v>4291</v>
      </c>
      <c r="BN209" s="347">
        <v>2</v>
      </c>
      <c r="BO209" s="352">
        <v>46277</v>
      </c>
      <c r="BP209" s="343">
        <v>0</v>
      </c>
      <c r="BQ209" s="343"/>
      <c r="BR209" s="350"/>
      <c r="BS209" s="343"/>
      <c r="BT209" s="347"/>
      <c r="BU209" s="351"/>
      <c r="BV209" s="343"/>
      <c r="BW209" s="349"/>
      <c r="BX209" s="350"/>
      <c r="BY209" s="343"/>
      <c r="BZ209" s="347"/>
      <c r="CA209" s="352"/>
      <c r="CB209" s="343"/>
      <c r="CC209" s="343"/>
      <c r="CD209" s="351"/>
      <c r="CE209" s="343"/>
      <c r="CF209" s="343"/>
      <c r="CG209" s="343"/>
      <c r="CH209" s="343"/>
      <c r="CI209" s="343"/>
      <c r="CJ209" s="351"/>
      <c r="CK209" s="343"/>
      <c r="CL209" s="343"/>
      <c r="CM209" s="343"/>
      <c r="CN209" s="343"/>
      <c r="CO209" s="343"/>
      <c r="CP209" s="351"/>
      <c r="CQ209" s="343"/>
      <c r="CR209" s="343"/>
      <c r="CS209" s="343"/>
      <c r="CT209" s="343"/>
    </row>
    <row r="210" spans="1:98" ht="17.25" customHeight="1">
      <c r="A210" s="343">
        <v>201</v>
      </c>
      <c r="B210" s="344" t="s">
        <v>4342</v>
      </c>
      <c r="C210" s="344" t="s">
        <v>4343</v>
      </c>
      <c r="D210" s="344" t="s">
        <v>781</v>
      </c>
      <c r="E210" s="344" t="s">
        <v>4292</v>
      </c>
      <c r="F210" s="344" t="s">
        <v>4345</v>
      </c>
      <c r="G210" s="344" t="s">
        <v>4294</v>
      </c>
      <c r="H210" s="345">
        <v>200</v>
      </c>
      <c r="I210" s="346" t="s">
        <v>702</v>
      </c>
      <c r="J210" s="347">
        <v>1</v>
      </c>
      <c r="K210" s="347"/>
      <c r="L210" s="347">
        <v>2</v>
      </c>
      <c r="M210" s="345">
        <v>2.8</v>
      </c>
      <c r="N210" s="345">
        <v>5.7</v>
      </c>
      <c r="O210" s="345" t="s">
        <v>674</v>
      </c>
      <c r="P210" s="345" t="s">
        <v>13</v>
      </c>
      <c r="Q210" s="345" t="s">
        <v>703</v>
      </c>
      <c r="R210" s="345"/>
      <c r="S210" s="345"/>
      <c r="T210" s="345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45">
        <f t="shared" ca="1" si="28"/>
        <v>2</v>
      </c>
      <c r="V210" s="345">
        <f t="shared" ca="1" si="29"/>
        <v>0</v>
      </c>
      <c r="W210" s="345"/>
      <c r="X210" s="345"/>
      <c r="Y210" s="345"/>
      <c r="Z210" s="345"/>
      <c r="AA210" s="345"/>
      <c r="AB210" s="345"/>
      <c r="AC210" s="345">
        <v>0.159</v>
      </c>
      <c r="AD210" s="349"/>
      <c r="AE210" s="337"/>
      <c r="AF210" s="337"/>
      <c r="AG210" s="348" t="s">
        <v>677</v>
      </c>
      <c r="AH210" s="348" t="s">
        <v>677</v>
      </c>
      <c r="AI210" s="345">
        <v>0</v>
      </c>
      <c r="AJ210" s="345">
        <v>0</v>
      </c>
      <c r="AK210" s="345"/>
      <c r="AL210" s="345"/>
      <c r="AM210" s="343"/>
      <c r="AN210" s="343"/>
      <c r="AO210" s="343"/>
      <c r="AP210" s="343"/>
      <c r="AQ210" s="343"/>
      <c r="AR210" s="343"/>
      <c r="AS210" s="343"/>
      <c r="AT210" s="343"/>
      <c r="AU210" s="343"/>
      <c r="AV210" s="343"/>
      <c r="AW210" s="343">
        <v>0</v>
      </c>
      <c r="AX210" s="343">
        <v>0</v>
      </c>
      <c r="AY210" s="343">
        <v>0</v>
      </c>
      <c r="AZ210" s="343">
        <v>0</v>
      </c>
      <c r="BA210" s="343">
        <v>0</v>
      </c>
      <c r="BB210" s="343">
        <v>0</v>
      </c>
      <c r="BC210" s="343">
        <v>0</v>
      </c>
      <c r="BD210" s="343" t="s">
        <v>692</v>
      </c>
      <c r="BE210" s="369"/>
      <c r="BF210" s="370"/>
      <c r="BG210" s="343" t="s">
        <v>4004</v>
      </c>
      <c r="BH210" s="343">
        <v>2</v>
      </c>
      <c r="BI210" s="351">
        <v>46277</v>
      </c>
      <c r="BJ210" s="343">
        <v>0</v>
      </c>
      <c r="BK210" s="369"/>
      <c r="BL210" s="370"/>
      <c r="BM210" s="371" t="s">
        <v>4004</v>
      </c>
      <c r="BN210" s="372">
        <v>2</v>
      </c>
      <c r="BO210" s="352">
        <v>46277</v>
      </c>
      <c r="BP210" s="371">
        <v>0</v>
      </c>
      <c r="BQ210" s="369"/>
      <c r="BR210" s="370"/>
      <c r="BS210" s="369"/>
      <c r="BT210" s="373"/>
      <c r="BU210" s="374"/>
      <c r="BV210" s="369"/>
      <c r="BW210" s="375"/>
      <c r="BX210" s="370"/>
      <c r="BY210" s="369"/>
      <c r="BZ210" s="373"/>
      <c r="CA210" s="376"/>
      <c r="CB210" s="369"/>
      <c r="CC210" s="369"/>
      <c r="CD210" s="374"/>
      <c r="CE210" s="369"/>
      <c r="CF210" s="369"/>
      <c r="CG210" s="369"/>
      <c r="CH210" s="369"/>
      <c r="CI210" s="369"/>
      <c r="CJ210" s="374"/>
      <c r="CK210" s="369"/>
      <c r="CL210" s="369"/>
      <c r="CM210" s="369"/>
      <c r="CN210" s="369"/>
      <c r="CO210" s="369"/>
      <c r="CP210" s="374"/>
      <c r="CQ210" s="369"/>
      <c r="CR210" s="369"/>
      <c r="CS210" s="369"/>
      <c r="CT210" s="369"/>
    </row>
    <row r="211" spans="1:98" ht="17.25" customHeight="1">
      <c r="A211" s="187">
        <v>202</v>
      </c>
      <c r="B211" s="181" t="s">
        <v>4346</v>
      </c>
      <c r="C211" s="181" t="s">
        <v>4347</v>
      </c>
      <c r="D211" s="181"/>
      <c r="E211" s="181"/>
      <c r="F211" s="181"/>
      <c r="G211" s="181" t="s">
        <v>4287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33" t="s">
        <v>674</v>
      </c>
      <c r="P211" s="182"/>
      <c r="Q211" s="182"/>
      <c r="R211" s="333" t="s">
        <v>3962</v>
      </c>
      <c r="S211" s="182"/>
      <c r="T211" s="182"/>
      <c r="U211" s="182"/>
      <c r="V211" s="182"/>
      <c r="W211" s="333">
        <f ca="1">_xlfn.MINIFS(V:V,C:C,C211,AE:AE,"",AB:AB,"")</f>
        <v>0</v>
      </c>
      <c r="X211" s="333">
        <f ca="1">SUMIFS(T:T,C:C,C211,AE:AE,"")/SUMIFS(L:L,C:C,C211,AE:AE,"",AB:AB,"")</f>
        <v>0</v>
      </c>
      <c r="Y211" s="182"/>
      <c r="Z211" s="182"/>
      <c r="AA211" s="182"/>
      <c r="AB211" s="182"/>
      <c r="AC211" s="182">
        <v>0.22900000000000001</v>
      </c>
      <c r="AD211" s="377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45">
        <v>0</v>
      </c>
      <c r="AJ211" s="345">
        <v>0</v>
      </c>
      <c r="AK211" s="345"/>
      <c r="AL211" s="345"/>
      <c r="AM211" s="343"/>
      <c r="AN211" s="343"/>
      <c r="AO211" s="343"/>
      <c r="AP211" s="343"/>
      <c r="AQ211" s="343"/>
      <c r="AR211" s="343"/>
      <c r="AS211" s="343"/>
      <c r="AT211" s="343"/>
      <c r="AU211" s="343"/>
      <c r="AV211" s="343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81"/>
      <c r="BF211" s="382"/>
      <c r="BG211" s="381"/>
      <c r="BH211" s="347"/>
      <c r="BI211" s="391"/>
      <c r="BJ211" s="343"/>
      <c r="BK211" s="343"/>
      <c r="BL211" s="350"/>
      <c r="BM211" s="343"/>
      <c r="BN211" s="343"/>
      <c r="BO211" s="352">
        <v>46277</v>
      </c>
      <c r="BP211" s="343"/>
      <c r="BQ211" s="343"/>
      <c r="BR211" s="350"/>
      <c r="BS211" s="343"/>
      <c r="BT211" s="343"/>
      <c r="BU211" s="351"/>
      <c r="BV211" s="343"/>
      <c r="BW211" s="343"/>
      <c r="BX211" s="350"/>
      <c r="BY211" s="343"/>
      <c r="BZ211" s="343"/>
      <c r="CA211" s="343"/>
      <c r="CB211" s="343"/>
      <c r="CC211" s="343"/>
      <c r="CD211" s="351"/>
      <c r="CE211" s="343"/>
      <c r="CF211" s="343"/>
      <c r="CG211" s="343"/>
      <c r="CH211" s="343"/>
      <c r="CI211" s="343"/>
      <c r="CJ211" s="351"/>
      <c r="CK211" s="343"/>
      <c r="CL211" s="343"/>
      <c r="CM211" s="343"/>
      <c r="CN211" s="343"/>
      <c r="CO211" s="343"/>
      <c r="CP211" s="351"/>
      <c r="CQ211" s="343"/>
      <c r="CR211" s="343"/>
      <c r="CS211" s="343"/>
      <c r="CT211" s="343"/>
    </row>
    <row r="212" spans="1:98" ht="17.25" customHeight="1">
      <c r="A212" s="343">
        <v>203</v>
      </c>
      <c r="B212" s="344" t="s">
        <v>4346</v>
      </c>
      <c r="C212" s="344" t="s">
        <v>4347</v>
      </c>
      <c r="D212" s="344" t="s">
        <v>781</v>
      </c>
      <c r="E212" s="344" t="s">
        <v>4288</v>
      </c>
      <c r="F212" s="344" t="s">
        <v>4348</v>
      </c>
      <c r="G212" s="344" t="s">
        <v>4290</v>
      </c>
      <c r="H212" s="345">
        <v>180</v>
      </c>
      <c r="I212" s="346" t="s">
        <v>702</v>
      </c>
      <c r="J212" s="347">
        <v>1</v>
      </c>
      <c r="K212" s="347"/>
      <c r="L212" s="347">
        <v>2</v>
      </c>
      <c r="M212" s="345">
        <v>2</v>
      </c>
      <c r="N212" s="345">
        <v>4.0999999999999996</v>
      </c>
      <c r="O212" s="345" t="s">
        <v>674</v>
      </c>
      <c r="P212" s="345" t="s">
        <v>13</v>
      </c>
      <c r="Q212" s="345" t="s">
        <v>703</v>
      </c>
      <c r="R212" s="345"/>
      <c r="S212" s="345"/>
      <c r="T212" s="345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345">
        <f t="shared" ref="U212:U213" ca="1" si="30">+L212-T212</f>
        <v>2</v>
      </c>
      <c r="V212" s="345">
        <f t="shared" ref="V212:V213" ca="1" si="31">ROUNDDOWN(T212/J212,0)</f>
        <v>0</v>
      </c>
      <c r="W212" s="345"/>
      <c r="X212" s="345"/>
      <c r="Y212" s="345"/>
      <c r="Z212" s="345"/>
      <c r="AA212" s="345"/>
      <c r="AB212" s="345"/>
      <c r="AC212" s="345">
        <v>7.0000000000000007E-2</v>
      </c>
      <c r="AD212" s="349"/>
      <c r="AE212" s="337"/>
      <c r="AF212" s="337"/>
      <c r="AG212" s="348" t="s">
        <v>677</v>
      </c>
      <c r="AH212" s="348" t="s">
        <v>677</v>
      </c>
      <c r="AI212" s="345">
        <v>0</v>
      </c>
      <c r="AJ212" s="345">
        <v>0</v>
      </c>
      <c r="AK212" s="345"/>
      <c r="AL212" s="345"/>
      <c r="AM212" s="343"/>
      <c r="AN212" s="343"/>
      <c r="AO212" s="343"/>
      <c r="AP212" s="343"/>
      <c r="AQ212" s="343"/>
      <c r="AR212" s="343"/>
      <c r="AS212" s="343"/>
      <c r="AT212" s="343"/>
      <c r="AU212" s="343"/>
      <c r="AV212" s="343"/>
      <c r="AW212" s="343">
        <v>1</v>
      </c>
      <c r="AX212" s="343">
        <v>0</v>
      </c>
      <c r="AY212" s="343">
        <v>0</v>
      </c>
      <c r="AZ212" s="343">
        <v>1</v>
      </c>
      <c r="BA212" s="343">
        <v>0</v>
      </c>
      <c r="BB212" s="343">
        <v>0</v>
      </c>
      <c r="BC212" s="343">
        <v>0</v>
      </c>
      <c r="BD212" s="343" t="s">
        <v>692</v>
      </c>
      <c r="BE212" s="369"/>
      <c r="BF212" s="370"/>
      <c r="BG212" s="343" t="s">
        <v>4291</v>
      </c>
      <c r="BH212" s="343">
        <v>2</v>
      </c>
      <c r="BI212" s="351">
        <v>46277</v>
      </c>
      <c r="BJ212" s="343">
        <v>0</v>
      </c>
      <c r="BK212" s="369"/>
      <c r="BL212" s="370"/>
      <c r="BM212" s="371" t="s">
        <v>4291</v>
      </c>
      <c r="BN212" s="372">
        <v>2</v>
      </c>
      <c r="BO212" s="352">
        <v>46277</v>
      </c>
      <c r="BP212" s="371">
        <v>0</v>
      </c>
      <c r="BQ212" s="369"/>
      <c r="BR212" s="370"/>
      <c r="BS212" s="369"/>
      <c r="BT212" s="373"/>
      <c r="BU212" s="374"/>
      <c r="BV212" s="369"/>
      <c r="BW212" s="375"/>
      <c r="BX212" s="370"/>
      <c r="BY212" s="369"/>
      <c r="BZ212" s="373"/>
      <c r="CA212" s="376"/>
      <c r="CB212" s="369"/>
      <c r="CC212" s="369"/>
      <c r="CD212" s="374"/>
      <c r="CE212" s="369"/>
      <c r="CF212" s="369"/>
      <c r="CG212" s="369"/>
      <c r="CH212" s="369"/>
      <c r="CI212" s="369"/>
      <c r="CJ212" s="374"/>
      <c r="CK212" s="369"/>
      <c r="CL212" s="369"/>
      <c r="CM212" s="369"/>
      <c r="CN212" s="369"/>
      <c r="CO212" s="369"/>
      <c r="CP212" s="374"/>
      <c r="CQ212" s="369"/>
      <c r="CR212" s="369"/>
      <c r="CS212" s="369"/>
      <c r="CT212" s="369"/>
    </row>
    <row r="213" spans="1:98" ht="17.25" customHeight="1">
      <c r="A213" s="343">
        <v>204</v>
      </c>
      <c r="B213" s="344" t="s">
        <v>4346</v>
      </c>
      <c r="C213" s="344" t="s">
        <v>4347</v>
      </c>
      <c r="D213" s="344" t="s">
        <v>781</v>
      </c>
      <c r="E213" s="344" t="s">
        <v>4292</v>
      </c>
      <c r="F213" s="344" t="s">
        <v>4349</v>
      </c>
      <c r="G213" s="344" t="s">
        <v>4294</v>
      </c>
      <c r="H213" s="345">
        <v>200</v>
      </c>
      <c r="I213" s="346" t="s">
        <v>702</v>
      </c>
      <c r="J213" s="347">
        <v>1</v>
      </c>
      <c r="K213" s="347"/>
      <c r="L213" s="347">
        <v>2</v>
      </c>
      <c r="M213" s="345">
        <v>2.8</v>
      </c>
      <c r="N213" s="345">
        <v>5.7</v>
      </c>
      <c r="O213" s="345" t="s">
        <v>674</v>
      </c>
      <c r="P213" s="345" t="s">
        <v>13</v>
      </c>
      <c r="Q213" s="345" t="s">
        <v>703</v>
      </c>
      <c r="R213" s="345"/>
      <c r="S213" s="345"/>
      <c r="T213" s="345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45">
        <f t="shared" ca="1" si="30"/>
        <v>2</v>
      </c>
      <c r="V213" s="345">
        <f t="shared" ca="1" si="31"/>
        <v>0</v>
      </c>
      <c r="W213" s="345"/>
      <c r="X213" s="345"/>
      <c r="Y213" s="345"/>
      <c r="Z213" s="345"/>
      <c r="AA213" s="345"/>
      <c r="AB213" s="345"/>
      <c r="AC213" s="345">
        <v>0.159</v>
      </c>
      <c r="AD213" s="349"/>
      <c r="AE213" s="337"/>
      <c r="AF213" s="337"/>
      <c r="AG213" s="348" t="s">
        <v>677</v>
      </c>
      <c r="AH213" s="348" t="s">
        <v>677</v>
      </c>
      <c r="AI213" s="345">
        <v>0</v>
      </c>
      <c r="AJ213" s="345">
        <v>0</v>
      </c>
      <c r="AK213" s="345"/>
      <c r="AL213" s="345"/>
      <c r="AM213" s="343"/>
      <c r="AN213" s="343"/>
      <c r="AO213" s="343"/>
      <c r="AP213" s="343"/>
      <c r="AQ213" s="343"/>
      <c r="AR213" s="343"/>
      <c r="AS213" s="343"/>
      <c r="AT213" s="343"/>
      <c r="AU213" s="343"/>
      <c r="AV213" s="343"/>
      <c r="AW213" s="343">
        <v>0</v>
      </c>
      <c r="AX213" s="343">
        <v>0</v>
      </c>
      <c r="AY213" s="343">
        <v>0</v>
      </c>
      <c r="AZ213" s="343">
        <v>0</v>
      </c>
      <c r="BA213" s="343">
        <v>0</v>
      </c>
      <c r="BB213" s="343">
        <v>0</v>
      </c>
      <c r="BC213" s="343">
        <v>0</v>
      </c>
      <c r="BD213" s="343" t="s">
        <v>692</v>
      </c>
      <c r="BE213" s="381"/>
      <c r="BF213" s="382"/>
      <c r="BG213" s="343" t="s">
        <v>4004</v>
      </c>
      <c r="BH213" s="343">
        <v>2</v>
      </c>
      <c r="BI213" s="351">
        <v>46277</v>
      </c>
      <c r="BJ213" s="343">
        <v>0</v>
      </c>
      <c r="BK213" s="343"/>
      <c r="BL213" s="350"/>
      <c r="BM213" s="343" t="s">
        <v>4004</v>
      </c>
      <c r="BN213" s="347">
        <v>2</v>
      </c>
      <c r="BO213" s="352">
        <v>46277</v>
      </c>
      <c r="BP213" s="343">
        <v>0</v>
      </c>
      <c r="BQ213" s="343"/>
      <c r="BR213" s="350"/>
      <c r="BS213" s="343"/>
      <c r="BT213" s="347"/>
      <c r="BU213" s="351"/>
      <c r="BV213" s="343"/>
      <c r="BW213" s="349"/>
      <c r="BX213" s="350"/>
      <c r="BY213" s="343"/>
      <c r="BZ213" s="347"/>
      <c r="CA213" s="352"/>
      <c r="CB213" s="343"/>
      <c r="CC213" s="343"/>
      <c r="CD213" s="351"/>
      <c r="CE213" s="343"/>
      <c r="CF213" s="343"/>
      <c r="CG213" s="343"/>
      <c r="CH213" s="343"/>
      <c r="CI213" s="343"/>
      <c r="CJ213" s="351"/>
      <c r="CK213" s="343"/>
      <c r="CL213" s="343"/>
      <c r="CM213" s="343"/>
      <c r="CN213" s="343"/>
      <c r="CO213" s="343"/>
      <c r="CP213" s="351"/>
      <c r="CQ213" s="343"/>
      <c r="CR213" s="343"/>
      <c r="CS213" s="343"/>
      <c r="CT213" s="343"/>
    </row>
    <row r="214" spans="1:98" ht="17.25" customHeight="1">
      <c r="A214" s="187">
        <v>205</v>
      </c>
      <c r="B214" s="181" t="s">
        <v>4350</v>
      </c>
      <c r="C214" s="181" t="s">
        <v>4351</v>
      </c>
      <c r="D214" s="181"/>
      <c r="E214" s="181"/>
      <c r="F214" s="181"/>
      <c r="G214" s="181" t="s">
        <v>4287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33" t="s">
        <v>674</v>
      </c>
      <c r="P214" s="182"/>
      <c r="Q214" s="182"/>
      <c r="R214" s="333" t="s">
        <v>3962</v>
      </c>
      <c r="S214" s="182"/>
      <c r="T214" s="182"/>
      <c r="U214" s="182"/>
      <c r="V214" s="182"/>
      <c r="W214" s="333">
        <f ca="1">_xlfn.MINIFS(V:V,C:C,C214,AE:AE,"",AB:AB,"")</f>
        <v>0</v>
      </c>
      <c r="X214" s="333">
        <f ca="1">SUMIFS(T:T,C:C,C214,AE:AE,"")/SUMIFS(L:L,C:C,C214,AE:AE,"",AB:AB,"")</f>
        <v>0</v>
      </c>
      <c r="Y214" s="182"/>
      <c r="Z214" s="182"/>
      <c r="AA214" s="182"/>
      <c r="AB214" s="182"/>
      <c r="AC214" s="182">
        <v>0.22900000000000001</v>
      </c>
      <c r="AD214" s="377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45">
        <v>0</v>
      </c>
      <c r="AJ214" s="345">
        <v>0</v>
      </c>
      <c r="AK214" s="345"/>
      <c r="AL214" s="345"/>
      <c r="AM214" s="343"/>
      <c r="AN214" s="343"/>
      <c r="AO214" s="343"/>
      <c r="AP214" s="343"/>
      <c r="AQ214" s="343"/>
      <c r="AR214" s="343"/>
      <c r="AS214" s="343"/>
      <c r="AT214" s="343"/>
      <c r="AU214" s="343"/>
      <c r="AV214" s="343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69"/>
      <c r="BF214" s="370"/>
      <c r="BG214" s="369"/>
      <c r="BH214" s="369"/>
      <c r="BI214" s="374"/>
      <c r="BJ214" s="369"/>
      <c r="BK214" s="369"/>
      <c r="BL214" s="370"/>
      <c r="BM214" s="371"/>
      <c r="BN214" s="371"/>
      <c r="BO214" s="352">
        <v>46277</v>
      </c>
      <c r="BP214" s="371"/>
      <c r="BQ214" s="369"/>
      <c r="BR214" s="370"/>
      <c r="BS214" s="369"/>
      <c r="BT214" s="369"/>
      <c r="BU214" s="374"/>
      <c r="BV214" s="369"/>
      <c r="BW214" s="369"/>
      <c r="BX214" s="370"/>
      <c r="BY214" s="369"/>
      <c r="BZ214" s="369"/>
      <c r="CA214" s="369"/>
      <c r="CB214" s="369"/>
      <c r="CC214" s="369"/>
      <c r="CD214" s="374"/>
      <c r="CE214" s="369"/>
      <c r="CF214" s="369"/>
      <c r="CG214" s="369"/>
      <c r="CH214" s="369"/>
      <c r="CI214" s="369"/>
      <c r="CJ214" s="374"/>
      <c r="CK214" s="369"/>
      <c r="CL214" s="369"/>
      <c r="CM214" s="369"/>
      <c r="CN214" s="369"/>
      <c r="CO214" s="369"/>
      <c r="CP214" s="374"/>
      <c r="CQ214" s="369"/>
      <c r="CR214" s="369"/>
      <c r="CS214" s="369"/>
      <c r="CT214" s="369"/>
    </row>
    <row r="215" spans="1:98" ht="17.25" customHeight="1">
      <c r="A215" s="343">
        <v>206</v>
      </c>
      <c r="B215" s="344" t="s">
        <v>4350</v>
      </c>
      <c r="C215" s="344" t="s">
        <v>4351</v>
      </c>
      <c r="D215" s="344" t="s">
        <v>781</v>
      </c>
      <c r="E215" s="344" t="s">
        <v>4288</v>
      </c>
      <c r="F215" s="344" t="s">
        <v>4352</v>
      </c>
      <c r="G215" s="344" t="s">
        <v>4290</v>
      </c>
      <c r="H215" s="345">
        <v>180</v>
      </c>
      <c r="I215" s="346" t="s">
        <v>702</v>
      </c>
      <c r="J215" s="347">
        <v>1</v>
      </c>
      <c r="K215" s="347"/>
      <c r="L215" s="347">
        <v>2</v>
      </c>
      <c r="M215" s="345">
        <v>2</v>
      </c>
      <c r="N215" s="345">
        <v>4.0999999999999996</v>
      </c>
      <c r="O215" s="345" t="s">
        <v>674</v>
      </c>
      <c r="P215" s="345" t="s">
        <v>13</v>
      </c>
      <c r="Q215" s="345" t="s">
        <v>703</v>
      </c>
      <c r="R215" s="345"/>
      <c r="S215" s="345"/>
      <c r="T215" s="345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345">
        <f t="shared" ref="U215:U216" ca="1" si="32">+L215-T215</f>
        <v>2</v>
      </c>
      <c r="V215" s="345">
        <f t="shared" ref="V215:V216" ca="1" si="33">ROUNDDOWN(T215/J215,0)</f>
        <v>0</v>
      </c>
      <c r="W215" s="345"/>
      <c r="X215" s="345"/>
      <c r="Y215" s="345"/>
      <c r="Z215" s="345"/>
      <c r="AA215" s="345"/>
      <c r="AB215" s="345"/>
      <c r="AC215" s="345">
        <v>7.0000000000000007E-2</v>
      </c>
      <c r="AD215" s="349"/>
      <c r="AE215" s="337"/>
      <c r="AF215" s="337"/>
      <c r="AG215" s="348" t="s">
        <v>677</v>
      </c>
      <c r="AH215" s="348" t="s">
        <v>677</v>
      </c>
      <c r="AI215" s="345">
        <v>0</v>
      </c>
      <c r="AJ215" s="345">
        <v>0</v>
      </c>
      <c r="AK215" s="345"/>
      <c r="AL215" s="345"/>
      <c r="AM215" s="343"/>
      <c r="AN215" s="343"/>
      <c r="AO215" s="343"/>
      <c r="AP215" s="343"/>
      <c r="AQ215" s="343"/>
      <c r="AR215" s="343"/>
      <c r="AS215" s="343"/>
      <c r="AT215" s="343"/>
      <c r="AU215" s="343"/>
      <c r="AV215" s="343"/>
      <c r="AW215" s="343">
        <v>1</v>
      </c>
      <c r="AX215" s="343">
        <v>0</v>
      </c>
      <c r="AY215" s="343">
        <v>0</v>
      </c>
      <c r="AZ215" s="343">
        <v>1</v>
      </c>
      <c r="BA215" s="343">
        <v>0</v>
      </c>
      <c r="BB215" s="343">
        <v>0</v>
      </c>
      <c r="BC215" s="343">
        <v>0</v>
      </c>
      <c r="BD215" s="343" t="s">
        <v>692</v>
      </c>
      <c r="BE215" s="343"/>
      <c r="BF215" s="350"/>
      <c r="BG215" s="343" t="s">
        <v>4291</v>
      </c>
      <c r="BH215" s="343">
        <v>2</v>
      </c>
      <c r="BI215" s="351">
        <v>46277</v>
      </c>
      <c r="BJ215" s="343">
        <v>0</v>
      </c>
      <c r="BK215" s="343"/>
      <c r="BL215" s="350"/>
      <c r="BM215" s="343" t="s">
        <v>4291</v>
      </c>
      <c r="BN215" s="347">
        <v>2</v>
      </c>
      <c r="BO215" s="352">
        <v>46277</v>
      </c>
      <c r="BP215" s="343">
        <v>0</v>
      </c>
      <c r="BQ215" s="343"/>
      <c r="BR215" s="350"/>
      <c r="BS215" s="343"/>
      <c r="BT215" s="347"/>
      <c r="BU215" s="351"/>
      <c r="BV215" s="343"/>
      <c r="BW215" s="349"/>
      <c r="BX215" s="350"/>
      <c r="BY215" s="343"/>
      <c r="BZ215" s="347"/>
      <c r="CA215" s="352"/>
      <c r="CB215" s="343"/>
      <c r="CC215" s="343"/>
      <c r="CD215" s="351"/>
      <c r="CE215" s="343"/>
      <c r="CF215" s="343"/>
      <c r="CG215" s="343"/>
      <c r="CH215" s="343"/>
      <c r="CI215" s="343"/>
      <c r="CJ215" s="351"/>
      <c r="CK215" s="343"/>
      <c r="CL215" s="343"/>
      <c r="CM215" s="343"/>
      <c r="CN215" s="343"/>
      <c r="CO215" s="343"/>
      <c r="CP215" s="351"/>
      <c r="CQ215" s="343"/>
      <c r="CR215" s="343"/>
      <c r="CS215" s="343"/>
      <c r="CT215" s="343"/>
    </row>
    <row r="216" spans="1:98" ht="17.25" customHeight="1">
      <c r="A216" s="343">
        <v>207</v>
      </c>
      <c r="B216" s="344" t="s">
        <v>4350</v>
      </c>
      <c r="C216" s="344" t="s">
        <v>4351</v>
      </c>
      <c r="D216" s="344" t="s">
        <v>781</v>
      </c>
      <c r="E216" s="344" t="s">
        <v>4292</v>
      </c>
      <c r="F216" s="344" t="s">
        <v>4353</v>
      </c>
      <c r="G216" s="344" t="s">
        <v>4294</v>
      </c>
      <c r="H216" s="345">
        <v>200</v>
      </c>
      <c r="I216" s="346" t="s">
        <v>702</v>
      </c>
      <c r="J216" s="347">
        <v>1</v>
      </c>
      <c r="K216" s="347"/>
      <c r="L216" s="347">
        <v>2</v>
      </c>
      <c r="M216" s="345">
        <v>2.8</v>
      </c>
      <c r="N216" s="345">
        <v>5.7</v>
      </c>
      <c r="O216" s="345" t="s">
        <v>674</v>
      </c>
      <c r="P216" s="345" t="s">
        <v>13</v>
      </c>
      <c r="Q216" s="345" t="s">
        <v>703</v>
      </c>
      <c r="R216" s="345"/>
      <c r="S216" s="345"/>
      <c r="T216" s="345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45">
        <f t="shared" ca="1" si="32"/>
        <v>2</v>
      </c>
      <c r="V216" s="345">
        <f t="shared" ca="1" si="33"/>
        <v>0</v>
      </c>
      <c r="W216" s="345"/>
      <c r="X216" s="345"/>
      <c r="Y216" s="345"/>
      <c r="Z216" s="345"/>
      <c r="AA216" s="345"/>
      <c r="AB216" s="345"/>
      <c r="AC216" s="345">
        <v>0.159</v>
      </c>
      <c r="AD216" s="349"/>
      <c r="AE216" s="337"/>
      <c r="AF216" s="337"/>
      <c r="AG216" s="348" t="s">
        <v>677</v>
      </c>
      <c r="AH216" s="348" t="s">
        <v>677</v>
      </c>
      <c r="AI216" s="345">
        <v>0</v>
      </c>
      <c r="AJ216" s="345">
        <v>0</v>
      </c>
      <c r="AK216" s="345"/>
      <c r="AL216" s="345"/>
      <c r="AM216" s="343"/>
      <c r="AN216" s="343"/>
      <c r="AO216" s="343"/>
      <c r="AP216" s="343"/>
      <c r="AQ216" s="343"/>
      <c r="AR216" s="343"/>
      <c r="AS216" s="343"/>
      <c r="AT216" s="343"/>
      <c r="AU216" s="343"/>
      <c r="AV216" s="343"/>
      <c r="AW216" s="343">
        <v>0</v>
      </c>
      <c r="AX216" s="343">
        <v>0</v>
      </c>
      <c r="AY216" s="343">
        <v>0</v>
      </c>
      <c r="AZ216" s="343">
        <v>0</v>
      </c>
      <c r="BA216" s="343">
        <v>0</v>
      </c>
      <c r="BB216" s="343">
        <v>0</v>
      </c>
      <c r="BC216" s="343">
        <v>0</v>
      </c>
      <c r="BD216" s="343" t="s">
        <v>692</v>
      </c>
      <c r="BE216" s="369"/>
      <c r="BF216" s="370"/>
      <c r="BG216" s="343" t="s">
        <v>4004</v>
      </c>
      <c r="BH216" s="343">
        <v>2</v>
      </c>
      <c r="BI216" s="351">
        <v>46277</v>
      </c>
      <c r="BJ216" s="343">
        <v>0</v>
      </c>
      <c r="BK216" s="369"/>
      <c r="BL216" s="370"/>
      <c r="BM216" s="371" t="s">
        <v>4004</v>
      </c>
      <c r="BN216" s="372">
        <v>2</v>
      </c>
      <c r="BO216" s="352">
        <v>46277</v>
      </c>
      <c r="BP216" s="371">
        <v>0</v>
      </c>
      <c r="BQ216" s="369"/>
      <c r="BR216" s="370"/>
      <c r="BS216" s="369"/>
      <c r="BT216" s="373"/>
      <c r="BU216" s="374"/>
      <c r="BV216" s="369"/>
      <c r="BW216" s="375"/>
      <c r="BX216" s="370"/>
      <c r="BY216" s="369"/>
      <c r="BZ216" s="373"/>
      <c r="CA216" s="376"/>
      <c r="CB216" s="369"/>
      <c r="CC216" s="369"/>
      <c r="CD216" s="374"/>
      <c r="CE216" s="369"/>
      <c r="CF216" s="369"/>
      <c r="CG216" s="369"/>
      <c r="CH216" s="369"/>
      <c r="CI216" s="369"/>
      <c r="CJ216" s="374"/>
      <c r="CK216" s="369"/>
      <c r="CL216" s="369"/>
      <c r="CM216" s="369"/>
      <c r="CN216" s="369"/>
      <c r="CO216" s="369"/>
      <c r="CP216" s="374"/>
      <c r="CQ216" s="369"/>
      <c r="CR216" s="369"/>
      <c r="CS216" s="369"/>
      <c r="CT216" s="369"/>
    </row>
    <row r="217" spans="1:98" ht="17.25" customHeight="1">
      <c r="A217" s="187">
        <v>208</v>
      </c>
      <c r="B217" s="181" t="s">
        <v>4354</v>
      </c>
      <c r="C217" s="181" t="s">
        <v>4355</v>
      </c>
      <c r="D217" s="181"/>
      <c r="E217" s="181"/>
      <c r="F217" s="181"/>
      <c r="G217" s="181" t="s">
        <v>4287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33" t="s">
        <v>674</v>
      </c>
      <c r="P217" s="182"/>
      <c r="Q217" s="182"/>
      <c r="R217" s="333" t="s">
        <v>3962</v>
      </c>
      <c r="S217" s="182"/>
      <c r="T217" s="182"/>
      <c r="U217" s="182"/>
      <c r="V217" s="182"/>
      <c r="W217" s="333">
        <f ca="1">_xlfn.MINIFS(V:V,C:C,C217,AE:AE,"",AB:AB,"")</f>
        <v>0</v>
      </c>
      <c r="X217" s="333">
        <f ca="1">SUMIFS(T:T,C:C,C217,AE:AE,"")/SUMIFS(L:L,C:C,C217,AE:AE,"",AB:AB,"")</f>
        <v>0</v>
      </c>
      <c r="Y217" s="182"/>
      <c r="Z217" s="182"/>
      <c r="AA217" s="182"/>
      <c r="AB217" s="182"/>
      <c r="AC217" s="182">
        <v>0.22900000000000001</v>
      </c>
      <c r="AD217" s="377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45">
        <v>0</v>
      </c>
      <c r="AJ217" s="345">
        <v>0</v>
      </c>
      <c r="AK217" s="345"/>
      <c r="AL217" s="345"/>
      <c r="AM217" s="343"/>
      <c r="AN217" s="343"/>
      <c r="AO217" s="343"/>
      <c r="AP217" s="343"/>
      <c r="AQ217" s="343"/>
      <c r="AR217" s="343"/>
      <c r="AS217" s="343"/>
      <c r="AT217" s="343"/>
      <c r="AU217" s="343"/>
      <c r="AV217" s="343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43"/>
      <c r="BF217" s="343"/>
      <c r="BG217" s="343"/>
      <c r="BH217" s="347"/>
      <c r="BI217" s="351"/>
      <c r="BJ217" s="343"/>
      <c r="BK217" s="343"/>
      <c r="BL217" s="350"/>
      <c r="BM217" s="343"/>
      <c r="BN217" s="343"/>
      <c r="BO217" s="352">
        <v>46277</v>
      </c>
      <c r="BP217" s="343"/>
      <c r="BQ217" s="343"/>
      <c r="BR217" s="350"/>
      <c r="BS217" s="343"/>
      <c r="BT217" s="343"/>
      <c r="BU217" s="351"/>
      <c r="BV217" s="343"/>
      <c r="BW217" s="343"/>
      <c r="BX217" s="350"/>
      <c r="BY217" s="343"/>
      <c r="BZ217" s="343"/>
      <c r="CA217" s="343"/>
      <c r="CB217" s="343"/>
      <c r="CC217" s="343"/>
      <c r="CD217" s="351"/>
      <c r="CE217" s="343"/>
      <c r="CF217" s="343"/>
      <c r="CG217" s="343"/>
      <c r="CH217" s="343"/>
      <c r="CI217" s="343"/>
      <c r="CJ217" s="351"/>
      <c r="CK217" s="343"/>
      <c r="CL217" s="343"/>
      <c r="CM217" s="343"/>
      <c r="CN217" s="343"/>
      <c r="CO217" s="343"/>
      <c r="CP217" s="351"/>
      <c r="CQ217" s="343"/>
      <c r="CR217" s="343"/>
      <c r="CS217" s="343"/>
      <c r="CT217" s="343"/>
    </row>
    <row r="218" spans="1:98" ht="17.25" customHeight="1">
      <c r="A218" s="343">
        <v>209</v>
      </c>
      <c r="B218" s="344" t="s">
        <v>4354</v>
      </c>
      <c r="C218" s="344" t="s">
        <v>4355</v>
      </c>
      <c r="D218" s="344" t="s">
        <v>781</v>
      </c>
      <c r="E218" s="344" t="s">
        <v>4288</v>
      </c>
      <c r="F218" s="344" t="s">
        <v>4356</v>
      </c>
      <c r="G218" s="344" t="s">
        <v>4290</v>
      </c>
      <c r="H218" s="345">
        <v>180</v>
      </c>
      <c r="I218" s="346" t="s">
        <v>702</v>
      </c>
      <c r="J218" s="347">
        <v>1</v>
      </c>
      <c r="K218" s="347"/>
      <c r="L218" s="347">
        <v>2</v>
      </c>
      <c r="M218" s="345">
        <v>2</v>
      </c>
      <c r="N218" s="345">
        <v>4.0999999999999996</v>
      </c>
      <c r="O218" s="345" t="s">
        <v>674</v>
      </c>
      <c r="P218" s="345" t="s">
        <v>13</v>
      </c>
      <c r="Q218" s="345" t="s">
        <v>703</v>
      </c>
      <c r="R218" s="345"/>
      <c r="S218" s="345"/>
      <c r="T218" s="345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345">
        <f t="shared" ref="U218:U219" ca="1" si="34">+L218-T218</f>
        <v>2</v>
      </c>
      <c r="V218" s="345">
        <f t="shared" ref="V218:V219" ca="1" si="35">ROUNDDOWN(T218/J218,0)</f>
        <v>0</v>
      </c>
      <c r="W218" s="345"/>
      <c r="X218" s="345"/>
      <c r="Y218" s="345"/>
      <c r="Z218" s="345"/>
      <c r="AA218" s="345"/>
      <c r="AB218" s="345"/>
      <c r="AC218" s="345">
        <v>7.0000000000000007E-2</v>
      </c>
      <c r="AD218" s="349"/>
      <c r="AE218" s="337"/>
      <c r="AF218" s="337"/>
      <c r="AG218" s="348" t="s">
        <v>677</v>
      </c>
      <c r="AH218" s="348" t="s">
        <v>677</v>
      </c>
      <c r="AI218" s="345">
        <v>0</v>
      </c>
      <c r="AJ218" s="345">
        <v>0</v>
      </c>
      <c r="AK218" s="345"/>
      <c r="AL218" s="345"/>
      <c r="AM218" s="343"/>
      <c r="AN218" s="343"/>
      <c r="AO218" s="343"/>
      <c r="AP218" s="343"/>
      <c r="AQ218" s="343"/>
      <c r="AR218" s="343"/>
      <c r="AS218" s="343"/>
      <c r="AT218" s="343"/>
      <c r="AU218" s="343"/>
      <c r="AV218" s="343"/>
      <c r="AW218" s="343">
        <v>1</v>
      </c>
      <c r="AX218" s="343">
        <v>0</v>
      </c>
      <c r="AY218" s="343">
        <v>0</v>
      </c>
      <c r="AZ218" s="343">
        <v>1</v>
      </c>
      <c r="BA218" s="343">
        <v>0</v>
      </c>
      <c r="BB218" s="343">
        <v>0</v>
      </c>
      <c r="BC218" s="343">
        <v>0</v>
      </c>
      <c r="BD218" s="343" t="s">
        <v>692</v>
      </c>
      <c r="BE218" s="381"/>
      <c r="BF218" s="381"/>
      <c r="BG218" s="343" t="s">
        <v>4291</v>
      </c>
      <c r="BH218" s="343">
        <v>2</v>
      </c>
      <c r="BI218" s="351">
        <v>46277</v>
      </c>
      <c r="BJ218" s="343">
        <v>0</v>
      </c>
      <c r="BK218" s="353"/>
      <c r="BL218" s="354"/>
      <c r="BM218" s="343" t="s">
        <v>4291</v>
      </c>
      <c r="BN218" s="347">
        <v>2</v>
      </c>
      <c r="BO218" s="352">
        <v>46277</v>
      </c>
      <c r="BP218" s="343">
        <v>0</v>
      </c>
      <c r="BQ218" s="353"/>
      <c r="BR218" s="354"/>
      <c r="BS218" s="353"/>
      <c r="BT218" s="355"/>
      <c r="BU218" s="356"/>
      <c r="BV218" s="353"/>
      <c r="BW218" s="357"/>
      <c r="BX218" s="354"/>
      <c r="BY218" s="353"/>
      <c r="BZ218" s="355"/>
      <c r="CA218" s="358"/>
      <c r="CB218" s="353"/>
      <c r="CC218" s="353"/>
      <c r="CD218" s="356"/>
      <c r="CE218" s="353"/>
      <c r="CF218" s="353"/>
      <c r="CG218" s="353"/>
      <c r="CH218" s="353"/>
      <c r="CI218" s="353"/>
      <c r="CJ218" s="356"/>
      <c r="CK218" s="353"/>
      <c r="CL218" s="353"/>
      <c r="CM218" s="353"/>
      <c r="CN218" s="353"/>
      <c r="CO218" s="353"/>
      <c r="CP218" s="356"/>
      <c r="CQ218" s="353"/>
      <c r="CR218" s="353"/>
      <c r="CS218" s="353"/>
      <c r="CT218" s="353"/>
    </row>
    <row r="219" spans="1:98" ht="17.25" customHeight="1">
      <c r="A219" s="343">
        <v>210</v>
      </c>
      <c r="B219" s="344" t="s">
        <v>4354</v>
      </c>
      <c r="C219" s="344" t="s">
        <v>4355</v>
      </c>
      <c r="D219" s="344" t="s">
        <v>781</v>
      </c>
      <c r="E219" s="344" t="s">
        <v>4292</v>
      </c>
      <c r="F219" s="344" t="s">
        <v>4357</v>
      </c>
      <c r="G219" s="344" t="s">
        <v>4294</v>
      </c>
      <c r="H219" s="345">
        <v>200</v>
      </c>
      <c r="I219" s="346" t="s">
        <v>702</v>
      </c>
      <c r="J219" s="347">
        <v>1</v>
      </c>
      <c r="K219" s="347"/>
      <c r="L219" s="347">
        <v>2</v>
      </c>
      <c r="M219" s="345">
        <v>2.8</v>
      </c>
      <c r="N219" s="345">
        <v>5.7</v>
      </c>
      <c r="O219" s="345" t="s">
        <v>674</v>
      </c>
      <c r="P219" s="345" t="s">
        <v>13</v>
      </c>
      <c r="Q219" s="345" t="s">
        <v>703</v>
      </c>
      <c r="R219" s="345"/>
      <c r="S219" s="345"/>
      <c r="T219" s="345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45">
        <f t="shared" ca="1" si="34"/>
        <v>2</v>
      </c>
      <c r="V219" s="345">
        <f t="shared" ca="1" si="35"/>
        <v>0</v>
      </c>
      <c r="W219" s="345"/>
      <c r="X219" s="345"/>
      <c r="Y219" s="345"/>
      <c r="Z219" s="345"/>
      <c r="AA219" s="345"/>
      <c r="AB219" s="345"/>
      <c r="AC219" s="345">
        <v>0.159</v>
      </c>
      <c r="AD219" s="349"/>
      <c r="AE219" s="337"/>
      <c r="AF219" s="337"/>
      <c r="AG219" s="348" t="s">
        <v>677</v>
      </c>
      <c r="AH219" s="348" t="s">
        <v>677</v>
      </c>
      <c r="AI219" s="345">
        <v>0</v>
      </c>
      <c r="AJ219" s="345">
        <v>0</v>
      </c>
      <c r="AK219" s="345"/>
      <c r="AL219" s="345"/>
      <c r="AM219" s="343"/>
      <c r="AN219" s="343"/>
      <c r="AO219" s="343"/>
      <c r="AP219" s="343"/>
      <c r="AQ219" s="343"/>
      <c r="AR219" s="343"/>
      <c r="AS219" s="343"/>
      <c r="AT219" s="343"/>
      <c r="AU219" s="343"/>
      <c r="AV219" s="343"/>
      <c r="AW219" s="343">
        <v>0</v>
      </c>
      <c r="AX219" s="343">
        <v>0</v>
      </c>
      <c r="AY219" s="343">
        <v>0</v>
      </c>
      <c r="AZ219" s="343">
        <v>0</v>
      </c>
      <c r="BA219" s="343">
        <v>0</v>
      </c>
      <c r="BB219" s="343">
        <v>0</v>
      </c>
      <c r="BC219" s="343">
        <v>0</v>
      </c>
      <c r="BD219" s="343" t="s">
        <v>692</v>
      </c>
      <c r="BE219" s="378"/>
      <c r="BF219" s="379"/>
      <c r="BG219" s="343" t="s">
        <v>4004</v>
      </c>
      <c r="BH219" s="343">
        <v>2</v>
      </c>
      <c r="BI219" s="351">
        <v>46277</v>
      </c>
      <c r="BJ219" s="343">
        <v>0</v>
      </c>
      <c r="BK219" s="378"/>
      <c r="BL219" s="379"/>
      <c r="BM219" s="378" t="s">
        <v>4004</v>
      </c>
      <c r="BN219" s="392">
        <v>2</v>
      </c>
      <c r="BO219" s="352">
        <v>46277</v>
      </c>
      <c r="BP219" s="378">
        <v>0</v>
      </c>
      <c r="BQ219" s="378"/>
      <c r="BR219" s="379"/>
      <c r="BS219" s="378"/>
      <c r="BT219" s="392"/>
      <c r="BU219" s="380"/>
      <c r="BV219" s="378"/>
      <c r="BW219" s="393"/>
      <c r="BX219" s="379"/>
      <c r="BY219" s="378"/>
      <c r="BZ219" s="392"/>
      <c r="CA219" s="394"/>
      <c r="CB219" s="378"/>
      <c r="CC219" s="378"/>
      <c r="CD219" s="380"/>
      <c r="CE219" s="378"/>
      <c r="CF219" s="378"/>
      <c r="CG219" s="378"/>
      <c r="CH219" s="378"/>
      <c r="CI219" s="378"/>
      <c r="CJ219" s="380"/>
      <c r="CK219" s="378"/>
      <c r="CL219" s="378"/>
      <c r="CM219" s="378"/>
      <c r="CN219" s="378"/>
      <c r="CO219" s="378"/>
      <c r="CP219" s="380"/>
      <c r="CQ219" s="378"/>
      <c r="CR219" s="378"/>
      <c r="CS219" s="378"/>
      <c r="CT219" s="378"/>
    </row>
    <row r="220" spans="1:98" ht="17.25" customHeight="1">
      <c r="A220" s="187">
        <v>211</v>
      </c>
      <c r="B220" s="181" t="s">
        <v>4358</v>
      </c>
      <c r="C220" s="181" t="s">
        <v>4359</v>
      </c>
      <c r="D220" s="181"/>
      <c r="E220" s="181"/>
      <c r="F220" s="181"/>
      <c r="G220" s="181" t="s">
        <v>4287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33" t="s">
        <v>674</v>
      </c>
      <c r="P220" s="182"/>
      <c r="Q220" s="182"/>
      <c r="R220" s="333" t="s">
        <v>3962</v>
      </c>
      <c r="S220" s="182"/>
      <c r="T220" s="182"/>
      <c r="U220" s="182"/>
      <c r="V220" s="182"/>
      <c r="W220" s="333">
        <f ca="1">_xlfn.MINIFS(V:V,C:C,C220,AE:AE,"",AB:AB,"")</f>
        <v>0</v>
      </c>
      <c r="X220" s="333">
        <f ca="1">SUMIFS(T:T,C:C,C220,AE:AE,"")/SUMIFS(L:L,C:C,C220,AE:AE,"",AB:AB,"")</f>
        <v>0</v>
      </c>
      <c r="Y220" s="182"/>
      <c r="Z220" s="182"/>
      <c r="AA220" s="182"/>
      <c r="AB220" s="182"/>
      <c r="AC220" s="182">
        <v>0.22900000000000001</v>
      </c>
      <c r="AD220" s="377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45">
        <v>0</v>
      </c>
      <c r="AJ220" s="345">
        <v>0</v>
      </c>
      <c r="AK220" s="345"/>
      <c r="AL220" s="345"/>
      <c r="AM220" s="343"/>
      <c r="AN220" s="343"/>
      <c r="AO220" s="343"/>
      <c r="AP220" s="343"/>
      <c r="AQ220" s="343"/>
      <c r="AR220" s="343"/>
      <c r="AS220" s="343"/>
      <c r="AT220" s="343"/>
      <c r="AU220" s="343"/>
      <c r="AV220" s="343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53"/>
      <c r="BF220" s="354"/>
      <c r="BG220" s="381"/>
      <c r="BH220" s="381"/>
      <c r="BI220" s="356"/>
      <c r="BJ220" s="343"/>
      <c r="BK220" s="353"/>
      <c r="BL220" s="354"/>
      <c r="BM220" s="343"/>
      <c r="BN220" s="343"/>
      <c r="BO220" s="352">
        <v>46277</v>
      </c>
      <c r="BP220" s="343"/>
      <c r="BQ220" s="353"/>
      <c r="BR220" s="354"/>
      <c r="BS220" s="353"/>
      <c r="BT220" s="353"/>
      <c r="BU220" s="356"/>
      <c r="BV220" s="353"/>
      <c r="BW220" s="353"/>
      <c r="BX220" s="354"/>
      <c r="BY220" s="353"/>
      <c r="BZ220" s="353"/>
      <c r="CA220" s="353"/>
      <c r="CB220" s="353"/>
      <c r="CC220" s="353"/>
      <c r="CD220" s="356"/>
      <c r="CE220" s="353"/>
      <c r="CF220" s="353"/>
      <c r="CG220" s="353"/>
      <c r="CH220" s="353"/>
      <c r="CI220" s="353"/>
      <c r="CJ220" s="356"/>
      <c r="CK220" s="353"/>
      <c r="CL220" s="353"/>
      <c r="CM220" s="353"/>
      <c r="CN220" s="353"/>
      <c r="CO220" s="353"/>
      <c r="CP220" s="356"/>
      <c r="CQ220" s="353"/>
      <c r="CR220" s="353"/>
      <c r="CS220" s="353"/>
      <c r="CT220" s="353"/>
    </row>
    <row r="221" spans="1:98" ht="17.25" customHeight="1">
      <c r="A221" s="343">
        <v>212</v>
      </c>
      <c r="B221" s="344" t="s">
        <v>4358</v>
      </c>
      <c r="C221" s="344" t="s">
        <v>4359</v>
      </c>
      <c r="D221" s="344" t="s">
        <v>781</v>
      </c>
      <c r="E221" s="344" t="s">
        <v>4288</v>
      </c>
      <c r="F221" s="344" t="s">
        <v>4360</v>
      </c>
      <c r="G221" s="344" t="s">
        <v>4290</v>
      </c>
      <c r="H221" s="345">
        <v>180</v>
      </c>
      <c r="I221" s="346" t="s">
        <v>702</v>
      </c>
      <c r="J221" s="347">
        <v>1</v>
      </c>
      <c r="K221" s="347"/>
      <c r="L221" s="347">
        <v>2</v>
      </c>
      <c r="M221" s="345">
        <v>2</v>
      </c>
      <c r="N221" s="345">
        <v>4.0999999999999996</v>
      </c>
      <c r="O221" s="345" t="s">
        <v>674</v>
      </c>
      <c r="P221" s="345" t="s">
        <v>13</v>
      </c>
      <c r="Q221" s="345" t="s">
        <v>703</v>
      </c>
      <c r="R221" s="345"/>
      <c r="S221" s="345"/>
      <c r="T221" s="345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345">
        <f t="shared" ref="U221:U222" ca="1" si="36">+L221-T221</f>
        <v>2</v>
      </c>
      <c r="V221" s="345">
        <f t="shared" ref="V221:V222" ca="1" si="37">ROUNDDOWN(T221/J221,0)</f>
        <v>0</v>
      </c>
      <c r="W221" s="345"/>
      <c r="X221" s="345"/>
      <c r="Y221" s="345"/>
      <c r="Z221" s="345"/>
      <c r="AA221" s="345"/>
      <c r="AB221" s="345"/>
      <c r="AC221" s="345">
        <v>7.0000000000000007E-2</v>
      </c>
      <c r="AD221" s="349"/>
      <c r="AE221" s="337"/>
      <c r="AF221" s="337"/>
      <c r="AG221" s="348" t="s">
        <v>677</v>
      </c>
      <c r="AH221" s="348" t="s">
        <v>677</v>
      </c>
      <c r="AI221" s="345">
        <v>0</v>
      </c>
      <c r="AJ221" s="345">
        <v>0</v>
      </c>
      <c r="AK221" s="345"/>
      <c r="AL221" s="345"/>
      <c r="AM221" s="343"/>
      <c r="AN221" s="343"/>
      <c r="AO221" s="343"/>
      <c r="AP221" s="343"/>
      <c r="AQ221" s="343"/>
      <c r="AR221" s="343"/>
      <c r="AS221" s="343"/>
      <c r="AT221" s="343"/>
      <c r="AU221" s="343"/>
      <c r="AV221" s="343"/>
      <c r="AW221" s="343">
        <v>1</v>
      </c>
      <c r="AX221" s="343">
        <v>0</v>
      </c>
      <c r="AY221" s="343">
        <v>0</v>
      </c>
      <c r="AZ221" s="343">
        <v>1</v>
      </c>
      <c r="BA221" s="343">
        <v>0</v>
      </c>
      <c r="BB221" s="343">
        <v>0</v>
      </c>
      <c r="BC221" s="343">
        <v>0</v>
      </c>
      <c r="BD221" s="343" t="s">
        <v>692</v>
      </c>
      <c r="BE221" s="359"/>
      <c r="BF221" s="360"/>
      <c r="BG221" s="343" t="s">
        <v>4291</v>
      </c>
      <c r="BH221" s="343">
        <v>2</v>
      </c>
      <c r="BI221" s="351">
        <v>46277</v>
      </c>
      <c r="BJ221" s="343">
        <v>0</v>
      </c>
      <c r="BK221" s="361"/>
      <c r="BL221" s="362"/>
      <c r="BM221" s="363" t="s">
        <v>4291</v>
      </c>
      <c r="BN221" s="363">
        <v>2</v>
      </c>
      <c r="BO221" s="352">
        <v>46277</v>
      </c>
      <c r="BP221" s="363">
        <v>0</v>
      </c>
      <c r="BQ221" s="361"/>
      <c r="BR221" s="362"/>
      <c r="BS221" s="361"/>
      <c r="BT221" s="361"/>
      <c r="BU221" s="366"/>
      <c r="BV221" s="361"/>
      <c r="BW221" s="361"/>
      <c r="BX221" s="362"/>
      <c r="BY221" s="361"/>
      <c r="BZ221" s="361"/>
      <c r="CA221" s="361"/>
      <c r="CB221" s="361"/>
      <c r="CC221" s="361"/>
      <c r="CD221" s="366"/>
      <c r="CE221" s="361"/>
      <c r="CF221" s="361"/>
      <c r="CG221" s="361"/>
      <c r="CH221" s="361"/>
      <c r="CI221" s="361"/>
      <c r="CJ221" s="366"/>
      <c r="CK221" s="361"/>
      <c r="CL221" s="361"/>
      <c r="CM221" s="361"/>
      <c r="CN221" s="361"/>
      <c r="CO221" s="361"/>
      <c r="CP221" s="366"/>
      <c r="CQ221" s="361"/>
      <c r="CR221" s="361"/>
      <c r="CS221" s="361"/>
      <c r="CT221" s="361"/>
    </row>
    <row r="222" spans="1:98" ht="17.25" customHeight="1">
      <c r="A222" s="343">
        <v>213</v>
      </c>
      <c r="B222" s="344" t="s">
        <v>4358</v>
      </c>
      <c r="C222" s="344" t="s">
        <v>4359</v>
      </c>
      <c r="D222" s="344" t="s">
        <v>781</v>
      </c>
      <c r="E222" s="344" t="s">
        <v>4292</v>
      </c>
      <c r="F222" s="344" t="s">
        <v>4361</v>
      </c>
      <c r="G222" s="344" t="s">
        <v>4294</v>
      </c>
      <c r="H222" s="345">
        <v>200</v>
      </c>
      <c r="I222" s="346" t="s">
        <v>702</v>
      </c>
      <c r="J222" s="347">
        <v>1</v>
      </c>
      <c r="K222" s="347"/>
      <c r="L222" s="347">
        <v>2</v>
      </c>
      <c r="M222" s="345">
        <v>2.8</v>
      </c>
      <c r="N222" s="345">
        <v>5.7</v>
      </c>
      <c r="O222" s="345" t="s">
        <v>674</v>
      </c>
      <c r="P222" s="345" t="s">
        <v>13</v>
      </c>
      <c r="Q222" s="345" t="s">
        <v>703</v>
      </c>
      <c r="R222" s="345"/>
      <c r="S222" s="345"/>
      <c r="T222" s="345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45">
        <f t="shared" ca="1" si="36"/>
        <v>2</v>
      </c>
      <c r="V222" s="345">
        <f t="shared" ca="1" si="37"/>
        <v>0</v>
      </c>
      <c r="W222" s="345"/>
      <c r="X222" s="345"/>
      <c r="Y222" s="345"/>
      <c r="Z222" s="345"/>
      <c r="AA222" s="345"/>
      <c r="AB222" s="345"/>
      <c r="AC222" s="345">
        <v>0.159</v>
      </c>
      <c r="AD222" s="349"/>
      <c r="AE222" s="337"/>
      <c r="AF222" s="337"/>
      <c r="AG222" s="348" t="s">
        <v>677</v>
      </c>
      <c r="AH222" s="348" t="s">
        <v>677</v>
      </c>
      <c r="AI222" s="345">
        <v>0</v>
      </c>
      <c r="AJ222" s="345">
        <v>0</v>
      </c>
      <c r="AK222" s="345"/>
      <c r="AL222" s="345"/>
      <c r="AM222" s="343"/>
      <c r="AN222" s="343"/>
      <c r="AO222" s="343"/>
      <c r="AP222" s="343"/>
      <c r="AQ222" s="343"/>
      <c r="AR222" s="343"/>
      <c r="AS222" s="343"/>
      <c r="AT222" s="343"/>
      <c r="AU222" s="343"/>
      <c r="AV222" s="343"/>
      <c r="AW222" s="343">
        <v>0</v>
      </c>
      <c r="AX222" s="343">
        <v>0</v>
      </c>
      <c r="AY222" s="343">
        <v>0</v>
      </c>
      <c r="AZ222" s="343">
        <v>0</v>
      </c>
      <c r="BA222" s="343">
        <v>0</v>
      </c>
      <c r="BB222" s="343">
        <v>0</v>
      </c>
      <c r="BC222" s="343">
        <v>0</v>
      </c>
      <c r="BD222" s="343" t="s">
        <v>692</v>
      </c>
      <c r="BE222" s="359"/>
      <c r="BF222" s="360"/>
      <c r="BG222" s="343" t="s">
        <v>4004</v>
      </c>
      <c r="BH222" s="343">
        <v>2</v>
      </c>
      <c r="BI222" s="351">
        <v>46277</v>
      </c>
      <c r="BJ222" s="343">
        <v>0</v>
      </c>
      <c r="BK222" s="361"/>
      <c r="BL222" s="362"/>
      <c r="BM222" s="363" t="s">
        <v>4004</v>
      </c>
      <c r="BN222" s="363">
        <v>2</v>
      </c>
      <c r="BO222" s="352">
        <v>46277</v>
      </c>
      <c r="BP222" s="363">
        <v>0</v>
      </c>
      <c r="BQ222" s="361"/>
      <c r="BR222" s="362"/>
      <c r="BS222" s="361"/>
      <c r="BT222" s="361"/>
      <c r="BU222" s="366"/>
      <c r="BV222" s="361"/>
      <c r="BW222" s="361"/>
      <c r="BX222" s="362"/>
      <c r="BY222" s="361"/>
      <c r="BZ222" s="361"/>
      <c r="CA222" s="361"/>
      <c r="CB222" s="361"/>
      <c r="CC222" s="361"/>
      <c r="CD222" s="366"/>
      <c r="CE222" s="361"/>
      <c r="CF222" s="361"/>
      <c r="CG222" s="361"/>
      <c r="CH222" s="361"/>
      <c r="CI222" s="361"/>
      <c r="CJ222" s="366"/>
      <c r="CK222" s="361"/>
      <c r="CL222" s="361"/>
      <c r="CM222" s="361"/>
      <c r="CN222" s="361"/>
      <c r="CO222" s="361"/>
      <c r="CP222" s="366"/>
      <c r="CQ222" s="361"/>
      <c r="CR222" s="361"/>
      <c r="CS222" s="361"/>
      <c r="CT222" s="361"/>
    </row>
    <row r="223" spans="1:98" ht="17.25" customHeight="1">
      <c r="A223" s="187">
        <v>214</v>
      </c>
      <c r="B223" s="181" t="s">
        <v>4362</v>
      </c>
      <c r="C223" s="181" t="s">
        <v>4363</v>
      </c>
      <c r="D223" s="181"/>
      <c r="E223" s="181"/>
      <c r="F223" s="181"/>
      <c r="G223" s="181" t="s">
        <v>4287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33" t="s">
        <v>674</v>
      </c>
      <c r="P223" s="182"/>
      <c r="Q223" s="182"/>
      <c r="R223" s="333" t="s">
        <v>3962</v>
      </c>
      <c r="S223" s="182"/>
      <c r="T223" s="182"/>
      <c r="U223" s="182"/>
      <c r="V223" s="182"/>
      <c r="W223" s="333">
        <f ca="1">_xlfn.MINIFS(V:V,C:C,C223,AE:AE,"",AB:AB,"")</f>
        <v>0</v>
      </c>
      <c r="X223" s="333">
        <f ca="1">SUMIFS(T:T,C:C,C223,AE:AE,"")/SUMIFS(L:L,C:C,C223,AE:AE,"",AB:AB,"")</f>
        <v>0</v>
      </c>
      <c r="Y223" s="182"/>
      <c r="Z223" s="182"/>
      <c r="AA223" s="182"/>
      <c r="AB223" s="182"/>
      <c r="AC223" s="182">
        <v>0.22900000000000001</v>
      </c>
      <c r="AD223" s="377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45">
        <v>0</v>
      </c>
      <c r="AJ223" s="345">
        <v>0</v>
      </c>
      <c r="AK223" s="345"/>
      <c r="AL223" s="345"/>
      <c r="AM223" s="343"/>
      <c r="AN223" s="343"/>
      <c r="AO223" s="343"/>
      <c r="AP223" s="343"/>
      <c r="AQ223" s="343"/>
      <c r="AR223" s="343"/>
      <c r="AS223" s="343"/>
      <c r="AT223" s="343"/>
      <c r="AU223" s="343"/>
      <c r="AV223" s="343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43"/>
      <c r="BF223" s="350"/>
      <c r="BG223" s="343"/>
      <c r="BH223" s="343"/>
      <c r="BI223" s="351"/>
      <c r="BJ223" s="343"/>
      <c r="BK223" s="343"/>
      <c r="BL223" s="350"/>
      <c r="BM223" s="343"/>
      <c r="BN223" s="343"/>
      <c r="BO223" s="352">
        <v>46277</v>
      </c>
      <c r="BP223" s="343"/>
      <c r="BQ223" s="343"/>
      <c r="BR223" s="350"/>
      <c r="BS223" s="343"/>
      <c r="BT223" s="343"/>
      <c r="BU223" s="351"/>
      <c r="BV223" s="343"/>
      <c r="BW223" s="343"/>
      <c r="BX223" s="350"/>
      <c r="BY223" s="343"/>
      <c r="BZ223" s="343"/>
      <c r="CA223" s="343"/>
      <c r="CB223" s="343"/>
      <c r="CC223" s="343"/>
      <c r="CD223" s="351"/>
      <c r="CE223" s="343"/>
      <c r="CF223" s="343"/>
      <c r="CG223" s="343"/>
      <c r="CH223" s="343"/>
      <c r="CI223" s="343"/>
      <c r="CJ223" s="351"/>
      <c r="CK223" s="343"/>
      <c r="CL223" s="343"/>
      <c r="CM223" s="343"/>
      <c r="CN223" s="343"/>
      <c r="CO223" s="343"/>
      <c r="CP223" s="351"/>
      <c r="CQ223" s="343"/>
      <c r="CR223" s="343"/>
      <c r="CS223" s="343"/>
      <c r="CT223" s="343"/>
    </row>
    <row r="224" spans="1:98" ht="17.25" customHeight="1">
      <c r="A224" s="343">
        <v>215</v>
      </c>
      <c r="B224" s="344" t="s">
        <v>4362</v>
      </c>
      <c r="C224" s="344" t="s">
        <v>4363</v>
      </c>
      <c r="D224" s="344" t="s">
        <v>781</v>
      </c>
      <c r="E224" s="344" t="s">
        <v>4288</v>
      </c>
      <c r="F224" s="344" t="s">
        <v>4364</v>
      </c>
      <c r="G224" s="344" t="s">
        <v>4290</v>
      </c>
      <c r="H224" s="345">
        <v>180</v>
      </c>
      <c r="I224" s="346" t="s">
        <v>702</v>
      </c>
      <c r="J224" s="347">
        <v>1</v>
      </c>
      <c r="K224" s="347"/>
      <c r="L224" s="347">
        <v>2</v>
      </c>
      <c r="M224" s="345">
        <v>2</v>
      </c>
      <c r="N224" s="345">
        <v>4.0999999999999996</v>
      </c>
      <c r="O224" s="345" t="s">
        <v>674</v>
      </c>
      <c r="P224" s="345" t="s">
        <v>13</v>
      </c>
      <c r="Q224" s="345" t="s">
        <v>703</v>
      </c>
      <c r="R224" s="345"/>
      <c r="S224" s="345"/>
      <c r="T224" s="345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345">
        <f t="shared" ref="U224:U225" ca="1" si="38">+L224-T224</f>
        <v>2</v>
      </c>
      <c r="V224" s="345">
        <f t="shared" ref="V224:V225" ca="1" si="39">ROUNDDOWN(T224/J224,0)</f>
        <v>0</v>
      </c>
      <c r="W224" s="345"/>
      <c r="X224" s="345"/>
      <c r="Y224" s="345"/>
      <c r="Z224" s="345"/>
      <c r="AA224" s="345"/>
      <c r="AB224" s="345"/>
      <c r="AC224" s="345">
        <v>7.0000000000000007E-2</v>
      </c>
      <c r="AD224" s="349"/>
      <c r="AE224" s="337"/>
      <c r="AF224" s="337"/>
      <c r="AG224" s="348" t="s">
        <v>677</v>
      </c>
      <c r="AH224" s="348" t="s">
        <v>677</v>
      </c>
      <c r="AI224" s="345">
        <v>0</v>
      </c>
      <c r="AJ224" s="345">
        <v>0</v>
      </c>
      <c r="AK224" s="345"/>
      <c r="AL224" s="345"/>
      <c r="AM224" s="343"/>
      <c r="AN224" s="343"/>
      <c r="AO224" s="343"/>
      <c r="AP224" s="343"/>
      <c r="AQ224" s="343"/>
      <c r="AR224" s="343"/>
      <c r="AS224" s="343"/>
      <c r="AT224" s="343"/>
      <c r="AU224" s="343"/>
      <c r="AV224" s="343"/>
      <c r="AW224" s="343">
        <v>1</v>
      </c>
      <c r="AX224" s="343">
        <v>0</v>
      </c>
      <c r="AY224" s="343">
        <v>0</v>
      </c>
      <c r="AZ224" s="343">
        <v>1</v>
      </c>
      <c r="BA224" s="343">
        <v>0</v>
      </c>
      <c r="BB224" s="343">
        <v>0</v>
      </c>
      <c r="BC224" s="343">
        <v>0</v>
      </c>
      <c r="BD224" s="343" t="s">
        <v>692</v>
      </c>
      <c r="BE224" s="343"/>
      <c r="BF224" s="350"/>
      <c r="BG224" s="343" t="s">
        <v>4291</v>
      </c>
      <c r="BH224" s="343">
        <v>2</v>
      </c>
      <c r="BI224" s="351">
        <v>46277</v>
      </c>
      <c r="BJ224" s="343">
        <v>0</v>
      </c>
      <c r="BK224" s="353"/>
      <c r="BL224" s="354"/>
      <c r="BM224" s="343" t="s">
        <v>4291</v>
      </c>
      <c r="BN224" s="343">
        <v>2</v>
      </c>
      <c r="BO224" s="352">
        <v>46277</v>
      </c>
      <c r="BP224" s="343">
        <v>0</v>
      </c>
      <c r="BQ224" s="353"/>
      <c r="BR224" s="354"/>
      <c r="BS224" s="353"/>
      <c r="BT224" s="353"/>
      <c r="BU224" s="356"/>
      <c r="BV224" s="353"/>
      <c r="BW224" s="353"/>
      <c r="BX224" s="354"/>
      <c r="BY224" s="353"/>
      <c r="BZ224" s="353"/>
      <c r="CA224" s="353"/>
      <c r="CB224" s="353"/>
      <c r="CC224" s="353"/>
      <c r="CD224" s="356"/>
      <c r="CE224" s="353"/>
      <c r="CF224" s="353"/>
      <c r="CG224" s="353"/>
      <c r="CH224" s="353"/>
      <c r="CI224" s="353"/>
      <c r="CJ224" s="356"/>
      <c r="CK224" s="353"/>
      <c r="CL224" s="353"/>
      <c r="CM224" s="353"/>
      <c r="CN224" s="353"/>
      <c r="CO224" s="353"/>
      <c r="CP224" s="356"/>
      <c r="CQ224" s="353"/>
      <c r="CR224" s="353"/>
      <c r="CS224" s="353"/>
      <c r="CT224" s="353"/>
    </row>
    <row r="225" spans="1:98" ht="17.25" customHeight="1">
      <c r="A225" s="343">
        <v>216</v>
      </c>
      <c r="B225" s="344" t="s">
        <v>4362</v>
      </c>
      <c r="C225" s="344" t="s">
        <v>4363</v>
      </c>
      <c r="D225" s="344" t="s">
        <v>781</v>
      </c>
      <c r="E225" s="344" t="s">
        <v>4292</v>
      </c>
      <c r="F225" s="344" t="s">
        <v>4365</v>
      </c>
      <c r="G225" s="344" t="s">
        <v>4294</v>
      </c>
      <c r="H225" s="345">
        <v>200</v>
      </c>
      <c r="I225" s="346" t="s">
        <v>702</v>
      </c>
      <c r="J225" s="347">
        <v>1</v>
      </c>
      <c r="K225" s="347"/>
      <c r="L225" s="347">
        <v>2</v>
      </c>
      <c r="M225" s="345">
        <v>2.8</v>
      </c>
      <c r="N225" s="345">
        <v>5.7</v>
      </c>
      <c r="O225" s="345" t="s">
        <v>674</v>
      </c>
      <c r="P225" s="345" t="s">
        <v>13</v>
      </c>
      <c r="Q225" s="345" t="s">
        <v>703</v>
      </c>
      <c r="R225" s="345"/>
      <c r="S225" s="345"/>
      <c r="T225" s="345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45">
        <f t="shared" ca="1" si="38"/>
        <v>2</v>
      </c>
      <c r="V225" s="345">
        <f t="shared" ca="1" si="39"/>
        <v>0</v>
      </c>
      <c r="W225" s="345"/>
      <c r="X225" s="345"/>
      <c r="Y225" s="345"/>
      <c r="Z225" s="345"/>
      <c r="AA225" s="345"/>
      <c r="AB225" s="345"/>
      <c r="AC225" s="345">
        <v>0.159</v>
      </c>
      <c r="AD225" s="349"/>
      <c r="AE225" s="337"/>
      <c r="AF225" s="337"/>
      <c r="AG225" s="348" t="s">
        <v>677</v>
      </c>
      <c r="AH225" s="348" t="s">
        <v>677</v>
      </c>
      <c r="AI225" s="345">
        <v>0</v>
      </c>
      <c r="AJ225" s="345">
        <v>0</v>
      </c>
      <c r="AK225" s="345"/>
      <c r="AL225" s="345"/>
      <c r="AM225" s="343"/>
      <c r="AN225" s="343"/>
      <c r="AO225" s="343"/>
      <c r="AP225" s="343"/>
      <c r="AQ225" s="343"/>
      <c r="AR225" s="343"/>
      <c r="AS225" s="343"/>
      <c r="AT225" s="343"/>
      <c r="AU225" s="343"/>
      <c r="AV225" s="343"/>
      <c r="AW225" s="343">
        <v>0</v>
      </c>
      <c r="AX225" s="343">
        <v>0</v>
      </c>
      <c r="AY225" s="343">
        <v>0</v>
      </c>
      <c r="AZ225" s="343">
        <v>0</v>
      </c>
      <c r="BA225" s="343">
        <v>0</v>
      </c>
      <c r="BB225" s="343">
        <v>0</v>
      </c>
      <c r="BC225" s="343">
        <v>0</v>
      </c>
      <c r="BD225" s="343" t="s">
        <v>692</v>
      </c>
      <c r="BE225" s="343"/>
      <c r="BF225" s="343"/>
      <c r="BG225" s="343" t="s">
        <v>4004</v>
      </c>
      <c r="BH225" s="343">
        <v>2</v>
      </c>
      <c r="BI225" s="351">
        <v>46277</v>
      </c>
      <c r="BJ225" s="343">
        <v>0</v>
      </c>
      <c r="BK225" s="343"/>
      <c r="BL225" s="350"/>
      <c r="BM225" s="343" t="s">
        <v>4004</v>
      </c>
      <c r="BN225" s="347">
        <v>2</v>
      </c>
      <c r="BO225" s="352">
        <v>46277</v>
      </c>
      <c r="BP225" s="343">
        <v>0</v>
      </c>
      <c r="BQ225" s="343"/>
      <c r="BR225" s="350"/>
      <c r="BS225" s="343"/>
      <c r="BT225" s="347"/>
      <c r="BU225" s="351"/>
      <c r="BV225" s="343"/>
      <c r="BW225" s="349"/>
      <c r="BX225" s="350"/>
      <c r="BY225" s="343"/>
      <c r="BZ225" s="347"/>
      <c r="CA225" s="352"/>
      <c r="CB225" s="343"/>
      <c r="CC225" s="343"/>
      <c r="CD225" s="351"/>
      <c r="CE225" s="343"/>
      <c r="CF225" s="343"/>
      <c r="CG225" s="343"/>
      <c r="CH225" s="343"/>
      <c r="CI225" s="343"/>
      <c r="CJ225" s="351"/>
      <c r="CK225" s="343"/>
      <c r="CL225" s="343"/>
      <c r="CM225" s="343"/>
      <c r="CN225" s="343"/>
      <c r="CO225" s="343"/>
      <c r="CP225" s="351"/>
      <c r="CQ225" s="343"/>
      <c r="CR225" s="343"/>
      <c r="CS225" s="343"/>
      <c r="CT225" s="343"/>
    </row>
    <row r="226" spans="1:98" ht="17.25" customHeight="1">
      <c r="A226" s="187">
        <v>217</v>
      </c>
      <c r="B226" s="181" t="s">
        <v>4366</v>
      </c>
      <c r="C226" s="181" t="s">
        <v>4367</v>
      </c>
      <c r="D226" s="181"/>
      <c r="E226" s="181"/>
      <c r="F226" s="181"/>
      <c r="G226" s="181" t="s">
        <v>4287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33" t="s">
        <v>674</v>
      </c>
      <c r="P226" s="182"/>
      <c r="Q226" s="182"/>
      <c r="R226" s="333" t="s">
        <v>3962</v>
      </c>
      <c r="S226" s="182"/>
      <c r="T226" s="182"/>
      <c r="U226" s="182"/>
      <c r="V226" s="182"/>
      <c r="W226" s="333">
        <f ca="1">_xlfn.MINIFS(V:V,C:C,C226,AE:AE,"",AB:AB,"")</f>
        <v>0</v>
      </c>
      <c r="X226" s="333">
        <f ca="1">SUMIFS(T:T,C:C,C226,AE:AE,"")/SUMIFS(L:L,C:C,C226,AE:AE,"",AB:AB,"")</f>
        <v>0</v>
      </c>
      <c r="Y226" s="182"/>
      <c r="Z226" s="182"/>
      <c r="AA226" s="182"/>
      <c r="AB226" s="182"/>
      <c r="AC226" s="182">
        <v>0.22900000000000001</v>
      </c>
      <c r="AD226" s="377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45">
        <v>0</v>
      </c>
      <c r="AJ226" s="345">
        <v>0</v>
      </c>
      <c r="AK226" s="345"/>
      <c r="AL226" s="345"/>
      <c r="AM226" s="343"/>
      <c r="AN226" s="343"/>
      <c r="AO226" s="343"/>
      <c r="AP226" s="343"/>
      <c r="AQ226" s="343"/>
      <c r="AR226" s="343"/>
      <c r="AS226" s="343"/>
      <c r="AT226" s="343"/>
      <c r="AU226" s="343"/>
      <c r="AV226" s="343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53"/>
      <c r="BF226" s="354"/>
      <c r="BG226" s="381"/>
      <c r="BH226" s="395"/>
      <c r="BI226" s="356"/>
      <c r="BJ226" s="343"/>
      <c r="BK226" s="353"/>
      <c r="BL226" s="354"/>
      <c r="BM226" s="343"/>
      <c r="BN226" s="347"/>
      <c r="BO226" s="352">
        <v>46277</v>
      </c>
      <c r="BP226" s="343"/>
      <c r="BQ226" s="353"/>
      <c r="BR226" s="354"/>
      <c r="BS226" s="353"/>
      <c r="BT226" s="355"/>
      <c r="BU226" s="356"/>
      <c r="BV226" s="353"/>
      <c r="BW226" s="357"/>
      <c r="BX226" s="354"/>
      <c r="BY226" s="353"/>
      <c r="BZ226" s="355"/>
      <c r="CA226" s="358"/>
      <c r="CB226" s="353"/>
      <c r="CC226" s="353"/>
      <c r="CD226" s="356"/>
      <c r="CE226" s="353"/>
      <c r="CF226" s="353"/>
      <c r="CG226" s="353"/>
      <c r="CH226" s="353"/>
      <c r="CI226" s="353"/>
      <c r="CJ226" s="356"/>
      <c r="CK226" s="353"/>
      <c r="CL226" s="353"/>
      <c r="CM226" s="353"/>
      <c r="CN226" s="353"/>
      <c r="CO226" s="353"/>
      <c r="CP226" s="356"/>
      <c r="CQ226" s="353"/>
      <c r="CR226" s="353"/>
      <c r="CS226" s="353"/>
      <c r="CT226" s="353"/>
    </row>
    <row r="227" spans="1:98" ht="17.25" customHeight="1">
      <c r="A227" s="343">
        <v>218</v>
      </c>
      <c r="B227" s="344" t="s">
        <v>4366</v>
      </c>
      <c r="C227" s="344" t="s">
        <v>4367</v>
      </c>
      <c r="D227" s="344" t="s">
        <v>781</v>
      </c>
      <c r="E227" s="344" t="s">
        <v>4288</v>
      </c>
      <c r="F227" s="344" t="s">
        <v>4368</v>
      </c>
      <c r="G227" s="344" t="s">
        <v>4290</v>
      </c>
      <c r="H227" s="345">
        <v>180</v>
      </c>
      <c r="I227" s="346" t="s">
        <v>702</v>
      </c>
      <c r="J227" s="347">
        <v>1</v>
      </c>
      <c r="K227" s="347"/>
      <c r="L227" s="347">
        <v>2</v>
      </c>
      <c r="M227" s="345">
        <v>2</v>
      </c>
      <c r="N227" s="345">
        <v>4.0999999999999996</v>
      </c>
      <c r="O227" s="345" t="s">
        <v>674</v>
      </c>
      <c r="P227" s="345" t="s">
        <v>13</v>
      </c>
      <c r="Q227" s="345" t="s">
        <v>703</v>
      </c>
      <c r="R227" s="345"/>
      <c r="S227" s="345"/>
      <c r="T227" s="345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345">
        <f t="shared" ref="U227:U228" ca="1" si="40">+L227-T227</f>
        <v>2</v>
      </c>
      <c r="V227" s="345">
        <f t="shared" ref="V227:V228" ca="1" si="41">ROUNDDOWN(T227/J227,0)</f>
        <v>0</v>
      </c>
      <c r="W227" s="345"/>
      <c r="X227" s="345"/>
      <c r="Y227" s="345"/>
      <c r="Z227" s="345"/>
      <c r="AA227" s="345"/>
      <c r="AB227" s="345"/>
      <c r="AC227" s="345">
        <v>7.0000000000000007E-2</v>
      </c>
      <c r="AD227" s="349"/>
      <c r="AE227" s="337"/>
      <c r="AF227" s="337"/>
      <c r="AG227" s="348" t="s">
        <v>677</v>
      </c>
      <c r="AH227" s="348" t="s">
        <v>677</v>
      </c>
      <c r="AI227" s="345">
        <v>0</v>
      </c>
      <c r="AJ227" s="345">
        <v>0</v>
      </c>
      <c r="AK227" s="345"/>
      <c r="AL227" s="345"/>
      <c r="AM227" s="343"/>
      <c r="AN227" s="343"/>
      <c r="AO227" s="343"/>
      <c r="AP227" s="343"/>
      <c r="AQ227" s="343"/>
      <c r="AR227" s="343"/>
      <c r="AS227" s="343"/>
      <c r="AT227" s="343"/>
      <c r="AU227" s="343"/>
      <c r="AV227" s="343"/>
      <c r="AW227" s="343">
        <v>1</v>
      </c>
      <c r="AX227" s="343">
        <v>0</v>
      </c>
      <c r="AY227" s="343">
        <v>0</v>
      </c>
      <c r="AZ227" s="343">
        <v>1</v>
      </c>
      <c r="BA227" s="343">
        <v>0</v>
      </c>
      <c r="BB227" s="343">
        <v>0</v>
      </c>
      <c r="BC227" s="343">
        <v>0</v>
      </c>
      <c r="BD227" s="343" t="s">
        <v>692</v>
      </c>
      <c r="BE227" s="359"/>
      <c r="BF227" s="360"/>
      <c r="BG227" s="343" t="s">
        <v>4291</v>
      </c>
      <c r="BH227" s="343">
        <v>2</v>
      </c>
      <c r="BI227" s="351">
        <v>46277</v>
      </c>
      <c r="BJ227" s="343">
        <v>0</v>
      </c>
      <c r="BK227" s="361"/>
      <c r="BL227" s="362"/>
      <c r="BM227" s="363" t="s">
        <v>4291</v>
      </c>
      <c r="BN227" s="364">
        <v>2</v>
      </c>
      <c r="BO227" s="352">
        <v>46277</v>
      </c>
      <c r="BP227" s="363">
        <v>0</v>
      </c>
      <c r="BQ227" s="361"/>
      <c r="BR227" s="362"/>
      <c r="BS227" s="361"/>
      <c r="BT227" s="365"/>
      <c r="BU227" s="366"/>
      <c r="BV227" s="361"/>
      <c r="BW227" s="367"/>
      <c r="BX227" s="362"/>
      <c r="BY227" s="361"/>
      <c r="BZ227" s="365"/>
      <c r="CA227" s="368"/>
      <c r="CB227" s="361"/>
      <c r="CC227" s="361"/>
      <c r="CD227" s="366"/>
      <c r="CE227" s="361"/>
      <c r="CF227" s="361"/>
      <c r="CG227" s="361"/>
      <c r="CH227" s="361"/>
      <c r="CI227" s="361"/>
      <c r="CJ227" s="366"/>
      <c r="CK227" s="361"/>
      <c r="CL227" s="361"/>
      <c r="CM227" s="361"/>
      <c r="CN227" s="361"/>
      <c r="CO227" s="361"/>
      <c r="CP227" s="366"/>
      <c r="CQ227" s="361"/>
      <c r="CR227" s="361"/>
      <c r="CS227" s="361"/>
      <c r="CT227" s="361"/>
    </row>
    <row r="228" spans="1:98" ht="17.25" customHeight="1">
      <c r="A228" s="343">
        <v>219</v>
      </c>
      <c r="B228" s="344" t="s">
        <v>4366</v>
      </c>
      <c r="C228" s="344" t="s">
        <v>4367</v>
      </c>
      <c r="D228" s="344" t="s">
        <v>781</v>
      </c>
      <c r="E228" s="344" t="s">
        <v>4292</v>
      </c>
      <c r="F228" s="344" t="s">
        <v>4369</v>
      </c>
      <c r="G228" s="344" t="s">
        <v>4294</v>
      </c>
      <c r="H228" s="345">
        <v>200</v>
      </c>
      <c r="I228" s="346" t="s">
        <v>702</v>
      </c>
      <c r="J228" s="347">
        <v>1</v>
      </c>
      <c r="K228" s="347"/>
      <c r="L228" s="347">
        <v>2</v>
      </c>
      <c r="M228" s="345">
        <v>2.8</v>
      </c>
      <c r="N228" s="345">
        <v>5.7</v>
      </c>
      <c r="O228" s="345" t="s">
        <v>674</v>
      </c>
      <c r="P228" s="345" t="s">
        <v>13</v>
      </c>
      <c r="Q228" s="345" t="s">
        <v>703</v>
      </c>
      <c r="R228" s="345"/>
      <c r="S228" s="345"/>
      <c r="T228" s="345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45">
        <f t="shared" ca="1" si="40"/>
        <v>2</v>
      </c>
      <c r="V228" s="345">
        <f t="shared" ca="1" si="41"/>
        <v>0</v>
      </c>
      <c r="W228" s="345"/>
      <c r="X228" s="345"/>
      <c r="Y228" s="345"/>
      <c r="Z228" s="345"/>
      <c r="AA228" s="345"/>
      <c r="AB228" s="345"/>
      <c r="AC228" s="345">
        <v>0.159</v>
      </c>
      <c r="AD228" s="349"/>
      <c r="AE228" s="337"/>
      <c r="AF228" s="337"/>
      <c r="AG228" s="348" t="s">
        <v>677</v>
      </c>
      <c r="AH228" s="348" t="s">
        <v>677</v>
      </c>
      <c r="AI228" s="345">
        <v>0</v>
      </c>
      <c r="AJ228" s="345">
        <v>0</v>
      </c>
      <c r="AK228" s="345"/>
      <c r="AL228" s="345"/>
      <c r="AM228" s="343"/>
      <c r="AN228" s="343"/>
      <c r="AO228" s="343"/>
      <c r="AP228" s="343"/>
      <c r="AQ228" s="343"/>
      <c r="AR228" s="343"/>
      <c r="AS228" s="343"/>
      <c r="AT228" s="343"/>
      <c r="AU228" s="343"/>
      <c r="AV228" s="343"/>
      <c r="AW228" s="343">
        <v>0</v>
      </c>
      <c r="AX228" s="343">
        <v>0</v>
      </c>
      <c r="AY228" s="343">
        <v>0</v>
      </c>
      <c r="AZ228" s="343">
        <v>0</v>
      </c>
      <c r="BA228" s="343">
        <v>0</v>
      </c>
      <c r="BB228" s="343">
        <v>0</v>
      </c>
      <c r="BC228" s="343">
        <v>0</v>
      </c>
      <c r="BD228" s="343" t="s">
        <v>692</v>
      </c>
      <c r="BE228" s="359"/>
      <c r="BF228" s="360"/>
      <c r="BG228" s="343" t="s">
        <v>4004</v>
      </c>
      <c r="BH228" s="343">
        <v>2</v>
      </c>
      <c r="BI228" s="351">
        <v>46277</v>
      </c>
      <c r="BJ228" s="343">
        <v>0</v>
      </c>
      <c r="BK228" s="361"/>
      <c r="BL228" s="362"/>
      <c r="BM228" s="363" t="s">
        <v>4004</v>
      </c>
      <c r="BN228" s="364">
        <v>2</v>
      </c>
      <c r="BO228" s="352">
        <v>46277</v>
      </c>
      <c r="BP228" s="363">
        <v>0</v>
      </c>
      <c r="BQ228" s="361"/>
      <c r="BR228" s="362"/>
      <c r="BS228" s="361"/>
      <c r="BT228" s="365"/>
      <c r="BU228" s="366"/>
      <c r="BV228" s="361"/>
      <c r="BW228" s="367"/>
      <c r="BX228" s="362"/>
      <c r="BY228" s="361"/>
      <c r="BZ228" s="365"/>
      <c r="CA228" s="368"/>
      <c r="CB228" s="361"/>
      <c r="CC228" s="361"/>
      <c r="CD228" s="366"/>
      <c r="CE228" s="361"/>
      <c r="CF228" s="361"/>
      <c r="CG228" s="361"/>
      <c r="CH228" s="361"/>
      <c r="CI228" s="361"/>
      <c r="CJ228" s="366"/>
      <c r="CK228" s="361"/>
      <c r="CL228" s="361"/>
      <c r="CM228" s="361"/>
      <c r="CN228" s="361"/>
      <c r="CO228" s="361"/>
      <c r="CP228" s="366"/>
      <c r="CQ228" s="361"/>
      <c r="CR228" s="361"/>
      <c r="CS228" s="361"/>
      <c r="CT228" s="361"/>
    </row>
    <row r="229" spans="1:98" ht="17.25" customHeight="1">
      <c r="A229" s="187">
        <v>220</v>
      </c>
      <c r="B229" s="181" t="s">
        <v>4370</v>
      </c>
      <c r="C229" s="181" t="s">
        <v>4371</v>
      </c>
      <c r="D229" s="181"/>
      <c r="E229" s="181"/>
      <c r="F229" s="181"/>
      <c r="G229" s="181" t="s">
        <v>4287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33" t="s">
        <v>674</v>
      </c>
      <c r="P229" s="182"/>
      <c r="Q229" s="182"/>
      <c r="R229" s="333" t="s">
        <v>3962</v>
      </c>
      <c r="S229" s="182"/>
      <c r="T229" s="182"/>
      <c r="U229" s="182"/>
      <c r="V229" s="182"/>
      <c r="W229" s="333">
        <f ca="1">_xlfn.MINIFS(V:V,C:C,C229,AE:AE,"",AB:AB,"")</f>
        <v>0</v>
      </c>
      <c r="X229" s="333">
        <f ca="1">SUMIFS(T:T,C:C,C229,AE:AE,"")/SUMIFS(L:L,C:C,C229,AE:AE,"",AB:AB,"")</f>
        <v>0</v>
      </c>
      <c r="Y229" s="182"/>
      <c r="Z229" s="182"/>
      <c r="AA229" s="182"/>
      <c r="AB229" s="182"/>
      <c r="AC229" s="182">
        <v>0.22900000000000001</v>
      </c>
      <c r="AD229" s="377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45">
        <v>0</v>
      </c>
      <c r="AJ229" s="345">
        <v>0</v>
      </c>
      <c r="AK229" s="345"/>
      <c r="AL229" s="345"/>
      <c r="AM229" s="343"/>
      <c r="AN229" s="343"/>
      <c r="AO229" s="343"/>
      <c r="AP229" s="343"/>
      <c r="AQ229" s="343"/>
      <c r="AR229" s="343"/>
      <c r="AS229" s="343"/>
      <c r="AT229" s="343"/>
      <c r="AU229" s="343"/>
      <c r="AV229" s="343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43"/>
      <c r="BF229" s="350"/>
      <c r="BG229" s="343"/>
      <c r="BH229" s="343"/>
      <c r="BI229" s="351"/>
      <c r="BJ229" s="343"/>
      <c r="BK229" s="343"/>
      <c r="BL229" s="350"/>
      <c r="BM229" s="343"/>
      <c r="BN229" s="343"/>
      <c r="BO229" s="352">
        <v>46277</v>
      </c>
      <c r="BP229" s="343"/>
      <c r="BQ229" s="343"/>
      <c r="BR229" s="350"/>
      <c r="BS229" s="343"/>
      <c r="BT229" s="343"/>
      <c r="BU229" s="351"/>
      <c r="BV229" s="343"/>
      <c r="BW229" s="343"/>
      <c r="BX229" s="350"/>
      <c r="BY229" s="343"/>
      <c r="BZ229" s="343"/>
      <c r="CA229" s="343"/>
      <c r="CB229" s="343"/>
      <c r="CC229" s="343"/>
      <c r="CD229" s="351"/>
      <c r="CE229" s="343"/>
      <c r="CF229" s="343"/>
      <c r="CG229" s="343"/>
      <c r="CH229" s="343"/>
      <c r="CI229" s="343"/>
      <c r="CJ229" s="351"/>
      <c r="CK229" s="343"/>
      <c r="CL229" s="343"/>
      <c r="CM229" s="343"/>
      <c r="CN229" s="343"/>
      <c r="CO229" s="343"/>
      <c r="CP229" s="351"/>
      <c r="CQ229" s="343"/>
      <c r="CR229" s="343"/>
      <c r="CS229" s="343"/>
      <c r="CT229" s="343"/>
    </row>
    <row r="230" spans="1:98" ht="17.25" customHeight="1">
      <c r="A230" s="343">
        <v>221</v>
      </c>
      <c r="B230" s="344" t="s">
        <v>4370</v>
      </c>
      <c r="C230" s="344" t="s">
        <v>4371</v>
      </c>
      <c r="D230" s="344" t="s">
        <v>781</v>
      </c>
      <c r="E230" s="344" t="s">
        <v>4288</v>
      </c>
      <c r="F230" s="344" t="s">
        <v>4372</v>
      </c>
      <c r="G230" s="344" t="s">
        <v>4290</v>
      </c>
      <c r="H230" s="345">
        <v>180</v>
      </c>
      <c r="I230" s="346" t="s">
        <v>702</v>
      </c>
      <c r="J230" s="347">
        <v>1</v>
      </c>
      <c r="K230" s="347"/>
      <c r="L230" s="347">
        <v>2</v>
      </c>
      <c r="M230" s="345">
        <v>2</v>
      </c>
      <c r="N230" s="345">
        <v>4.0999999999999996</v>
      </c>
      <c r="O230" s="345" t="s">
        <v>674</v>
      </c>
      <c r="P230" s="345" t="s">
        <v>13</v>
      </c>
      <c r="Q230" s="345" t="s">
        <v>703</v>
      </c>
      <c r="R230" s="345"/>
      <c r="S230" s="345"/>
      <c r="T230" s="345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345">
        <f t="shared" ref="U230:U231" ca="1" si="42">+L230-T230</f>
        <v>2</v>
      </c>
      <c r="V230" s="345">
        <f t="shared" ref="V230:V231" ca="1" si="43">ROUNDDOWN(T230/J230,0)</f>
        <v>0</v>
      </c>
      <c r="W230" s="345"/>
      <c r="X230" s="345"/>
      <c r="Y230" s="345"/>
      <c r="Z230" s="345"/>
      <c r="AA230" s="345"/>
      <c r="AB230" s="345"/>
      <c r="AC230" s="345">
        <v>7.0000000000000007E-2</v>
      </c>
      <c r="AD230" s="349"/>
      <c r="AE230" s="337"/>
      <c r="AF230" s="337"/>
      <c r="AG230" s="348" t="s">
        <v>677</v>
      </c>
      <c r="AH230" s="348" t="s">
        <v>677</v>
      </c>
      <c r="AI230" s="345">
        <v>0</v>
      </c>
      <c r="AJ230" s="345">
        <v>0</v>
      </c>
      <c r="AK230" s="345"/>
      <c r="AL230" s="345"/>
      <c r="AM230" s="343"/>
      <c r="AN230" s="343"/>
      <c r="AO230" s="343"/>
      <c r="AP230" s="343"/>
      <c r="AQ230" s="343"/>
      <c r="AR230" s="343"/>
      <c r="AS230" s="343"/>
      <c r="AT230" s="343"/>
      <c r="AU230" s="343"/>
      <c r="AV230" s="343"/>
      <c r="AW230" s="343">
        <v>1</v>
      </c>
      <c r="AX230" s="343">
        <v>0</v>
      </c>
      <c r="AY230" s="343">
        <v>0</v>
      </c>
      <c r="AZ230" s="343">
        <v>1</v>
      </c>
      <c r="BA230" s="343">
        <v>0</v>
      </c>
      <c r="BB230" s="343">
        <v>0</v>
      </c>
      <c r="BC230" s="343">
        <v>0</v>
      </c>
      <c r="BD230" s="343" t="s">
        <v>692</v>
      </c>
      <c r="BE230" s="343"/>
      <c r="BF230" s="350"/>
      <c r="BG230" s="343" t="s">
        <v>4291</v>
      </c>
      <c r="BH230" s="343">
        <v>2</v>
      </c>
      <c r="BI230" s="351">
        <v>46277</v>
      </c>
      <c r="BJ230" s="343">
        <v>0</v>
      </c>
      <c r="BK230" s="343"/>
      <c r="BL230" s="350"/>
      <c r="BM230" s="343" t="s">
        <v>4291</v>
      </c>
      <c r="BN230" s="347">
        <v>2</v>
      </c>
      <c r="BO230" s="352">
        <v>46277</v>
      </c>
      <c r="BP230" s="343">
        <v>0</v>
      </c>
      <c r="BQ230" s="343"/>
      <c r="BR230" s="350"/>
      <c r="BS230" s="343"/>
      <c r="BT230" s="347"/>
      <c r="BU230" s="351"/>
      <c r="BV230" s="343"/>
      <c r="BW230" s="349"/>
      <c r="BX230" s="350"/>
      <c r="BY230" s="343"/>
      <c r="BZ230" s="347"/>
      <c r="CA230" s="352"/>
      <c r="CB230" s="343"/>
      <c r="CC230" s="343"/>
      <c r="CD230" s="351"/>
      <c r="CE230" s="343"/>
      <c r="CF230" s="343"/>
      <c r="CG230" s="343"/>
      <c r="CH230" s="343"/>
      <c r="CI230" s="343"/>
      <c r="CJ230" s="351"/>
      <c r="CK230" s="343"/>
      <c r="CL230" s="343"/>
      <c r="CM230" s="343"/>
      <c r="CN230" s="343"/>
      <c r="CO230" s="343"/>
      <c r="CP230" s="351"/>
      <c r="CQ230" s="343"/>
      <c r="CR230" s="343"/>
      <c r="CS230" s="343"/>
      <c r="CT230" s="343"/>
    </row>
    <row r="231" spans="1:98" ht="17.25" customHeight="1">
      <c r="A231" s="343">
        <v>222</v>
      </c>
      <c r="B231" s="344" t="s">
        <v>4370</v>
      </c>
      <c r="C231" s="344" t="s">
        <v>4371</v>
      </c>
      <c r="D231" s="344" t="s">
        <v>781</v>
      </c>
      <c r="E231" s="344" t="s">
        <v>4292</v>
      </c>
      <c r="F231" s="344" t="s">
        <v>4373</v>
      </c>
      <c r="G231" s="344" t="s">
        <v>4294</v>
      </c>
      <c r="H231" s="345">
        <v>200</v>
      </c>
      <c r="I231" s="346" t="s">
        <v>702</v>
      </c>
      <c r="J231" s="347">
        <v>1</v>
      </c>
      <c r="K231" s="347"/>
      <c r="L231" s="347">
        <v>2</v>
      </c>
      <c r="M231" s="345">
        <v>2.8</v>
      </c>
      <c r="N231" s="345">
        <v>5.7</v>
      </c>
      <c r="O231" s="345" t="s">
        <v>674</v>
      </c>
      <c r="P231" s="345" t="s">
        <v>13</v>
      </c>
      <c r="Q231" s="345" t="s">
        <v>703</v>
      </c>
      <c r="R231" s="345"/>
      <c r="S231" s="345"/>
      <c r="T231" s="345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45">
        <f t="shared" ca="1" si="42"/>
        <v>2</v>
      </c>
      <c r="V231" s="345">
        <f t="shared" ca="1" si="43"/>
        <v>0</v>
      </c>
      <c r="W231" s="345"/>
      <c r="X231" s="345"/>
      <c r="Y231" s="345"/>
      <c r="Z231" s="345"/>
      <c r="AA231" s="345"/>
      <c r="AB231" s="345"/>
      <c r="AC231" s="345">
        <v>0.159</v>
      </c>
      <c r="AD231" s="349"/>
      <c r="AE231" s="337"/>
      <c r="AF231" s="337"/>
      <c r="AG231" s="348" t="s">
        <v>677</v>
      </c>
      <c r="AH231" s="348" t="s">
        <v>677</v>
      </c>
      <c r="AI231" s="345">
        <v>0</v>
      </c>
      <c r="AJ231" s="345">
        <v>0</v>
      </c>
      <c r="AK231" s="345"/>
      <c r="AL231" s="345"/>
      <c r="AM231" s="343"/>
      <c r="AN231" s="343"/>
      <c r="AO231" s="343"/>
      <c r="AP231" s="343"/>
      <c r="AQ231" s="343"/>
      <c r="AR231" s="343"/>
      <c r="AS231" s="343"/>
      <c r="AT231" s="343"/>
      <c r="AU231" s="343"/>
      <c r="AV231" s="343"/>
      <c r="AW231" s="343">
        <v>0</v>
      </c>
      <c r="AX231" s="343">
        <v>0</v>
      </c>
      <c r="AY231" s="343">
        <v>0</v>
      </c>
      <c r="AZ231" s="343">
        <v>0</v>
      </c>
      <c r="BA231" s="343">
        <v>0</v>
      </c>
      <c r="BB231" s="343">
        <v>0</v>
      </c>
      <c r="BC231" s="343">
        <v>0</v>
      </c>
      <c r="BD231" s="343" t="s">
        <v>692</v>
      </c>
      <c r="BE231" s="369"/>
      <c r="BF231" s="370"/>
      <c r="BG231" s="343" t="s">
        <v>4004</v>
      </c>
      <c r="BH231" s="343">
        <v>2</v>
      </c>
      <c r="BI231" s="351">
        <v>46277</v>
      </c>
      <c r="BJ231" s="343">
        <v>0</v>
      </c>
      <c r="BK231" s="369"/>
      <c r="BL231" s="370"/>
      <c r="BM231" s="371" t="s">
        <v>4004</v>
      </c>
      <c r="BN231" s="371">
        <v>2</v>
      </c>
      <c r="BO231" s="352">
        <v>46277</v>
      </c>
      <c r="BP231" s="371">
        <v>0</v>
      </c>
      <c r="BQ231" s="369"/>
      <c r="BR231" s="370"/>
      <c r="BS231" s="369"/>
      <c r="BT231" s="369"/>
      <c r="BU231" s="374"/>
      <c r="BV231" s="369"/>
      <c r="BW231" s="369"/>
      <c r="BX231" s="370"/>
      <c r="BY231" s="369"/>
      <c r="BZ231" s="369"/>
      <c r="CA231" s="369"/>
      <c r="CB231" s="369"/>
      <c r="CC231" s="369"/>
      <c r="CD231" s="374"/>
      <c r="CE231" s="369"/>
      <c r="CF231" s="369"/>
      <c r="CG231" s="369"/>
      <c r="CH231" s="369"/>
      <c r="CI231" s="369"/>
      <c r="CJ231" s="374"/>
      <c r="CK231" s="369"/>
      <c r="CL231" s="369"/>
      <c r="CM231" s="369"/>
      <c r="CN231" s="369"/>
      <c r="CO231" s="369"/>
      <c r="CP231" s="374"/>
      <c r="CQ231" s="369"/>
      <c r="CR231" s="369"/>
      <c r="CS231" s="369"/>
      <c r="CT231" s="369"/>
    </row>
    <row r="232" spans="1:98" ht="17.25" customHeight="1">
      <c r="A232" s="187">
        <v>223</v>
      </c>
      <c r="B232" s="181" t="s">
        <v>4374</v>
      </c>
      <c r="C232" s="181" t="s">
        <v>4375</v>
      </c>
      <c r="D232" s="181"/>
      <c r="E232" s="181"/>
      <c r="F232" s="181"/>
      <c r="G232" s="181" t="s">
        <v>4287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33" t="s">
        <v>674</v>
      </c>
      <c r="P232" s="182"/>
      <c r="Q232" s="182"/>
      <c r="R232" s="333" t="s">
        <v>3962</v>
      </c>
      <c r="S232" s="182"/>
      <c r="T232" s="182"/>
      <c r="U232" s="182"/>
      <c r="V232" s="182"/>
      <c r="W232" s="333">
        <f ca="1">_xlfn.MINIFS(V:V,C:C,C232,AE:AE,"",AB:AB,"")</f>
        <v>0</v>
      </c>
      <c r="X232" s="333">
        <f ca="1">SUMIFS(T:T,C:C,C232,AE:AE,"")/SUMIFS(L:L,C:C,C232,AE:AE,"",AB:AB,"")</f>
        <v>0</v>
      </c>
      <c r="Y232" s="182"/>
      <c r="Z232" s="182"/>
      <c r="AA232" s="182"/>
      <c r="AB232" s="182"/>
      <c r="AC232" s="182">
        <v>0.22900000000000001</v>
      </c>
      <c r="AD232" s="377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45">
        <v>0</v>
      </c>
      <c r="AJ232" s="345">
        <v>0</v>
      </c>
      <c r="AK232" s="345"/>
      <c r="AL232" s="345"/>
      <c r="AM232" s="343"/>
      <c r="AN232" s="343"/>
      <c r="AO232" s="343"/>
      <c r="AP232" s="343"/>
      <c r="AQ232" s="343"/>
      <c r="AR232" s="343"/>
      <c r="AS232" s="343"/>
      <c r="AT232" s="343"/>
      <c r="AU232" s="343"/>
      <c r="AV232" s="343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43"/>
      <c r="BF232" s="343"/>
      <c r="BG232" s="343"/>
      <c r="BH232" s="347"/>
      <c r="BI232" s="351"/>
      <c r="BJ232" s="343"/>
      <c r="BK232" s="343"/>
      <c r="BL232" s="350"/>
      <c r="BM232" s="343"/>
      <c r="BN232" s="347"/>
      <c r="BO232" s="352">
        <v>46277</v>
      </c>
      <c r="BP232" s="343"/>
      <c r="BQ232" s="343"/>
      <c r="BR232" s="350"/>
      <c r="BS232" s="343"/>
      <c r="BT232" s="347"/>
      <c r="BU232" s="351"/>
      <c r="BV232" s="343"/>
      <c r="BW232" s="349"/>
      <c r="BX232" s="350"/>
      <c r="BY232" s="343"/>
      <c r="BZ232" s="347"/>
      <c r="CA232" s="352"/>
      <c r="CB232" s="343"/>
      <c r="CC232" s="343"/>
      <c r="CD232" s="351"/>
      <c r="CE232" s="343"/>
      <c r="CF232" s="343"/>
      <c r="CG232" s="343"/>
      <c r="CH232" s="343"/>
      <c r="CI232" s="343"/>
      <c r="CJ232" s="351"/>
      <c r="CK232" s="343"/>
      <c r="CL232" s="343"/>
      <c r="CM232" s="343"/>
      <c r="CN232" s="343"/>
      <c r="CO232" s="343"/>
      <c r="CP232" s="351"/>
      <c r="CQ232" s="343"/>
      <c r="CR232" s="343"/>
      <c r="CS232" s="343"/>
      <c r="CT232" s="343"/>
    </row>
    <row r="233" spans="1:98" ht="17.25" customHeight="1">
      <c r="A233" s="343">
        <v>224</v>
      </c>
      <c r="B233" s="344" t="s">
        <v>4374</v>
      </c>
      <c r="C233" s="344" t="s">
        <v>4375</v>
      </c>
      <c r="D233" s="344" t="s">
        <v>781</v>
      </c>
      <c r="E233" s="344" t="s">
        <v>4288</v>
      </c>
      <c r="F233" s="344" t="s">
        <v>4376</v>
      </c>
      <c r="G233" s="344" t="s">
        <v>4290</v>
      </c>
      <c r="H233" s="345">
        <v>180</v>
      </c>
      <c r="I233" s="346" t="s">
        <v>702</v>
      </c>
      <c r="J233" s="347">
        <v>1</v>
      </c>
      <c r="K233" s="347"/>
      <c r="L233" s="347">
        <v>2</v>
      </c>
      <c r="M233" s="345">
        <v>2</v>
      </c>
      <c r="N233" s="345">
        <v>4.0999999999999996</v>
      </c>
      <c r="O233" s="345" t="s">
        <v>674</v>
      </c>
      <c r="P233" s="345" t="s">
        <v>13</v>
      </c>
      <c r="Q233" s="345" t="s">
        <v>703</v>
      </c>
      <c r="R233" s="345"/>
      <c r="S233" s="345"/>
      <c r="T233" s="345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345">
        <f t="shared" ref="U233:U234" ca="1" si="44">+L233-T233</f>
        <v>2</v>
      </c>
      <c r="V233" s="345">
        <f t="shared" ref="V233:V234" ca="1" si="45">ROUNDDOWN(T233/J233,0)</f>
        <v>0</v>
      </c>
      <c r="W233" s="345"/>
      <c r="X233" s="345"/>
      <c r="Y233" s="345"/>
      <c r="Z233" s="345"/>
      <c r="AA233" s="345"/>
      <c r="AB233" s="345"/>
      <c r="AC233" s="345">
        <v>7.0000000000000007E-2</v>
      </c>
      <c r="AD233" s="349"/>
      <c r="AE233" s="337"/>
      <c r="AF233" s="337"/>
      <c r="AG233" s="348" t="s">
        <v>677</v>
      </c>
      <c r="AH233" s="348" t="s">
        <v>677</v>
      </c>
      <c r="AI233" s="345">
        <v>0</v>
      </c>
      <c r="AJ233" s="345">
        <v>0</v>
      </c>
      <c r="AK233" s="345"/>
      <c r="AL233" s="345"/>
      <c r="AM233" s="343"/>
      <c r="AN233" s="343"/>
      <c r="AO233" s="343"/>
      <c r="AP233" s="343"/>
      <c r="AQ233" s="343"/>
      <c r="AR233" s="343"/>
      <c r="AS233" s="343"/>
      <c r="AT233" s="343"/>
      <c r="AU233" s="343"/>
      <c r="AV233" s="343"/>
      <c r="AW233" s="343">
        <v>1</v>
      </c>
      <c r="AX233" s="343">
        <v>0</v>
      </c>
      <c r="AY233" s="343">
        <v>0</v>
      </c>
      <c r="AZ233" s="343">
        <v>1</v>
      </c>
      <c r="BA233" s="343">
        <v>0</v>
      </c>
      <c r="BB233" s="343">
        <v>0</v>
      </c>
      <c r="BC233" s="343">
        <v>0</v>
      </c>
      <c r="BD233" s="343" t="s">
        <v>692</v>
      </c>
      <c r="BE233" s="381"/>
      <c r="BF233" s="381"/>
      <c r="BG233" s="343" t="s">
        <v>4291</v>
      </c>
      <c r="BH233" s="343">
        <v>2</v>
      </c>
      <c r="BI233" s="351">
        <v>46277</v>
      </c>
      <c r="BJ233" s="343">
        <v>0</v>
      </c>
      <c r="BK233" s="353"/>
      <c r="BL233" s="354"/>
      <c r="BM233" s="343" t="s">
        <v>4291</v>
      </c>
      <c r="BN233" s="347">
        <v>2</v>
      </c>
      <c r="BO233" s="352">
        <v>46277</v>
      </c>
      <c r="BP233" s="343">
        <v>0</v>
      </c>
      <c r="BQ233" s="353"/>
      <c r="BR233" s="354"/>
      <c r="BS233" s="353"/>
      <c r="BT233" s="355"/>
      <c r="BU233" s="356"/>
      <c r="BV233" s="353"/>
      <c r="BW233" s="357"/>
      <c r="BX233" s="354"/>
      <c r="BY233" s="353"/>
      <c r="BZ233" s="355"/>
      <c r="CA233" s="358"/>
      <c r="CB233" s="353"/>
      <c r="CC233" s="353"/>
      <c r="CD233" s="356"/>
      <c r="CE233" s="353"/>
      <c r="CF233" s="353"/>
      <c r="CG233" s="353"/>
      <c r="CH233" s="353"/>
      <c r="CI233" s="353"/>
      <c r="CJ233" s="356"/>
      <c r="CK233" s="353"/>
      <c r="CL233" s="353"/>
      <c r="CM233" s="353"/>
      <c r="CN233" s="353"/>
      <c r="CO233" s="353"/>
      <c r="CP233" s="356"/>
      <c r="CQ233" s="353"/>
      <c r="CR233" s="353"/>
      <c r="CS233" s="353"/>
      <c r="CT233" s="353"/>
    </row>
    <row r="234" spans="1:98" ht="17.25" customHeight="1">
      <c r="A234" s="343">
        <v>225</v>
      </c>
      <c r="B234" s="344" t="s">
        <v>4374</v>
      </c>
      <c r="C234" s="344" t="s">
        <v>4375</v>
      </c>
      <c r="D234" s="344" t="s">
        <v>781</v>
      </c>
      <c r="E234" s="344" t="s">
        <v>4292</v>
      </c>
      <c r="F234" s="344" t="s">
        <v>4377</v>
      </c>
      <c r="G234" s="344" t="s">
        <v>4294</v>
      </c>
      <c r="H234" s="345">
        <v>200</v>
      </c>
      <c r="I234" s="346" t="s">
        <v>702</v>
      </c>
      <c r="J234" s="347">
        <v>1</v>
      </c>
      <c r="K234" s="347"/>
      <c r="L234" s="347">
        <v>2</v>
      </c>
      <c r="M234" s="345">
        <v>2.8</v>
      </c>
      <c r="N234" s="345">
        <v>5.7</v>
      </c>
      <c r="O234" s="345" t="s">
        <v>674</v>
      </c>
      <c r="P234" s="345" t="s">
        <v>13</v>
      </c>
      <c r="Q234" s="345" t="s">
        <v>703</v>
      </c>
      <c r="R234" s="345"/>
      <c r="S234" s="345"/>
      <c r="T234" s="345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45">
        <f t="shared" ca="1" si="44"/>
        <v>2</v>
      </c>
      <c r="V234" s="345">
        <f t="shared" ca="1" si="45"/>
        <v>0</v>
      </c>
      <c r="W234" s="345"/>
      <c r="X234" s="345"/>
      <c r="Y234" s="345"/>
      <c r="Z234" s="345"/>
      <c r="AA234" s="345"/>
      <c r="AB234" s="345"/>
      <c r="AC234" s="345">
        <v>0.159</v>
      </c>
      <c r="AD234" s="349"/>
      <c r="AE234" s="337"/>
      <c r="AF234" s="337"/>
      <c r="AG234" s="348" t="s">
        <v>677</v>
      </c>
      <c r="AH234" s="348" t="s">
        <v>677</v>
      </c>
      <c r="AI234" s="345">
        <v>0</v>
      </c>
      <c r="AJ234" s="345">
        <v>0</v>
      </c>
      <c r="AK234" s="345"/>
      <c r="AL234" s="345"/>
      <c r="AM234" s="343"/>
      <c r="AN234" s="343"/>
      <c r="AO234" s="343"/>
      <c r="AP234" s="343"/>
      <c r="AQ234" s="343"/>
      <c r="AR234" s="343"/>
      <c r="AS234" s="343"/>
      <c r="AT234" s="343"/>
      <c r="AU234" s="343"/>
      <c r="AV234" s="343"/>
      <c r="AW234" s="343">
        <v>0</v>
      </c>
      <c r="AX234" s="343">
        <v>0</v>
      </c>
      <c r="AY234" s="343">
        <v>0</v>
      </c>
      <c r="AZ234" s="343">
        <v>0</v>
      </c>
      <c r="BA234" s="343">
        <v>0</v>
      </c>
      <c r="BB234" s="343">
        <v>0</v>
      </c>
      <c r="BC234" s="343">
        <v>0</v>
      </c>
      <c r="BD234" s="343" t="s">
        <v>692</v>
      </c>
      <c r="BE234" s="343"/>
      <c r="BF234" s="350"/>
      <c r="BG234" s="343" t="s">
        <v>4004</v>
      </c>
      <c r="BH234" s="343">
        <v>2</v>
      </c>
      <c r="BI234" s="351">
        <v>46277</v>
      </c>
      <c r="BJ234" s="343">
        <v>0</v>
      </c>
      <c r="BK234" s="343"/>
      <c r="BL234" s="350"/>
      <c r="BM234" s="343" t="s">
        <v>4004</v>
      </c>
      <c r="BN234" s="343">
        <v>2</v>
      </c>
      <c r="BO234" s="352">
        <v>46277</v>
      </c>
      <c r="BP234" s="343">
        <v>0</v>
      </c>
      <c r="BQ234" s="343"/>
      <c r="BR234" s="350"/>
      <c r="BS234" s="343"/>
      <c r="BT234" s="343"/>
      <c r="BU234" s="351"/>
      <c r="BV234" s="343"/>
      <c r="BW234" s="343"/>
      <c r="BX234" s="350"/>
      <c r="BY234" s="343"/>
      <c r="BZ234" s="343"/>
      <c r="CA234" s="343"/>
      <c r="CB234" s="343"/>
      <c r="CC234" s="343"/>
      <c r="CD234" s="351"/>
      <c r="CE234" s="343"/>
      <c r="CF234" s="343"/>
      <c r="CG234" s="343"/>
      <c r="CH234" s="343"/>
      <c r="CI234" s="343"/>
      <c r="CJ234" s="351"/>
      <c r="CK234" s="343"/>
      <c r="CL234" s="343"/>
      <c r="CM234" s="343"/>
      <c r="CN234" s="343"/>
      <c r="CO234" s="343"/>
      <c r="CP234" s="351"/>
      <c r="CQ234" s="343"/>
      <c r="CR234" s="343"/>
      <c r="CS234" s="343"/>
      <c r="CT234" s="343"/>
    </row>
    <row r="235" spans="1:98" ht="17.25" customHeight="1">
      <c r="A235" s="187">
        <v>226</v>
      </c>
      <c r="B235" s="181" t="s">
        <v>4378</v>
      </c>
      <c r="C235" s="181" t="s">
        <v>4379</v>
      </c>
      <c r="D235" s="181"/>
      <c r="E235" s="181"/>
      <c r="F235" s="181"/>
      <c r="G235" s="181" t="s">
        <v>4287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33" t="s">
        <v>674</v>
      </c>
      <c r="P235" s="182"/>
      <c r="Q235" s="182"/>
      <c r="R235" s="333" t="s">
        <v>3962</v>
      </c>
      <c r="S235" s="182"/>
      <c r="T235" s="182"/>
      <c r="U235" s="182"/>
      <c r="V235" s="182"/>
      <c r="W235" s="333">
        <f ca="1">_xlfn.MINIFS(V:V,C:C,C235,AE:AE,"",AB:AB,"")</f>
        <v>0</v>
      </c>
      <c r="X235" s="333">
        <f ca="1">SUMIFS(T:T,C:C,C235,AE:AE,"")/SUMIFS(L:L,C:C,C235,AE:AE,"",AB:AB,"")</f>
        <v>0</v>
      </c>
      <c r="Y235" s="182"/>
      <c r="Z235" s="182"/>
      <c r="AA235" s="182"/>
      <c r="AB235" s="182"/>
      <c r="AC235" s="182">
        <v>0.22900000000000001</v>
      </c>
      <c r="AD235" s="377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45">
        <v>0</v>
      </c>
      <c r="AJ235" s="345">
        <v>0</v>
      </c>
      <c r="AK235" s="345"/>
      <c r="AL235" s="345"/>
      <c r="AM235" s="343"/>
      <c r="AN235" s="343"/>
      <c r="AO235" s="343"/>
      <c r="AP235" s="343"/>
      <c r="AQ235" s="343"/>
      <c r="AR235" s="343"/>
      <c r="AS235" s="343"/>
      <c r="AT235" s="343"/>
      <c r="AU235" s="343"/>
      <c r="AV235" s="343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43"/>
      <c r="BF235" s="343"/>
      <c r="BG235" s="343"/>
      <c r="BH235" s="347"/>
      <c r="BI235" s="351"/>
      <c r="BJ235" s="343"/>
      <c r="BK235" s="353"/>
      <c r="BL235" s="354"/>
      <c r="BM235" s="343"/>
      <c r="BN235" s="347"/>
      <c r="BO235" s="352">
        <v>46277</v>
      </c>
      <c r="BP235" s="343"/>
      <c r="BQ235" s="353"/>
      <c r="BR235" s="354"/>
      <c r="BS235" s="353"/>
      <c r="BT235" s="355"/>
      <c r="BU235" s="356"/>
      <c r="BV235" s="353"/>
      <c r="BW235" s="357"/>
      <c r="BX235" s="354"/>
      <c r="BY235" s="353"/>
      <c r="BZ235" s="355"/>
      <c r="CA235" s="358"/>
      <c r="CB235" s="353"/>
      <c r="CC235" s="353"/>
      <c r="CD235" s="356"/>
      <c r="CE235" s="353"/>
      <c r="CF235" s="353"/>
      <c r="CG235" s="353"/>
      <c r="CH235" s="353"/>
      <c r="CI235" s="353"/>
      <c r="CJ235" s="356"/>
      <c r="CK235" s="353"/>
      <c r="CL235" s="353"/>
      <c r="CM235" s="353"/>
      <c r="CN235" s="353"/>
      <c r="CO235" s="353"/>
      <c r="CP235" s="356"/>
      <c r="CQ235" s="353"/>
      <c r="CR235" s="353"/>
      <c r="CS235" s="353"/>
      <c r="CT235" s="353"/>
    </row>
    <row r="236" spans="1:98" ht="17.25" customHeight="1">
      <c r="A236" s="343">
        <v>227</v>
      </c>
      <c r="B236" s="344" t="s">
        <v>4378</v>
      </c>
      <c r="C236" s="344" t="s">
        <v>4379</v>
      </c>
      <c r="D236" s="344" t="s">
        <v>781</v>
      </c>
      <c r="E236" s="344" t="s">
        <v>4288</v>
      </c>
      <c r="F236" s="344" t="s">
        <v>4380</v>
      </c>
      <c r="G236" s="344" t="s">
        <v>4290</v>
      </c>
      <c r="H236" s="345">
        <v>180</v>
      </c>
      <c r="I236" s="346" t="s">
        <v>702</v>
      </c>
      <c r="J236" s="347">
        <v>1</v>
      </c>
      <c r="K236" s="347"/>
      <c r="L236" s="347">
        <v>2</v>
      </c>
      <c r="M236" s="345">
        <v>2</v>
      </c>
      <c r="N236" s="345">
        <v>4.0999999999999996</v>
      </c>
      <c r="O236" s="345" t="s">
        <v>674</v>
      </c>
      <c r="P236" s="345" t="s">
        <v>13</v>
      </c>
      <c r="Q236" s="345" t="s">
        <v>703</v>
      </c>
      <c r="R236" s="345"/>
      <c r="S236" s="345"/>
      <c r="T236" s="345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345">
        <f t="shared" ref="U236:U237" ca="1" si="46">+L236-T236</f>
        <v>2</v>
      </c>
      <c r="V236" s="345">
        <f t="shared" ref="V236:V237" ca="1" si="47">ROUNDDOWN(T236/J236,0)</f>
        <v>0</v>
      </c>
      <c r="W236" s="345"/>
      <c r="X236" s="345"/>
      <c r="Y236" s="345"/>
      <c r="Z236" s="345"/>
      <c r="AA236" s="345"/>
      <c r="AB236" s="345"/>
      <c r="AC236" s="345">
        <v>7.0000000000000007E-2</v>
      </c>
      <c r="AD236" s="349"/>
      <c r="AE236" s="337"/>
      <c r="AF236" s="337"/>
      <c r="AG236" s="348" t="s">
        <v>677</v>
      </c>
      <c r="AH236" s="348" t="s">
        <v>677</v>
      </c>
      <c r="AI236" s="345">
        <v>0</v>
      </c>
      <c r="AJ236" s="345">
        <v>0</v>
      </c>
      <c r="AK236" s="345"/>
      <c r="AL236" s="345"/>
      <c r="AM236" s="343"/>
      <c r="AN236" s="343"/>
      <c r="AO236" s="343"/>
      <c r="AP236" s="343"/>
      <c r="AQ236" s="343"/>
      <c r="AR236" s="343"/>
      <c r="AS236" s="343"/>
      <c r="AT236" s="343"/>
      <c r="AU236" s="343"/>
      <c r="AV236" s="343"/>
      <c r="AW236" s="343">
        <v>1</v>
      </c>
      <c r="AX236" s="343">
        <v>0</v>
      </c>
      <c r="AY236" s="343">
        <v>0</v>
      </c>
      <c r="AZ236" s="343">
        <v>1</v>
      </c>
      <c r="BA236" s="343">
        <v>0</v>
      </c>
      <c r="BB236" s="343">
        <v>0</v>
      </c>
      <c r="BC236" s="343">
        <v>0</v>
      </c>
      <c r="BD236" s="343" t="s">
        <v>692</v>
      </c>
      <c r="BE236" s="343"/>
      <c r="BF236" s="350"/>
      <c r="BG236" s="343" t="s">
        <v>4291</v>
      </c>
      <c r="BH236" s="343">
        <v>2</v>
      </c>
      <c r="BI236" s="351">
        <v>46277</v>
      </c>
      <c r="BJ236" s="343">
        <v>0</v>
      </c>
      <c r="BK236" s="343"/>
      <c r="BL236" s="350"/>
      <c r="BM236" s="343" t="s">
        <v>4291</v>
      </c>
      <c r="BN236" s="347">
        <v>2</v>
      </c>
      <c r="BO236" s="352">
        <v>46277</v>
      </c>
      <c r="BP236" s="343">
        <v>0</v>
      </c>
      <c r="BQ236" s="343"/>
      <c r="BR236" s="350"/>
      <c r="BS236" s="343"/>
      <c r="BT236" s="347"/>
      <c r="BU236" s="351"/>
      <c r="BV236" s="343"/>
      <c r="BW236" s="349"/>
      <c r="BX236" s="350"/>
      <c r="BY236" s="343"/>
      <c r="BZ236" s="347"/>
      <c r="CA236" s="352"/>
      <c r="CB236" s="343"/>
      <c r="CC236" s="343"/>
      <c r="CD236" s="351"/>
      <c r="CE236" s="343"/>
      <c r="CF236" s="343"/>
      <c r="CG236" s="343"/>
      <c r="CH236" s="343"/>
      <c r="CI236" s="343"/>
      <c r="CJ236" s="351"/>
      <c r="CK236" s="343"/>
      <c r="CL236" s="343"/>
      <c r="CM236" s="343"/>
      <c r="CN236" s="343"/>
      <c r="CO236" s="343"/>
      <c r="CP236" s="351"/>
      <c r="CQ236" s="343"/>
      <c r="CR236" s="343"/>
      <c r="CS236" s="343"/>
      <c r="CT236" s="343"/>
    </row>
    <row r="237" spans="1:98" ht="17.25" customHeight="1">
      <c r="A237" s="343">
        <v>228</v>
      </c>
      <c r="B237" s="344" t="s">
        <v>4378</v>
      </c>
      <c r="C237" s="344" t="s">
        <v>4379</v>
      </c>
      <c r="D237" s="344" t="s">
        <v>781</v>
      </c>
      <c r="E237" s="344" t="s">
        <v>4292</v>
      </c>
      <c r="F237" s="344" t="s">
        <v>4381</v>
      </c>
      <c r="G237" s="344" t="s">
        <v>4294</v>
      </c>
      <c r="H237" s="345">
        <v>200</v>
      </c>
      <c r="I237" s="346" t="s">
        <v>702</v>
      </c>
      <c r="J237" s="347">
        <v>1</v>
      </c>
      <c r="K237" s="347"/>
      <c r="L237" s="347">
        <v>2</v>
      </c>
      <c r="M237" s="345">
        <v>2.8</v>
      </c>
      <c r="N237" s="345">
        <v>5.7</v>
      </c>
      <c r="O237" s="345" t="s">
        <v>674</v>
      </c>
      <c r="P237" s="345" t="s">
        <v>13</v>
      </c>
      <c r="Q237" s="345" t="s">
        <v>703</v>
      </c>
      <c r="R237" s="345"/>
      <c r="S237" s="345"/>
      <c r="T237" s="345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45">
        <f t="shared" ca="1" si="46"/>
        <v>2</v>
      </c>
      <c r="V237" s="345">
        <f t="shared" ca="1" si="47"/>
        <v>0</v>
      </c>
      <c r="W237" s="345"/>
      <c r="X237" s="345"/>
      <c r="Y237" s="345"/>
      <c r="Z237" s="345"/>
      <c r="AA237" s="345"/>
      <c r="AB237" s="345"/>
      <c r="AC237" s="345">
        <v>0.159</v>
      </c>
      <c r="AD237" s="349"/>
      <c r="AE237" s="337"/>
      <c r="AF237" s="337"/>
      <c r="AG237" s="348" t="s">
        <v>677</v>
      </c>
      <c r="AH237" s="348" t="s">
        <v>677</v>
      </c>
      <c r="AI237" s="345">
        <v>0</v>
      </c>
      <c r="AJ237" s="345">
        <v>0</v>
      </c>
      <c r="AK237" s="345"/>
      <c r="AL237" s="345"/>
      <c r="AM237" s="343"/>
      <c r="AN237" s="343"/>
      <c r="AO237" s="343"/>
      <c r="AP237" s="343"/>
      <c r="AQ237" s="343"/>
      <c r="AR237" s="343"/>
      <c r="AS237" s="343"/>
      <c r="AT237" s="343"/>
      <c r="AU237" s="343"/>
      <c r="AV237" s="343"/>
      <c r="AW237" s="343">
        <v>0</v>
      </c>
      <c r="AX237" s="343">
        <v>0</v>
      </c>
      <c r="AY237" s="343">
        <v>0</v>
      </c>
      <c r="AZ237" s="343">
        <v>0</v>
      </c>
      <c r="BA237" s="343">
        <v>0</v>
      </c>
      <c r="BB237" s="343">
        <v>0</v>
      </c>
      <c r="BC237" s="343">
        <v>0</v>
      </c>
      <c r="BD237" s="343" t="s">
        <v>692</v>
      </c>
      <c r="BE237" s="396"/>
      <c r="BF237" s="382"/>
      <c r="BG237" s="343" t="s">
        <v>4004</v>
      </c>
      <c r="BH237" s="343">
        <v>2</v>
      </c>
      <c r="BI237" s="351">
        <v>46277</v>
      </c>
      <c r="BJ237" s="343">
        <v>0</v>
      </c>
      <c r="BK237" s="353"/>
      <c r="BL237" s="354"/>
      <c r="BM237" s="343" t="s">
        <v>4004</v>
      </c>
      <c r="BN237" s="343">
        <v>2</v>
      </c>
      <c r="BO237" s="352">
        <v>46277</v>
      </c>
      <c r="BP237" s="343">
        <v>0</v>
      </c>
      <c r="BQ237" s="353"/>
      <c r="BR237" s="354"/>
      <c r="BS237" s="353"/>
      <c r="BT237" s="353"/>
      <c r="BU237" s="356"/>
      <c r="BV237" s="353"/>
      <c r="BW237" s="353"/>
      <c r="BX237" s="354"/>
      <c r="BY237" s="353"/>
      <c r="BZ237" s="353"/>
      <c r="CA237" s="353"/>
      <c r="CB237" s="353"/>
      <c r="CC237" s="353"/>
      <c r="CD237" s="356"/>
      <c r="CE237" s="353"/>
      <c r="CF237" s="353"/>
      <c r="CG237" s="353"/>
      <c r="CH237" s="353"/>
      <c r="CI237" s="353"/>
      <c r="CJ237" s="356"/>
      <c r="CK237" s="353"/>
      <c r="CL237" s="353"/>
      <c r="CM237" s="353"/>
      <c r="CN237" s="353"/>
      <c r="CO237" s="353"/>
      <c r="CP237" s="356"/>
      <c r="CQ237" s="353"/>
      <c r="CR237" s="353"/>
      <c r="CS237" s="353"/>
      <c r="CT237" s="353"/>
    </row>
    <row r="238" spans="1:98" ht="17.25" customHeight="1">
      <c r="A238" s="187">
        <v>229</v>
      </c>
      <c r="B238" s="181" t="s">
        <v>4382</v>
      </c>
      <c r="C238" s="181" t="s">
        <v>4383</v>
      </c>
      <c r="D238" s="181"/>
      <c r="E238" s="181"/>
      <c r="F238" s="181"/>
      <c r="G238" s="181" t="s">
        <v>4287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33" t="s">
        <v>674</v>
      </c>
      <c r="P238" s="182"/>
      <c r="Q238" s="182"/>
      <c r="R238" s="333" t="s">
        <v>3962</v>
      </c>
      <c r="S238" s="182"/>
      <c r="T238" s="182"/>
      <c r="U238" s="182"/>
      <c r="V238" s="182"/>
      <c r="W238" s="333">
        <f ca="1">_xlfn.MINIFS(V:V,C:C,C238,AE:AE,"",AB:AB,"")</f>
        <v>0</v>
      </c>
      <c r="X238" s="333">
        <f ca="1">SUMIFS(T:T,C:C,C238,AE:AE,"")/SUMIFS(L:L,C:C,C238,AE:AE,"",AB:AB,"")</f>
        <v>0</v>
      </c>
      <c r="Y238" s="182"/>
      <c r="Z238" s="182"/>
      <c r="AA238" s="182"/>
      <c r="AB238" s="182"/>
      <c r="AC238" s="182">
        <v>0.22900000000000001</v>
      </c>
      <c r="AD238" s="377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45">
        <v>0</v>
      </c>
      <c r="AJ238" s="345">
        <v>0</v>
      </c>
      <c r="AK238" s="345"/>
      <c r="AL238" s="345"/>
      <c r="AM238" s="343"/>
      <c r="AN238" s="343"/>
      <c r="AO238" s="343"/>
      <c r="AP238" s="343"/>
      <c r="AQ238" s="343"/>
      <c r="AR238" s="343"/>
      <c r="AS238" s="343"/>
      <c r="AT238" s="343"/>
      <c r="AU238" s="343"/>
      <c r="AV238" s="343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97"/>
      <c r="BF238" s="360"/>
      <c r="BG238" s="359"/>
      <c r="BH238" s="364"/>
      <c r="BI238" s="386"/>
      <c r="BJ238" s="363"/>
      <c r="BK238" s="361"/>
      <c r="BL238" s="362"/>
      <c r="BM238" s="363"/>
      <c r="BN238" s="363"/>
      <c r="BO238" s="352">
        <v>46277</v>
      </c>
      <c r="BP238" s="363"/>
      <c r="BQ238" s="361"/>
      <c r="BR238" s="362"/>
      <c r="BS238" s="361"/>
      <c r="BT238" s="361"/>
      <c r="BU238" s="366"/>
      <c r="BV238" s="361"/>
      <c r="BW238" s="361"/>
      <c r="BX238" s="362"/>
      <c r="BY238" s="361"/>
      <c r="BZ238" s="361"/>
      <c r="CA238" s="361"/>
      <c r="CB238" s="361"/>
      <c r="CC238" s="361"/>
      <c r="CD238" s="366"/>
      <c r="CE238" s="361"/>
      <c r="CF238" s="361"/>
      <c r="CG238" s="361"/>
      <c r="CH238" s="361"/>
      <c r="CI238" s="361"/>
      <c r="CJ238" s="366"/>
      <c r="CK238" s="361"/>
      <c r="CL238" s="361"/>
      <c r="CM238" s="361"/>
      <c r="CN238" s="361"/>
      <c r="CO238" s="361"/>
      <c r="CP238" s="366"/>
      <c r="CQ238" s="361"/>
      <c r="CR238" s="361"/>
      <c r="CS238" s="361"/>
      <c r="CT238" s="361"/>
    </row>
    <row r="239" spans="1:98" ht="17.25" customHeight="1">
      <c r="A239" s="343">
        <v>230</v>
      </c>
      <c r="B239" s="344" t="s">
        <v>4382</v>
      </c>
      <c r="C239" s="344" t="s">
        <v>4383</v>
      </c>
      <c r="D239" s="344" t="s">
        <v>781</v>
      </c>
      <c r="E239" s="344" t="s">
        <v>4288</v>
      </c>
      <c r="F239" s="344" t="s">
        <v>4384</v>
      </c>
      <c r="G239" s="344" t="s">
        <v>4290</v>
      </c>
      <c r="H239" s="345">
        <v>180</v>
      </c>
      <c r="I239" s="346" t="s">
        <v>702</v>
      </c>
      <c r="J239" s="347">
        <v>1</v>
      </c>
      <c r="K239" s="347"/>
      <c r="L239" s="347">
        <v>2</v>
      </c>
      <c r="M239" s="345">
        <v>2</v>
      </c>
      <c r="N239" s="345">
        <v>4.0999999999999996</v>
      </c>
      <c r="O239" s="345" t="s">
        <v>674</v>
      </c>
      <c r="P239" s="345" t="s">
        <v>13</v>
      </c>
      <c r="Q239" s="345" t="s">
        <v>703</v>
      </c>
      <c r="R239" s="345"/>
      <c r="S239" s="345"/>
      <c r="T239" s="345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345">
        <f t="shared" ref="U239:U240" ca="1" si="48">+L239-T239</f>
        <v>2</v>
      </c>
      <c r="V239" s="345">
        <f t="shared" ref="V239:V240" ca="1" si="49">ROUNDDOWN(T239/J239,0)</f>
        <v>0</v>
      </c>
      <c r="W239" s="345"/>
      <c r="X239" s="345"/>
      <c r="Y239" s="345"/>
      <c r="Z239" s="345"/>
      <c r="AA239" s="345"/>
      <c r="AB239" s="345"/>
      <c r="AC239" s="345">
        <v>7.0000000000000007E-2</v>
      </c>
      <c r="AD239" s="349"/>
      <c r="AE239" s="337"/>
      <c r="AF239" s="337"/>
      <c r="AG239" s="348" t="s">
        <v>677</v>
      </c>
      <c r="AH239" s="348" t="s">
        <v>677</v>
      </c>
      <c r="AI239" s="345">
        <v>0</v>
      </c>
      <c r="AJ239" s="345">
        <v>0</v>
      </c>
      <c r="AK239" s="345"/>
      <c r="AL239" s="345"/>
      <c r="AM239" s="343"/>
      <c r="AN239" s="343"/>
      <c r="AO239" s="343"/>
      <c r="AP239" s="343"/>
      <c r="AQ239" s="343"/>
      <c r="AR239" s="343"/>
      <c r="AS239" s="343"/>
      <c r="AT239" s="343"/>
      <c r="AU239" s="343"/>
      <c r="AV239" s="343"/>
      <c r="AW239" s="343">
        <v>1</v>
      </c>
      <c r="AX239" s="343">
        <v>0</v>
      </c>
      <c r="AY239" s="343">
        <v>0</v>
      </c>
      <c r="AZ239" s="343">
        <v>1</v>
      </c>
      <c r="BA239" s="343">
        <v>0</v>
      </c>
      <c r="BB239" s="343">
        <v>0</v>
      </c>
      <c r="BC239" s="343">
        <v>0</v>
      </c>
      <c r="BD239" s="343" t="s">
        <v>692</v>
      </c>
      <c r="BE239" s="397"/>
      <c r="BF239" s="360"/>
      <c r="BG239" s="343" t="s">
        <v>4291</v>
      </c>
      <c r="BH239" s="343">
        <v>2</v>
      </c>
      <c r="BI239" s="351">
        <v>46277</v>
      </c>
      <c r="BJ239" s="343">
        <v>0</v>
      </c>
      <c r="BK239" s="361"/>
      <c r="BL239" s="362"/>
      <c r="BM239" s="363" t="s">
        <v>4291</v>
      </c>
      <c r="BN239" s="363">
        <v>2</v>
      </c>
      <c r="BO239" s="352">
        <v>46277</v>
      </c>
      <c r="BP239" s="363">
        <v>0</v>
      </c>
      <c r="BQ239" s="361"/>
      <c r="BR239" s="362"/>
      <c r="BS239" s="361"/>
      <c r="BT239" s="361"/>
      <c r="BU239" s="366"/>
      <c r="BV239" s="361"/>
      <c r="BW239" s="361"/>
      <c r="BX239" s="362"/>
      <c r="BY239" s="361"/>
      <c r="BZ239" s="361"/>
      <c r="CA239" s="361"/>
      <c r="CB239" s="361"/>
      <c r="CC239" s="361"/>
      <c r="CD239" s="366"/>
      <c r="CE239" s="361"/>
      <c r="CF239" s="361"/>
      <c r="CG239" s="361"/>
      <c r="CH239" s="361"/>
      <c r="CI239" s="361"/>
      <c r="CJ239" s="366"/>
      <c r="CK239" s="361"/>
      <c r="CL239" s="361"/>
      <c r="CM239" s="361"/>
      <c r="CN239" s="361"/>
      <c r="CO239" s="361"/>
      <c r="CP239" s="366"/>
      <c r="CQ239" s="361"/>
      <c r="CR239" s="361"/>
      <c r="CS239" s="361"/>
      <c r="CT239" s="361"/>
    </row>
    <row r="240" spans="1:98" ht="17.25" customHeight="1">
      <c r="A240" s="343">
        <v>231</v>
      </c>
      <c r="B240" s="344" t="s">
        <v>4382</v>
      </c>
      <c r="C240" s="344" t="s">
        <v>4383</v>
      </c>
      <c r="D240" s="344" t="s">
        <v>781</v>
      </c>
      <c r="E240" s="344" t="s">
        <v>4292</v>
      </c>
      <c r="F240" s="344" t="s">
        <v>4385</v>
      </c>
      <c r="G240" s="344" t="s">
        <v>4294</v>
      </c>
      <c r="H240" s="345">
        <v>200</v>
      </c>
      <c r="I240" s="346" t="s">
        <v>702</v>
      </c>
      <c r="J240" s="347">
        <v>1</v>
      </c>
      <c r="K240" s="347"/>
      <c r="L240" s="347">
        <v>2</v>
      </c>
      <c r="M240" s="345">
        <v>2.8</v>
      </c>
      <c r="N240" s="345">
        <v>5.7</v>
      </c>
      <c r="O240" s="345" t="s">
        <v>674</v>
      </c>
      <c r="P240" s="345" t="s">
        <v>13</v>
      </c>
      <c r="Q240" s="345" t="s">
        <v>703</v>
      </c>
      <c r="R240" s="345"/>
      <c r="S240" s="345"/>
      <c r="T240" s="345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45">
        <f t="shared" ca="1" si="48"/>
        <v>2</v>
      </c>
      <c r="V240" s="345">
        <f t="shared" ca="1" si="49"/>
        <v>0</v>
      </c>
      <c r="W240" s="345"/>
      <c r="X240" s="345"/>
      <c r="Y240" s="345"/>
      <c r="Z240" s="345"/>
      <c r="AA240" s="345"/>
      <c r="AB240" s="345"/>
      <c r="AC240" s="345">
        <v>0.159</v>
      </c>
      <c r="AD240" s="349"/>
      <c r="AE240" s="337"/>
      <c r="AF240" s="337"/>
      <c r="AG240" s="348" t="s">
        <v>677</v>
      </c>
      <c r="AH240" s="348" t="s">
        <v>677</v>
      </c>
      <c r="AI240" s="345">
        <v>0</v>
      </c>
      <c r="AJ240" s="345">
        <v>0</v>
      </c>
      <c r="AK240" s="345"/>
      <c r="AL240" s="345"/>
      <c r="AM240" s="343"/>
      <c r="AN240" s="343"/>
      <c r="AO240" s="343"/>
      <c r="AP240" s="343"/>
      <c r="AQ240" s="343"/>
      <c r="AR240" s="343"/>
      <c r="AS240" s="343"/>
      <c r="AT240" s="343"/>
      <c r="AU240" s="343"/>
      <c r="AV240" s="343"/>
      <c r="AW240" s="343">
        <v>0</v>
      </c>
      <c r="AX240" s="343">
        <v>0</v>
      </c>
      <c r="AY240" s="343">
        <v>0</v>
      </c>
      <c r="AZ240" s="343">
        <v>0</v>
      </c>
      <c r="BA240" s="343">
        <v>0</v>
      </c>
      <c r="BB240" s="343">
        <v>0</v>
      </c>
      <c r="BC240" s="343">
        <v>0</v>
      </c>
      <c r="BD240" s="343" t="s">
        <v>692</v>
      </c>
      <c r="BE240" s="343"/>
      <c r="BF240" s="343"/>
      <c r="BG240" s="343" t="s">
        <v>4004</v>
      </c>
      <c r="BH240" s="343">
        <v>2</v>
      </c>
      <c r="BI240" s="351">
        <v>46277</v>
      </c>
      <c r="BJ240" s="343">
        <v>0</v>
      </c>
      <c r="BK240" s="343"/>
      <c r="BL240" s="350"/>
      <c r="BM240" s="343" t="s">
        <v>4004</v>
      </c>
      <c r="BN240" s="347">
        <v>2</v>
      </c>
      <c r="BO240" s="352">
        <v>46277</v>
      </c>
      <c r="BP240" s="343">
        <v>0</v>
      </c>
      <c r="BQ240" s="343"/>
      <c r="BR240" s="350"/>
      <c r="BS240" s="343"/>
      <c r="BT240" s="347"/>
      <c r="BU240" s="351"/>
      <c r="BV240" s="343"/>
      <c r="BW240" s="349"/>
      <c r="BX240" s="350"/>
      <c r="BY240" s="343"/>
      <c r="BZ240" s="347"/>
      <c r="CA240" s="352"/>
      <c r="CB240" s="343"/>
      <c r="CC240" s="343"/>
      <c r="CD240" s="351"/>
      <c r="CE240" s="343"/>
      <c r="CF240" s="343"/>
      <c r="CG240" s="343"/>
      <c r="CH240" s="343"/>
      <c r="CI240" s="343"/>
      <c r="CJ240" s="351"/>
      <c r="CK240" s="343"/>
      <c r="CL240" s="343"/>
      <c r="CM240" s="343"/>
      <c r="CN240" s="343"/>
      <c r="CO240" s="343"/>
      <c r="CP240" s="351"/>
      <c r="CQ240" s="343"/>
      <c r="CR240" s="343"/>
      <c r="CS240" s="343"/>
      <c r="CT240" s="343"/>
    </row>
    <row r="241" spans="1:98" ht="17.25" customHeight="1">
      <c r="A241" s="187">
        <v>232</v>
      </c>
      <c r="B241" s="181" t="s">
        <v>4386</v>
      </c>
      <c r="C241" s="181" t="s">
        <v>4387</v>
      </c>
      <c r="D241" s="181"/>
      <c r="E241" s="181"/>
      <c r="F241" s="181"/>
      <c r="G241" s="181" t="s">
        <v>4287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33" t="s">
        <v>674</v>
      </c>
      <c r="P241" s="182"/>
      <c r="Q241" s="182"/>
      <c r="R241" s="333" t="s">
        <v>3962</v>
      </c>
      <c r="S241" s="182"/>
      <c r="T241" s="182"/>
      <c r="U241" s="182"/>
      <c r="V241" s="182"/>
      <c r="W241" s="333">
        <f ca="1">_xlfn.MINIFS(V:V,C:C,C241,AE:AE,"",AB:AB,"")</f>
        <v>0</v>
      </c>
      <c r="X241" s="333">
        <f ca="1">SUMIFS(T:T,C:C,C241,AE:AE,"")/SUMIFS(L:L,C:C,C241,AE:AE,"",AB:AB,"")</f>
        <v>0</v>
      </c>
      <c r="Y241" s="182"/>
      <c r="Z241" s="182"/>
      <c r="AA241" s="182"/>
      <c r="AB241" s="182"/>
      <c r="AC241" s="182">
        <v>0.22900000000000001</v>
      </c>
      <c r="AD241" s="377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45">
        <v>0</v>
      </c>
      <c r="AJ241" s="345">
        <v>0</v>
      </c>
      <c r="AK241" s="345"/>
      <c r="AL241" s="345"/>
      <c r="AM241" s="343"/>
      <c r="AN241" s="343"/>
      <c r="AO241" s="343"/>
      <c r="AP241" s="343"/>
      <c r="AQ241" s="343"/>
      <c r="AR241" s="343"/>
      <c r="AS241" s="343"/>
      <c r="AT241" s="343"/>
      <c r="AU241" s="343"/>
      <c r="AV241" s="343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81"/>
      <c r="BF241" s="382"/>
      <c r="BG241" s="381"/>
      <c r="BH241" s="347"/>
      <c r="BI241" s="391"/>
      <c r="BJ241" s="343"/>
      <c r="BK241" s="353"/>
      <c r="BL241" s="354"/>
      <c r="BM241" s="343"/>
      <c r="BN241" s="347"/>
      <c r="BO241" s="352">
        <v>46277</v>
      </c>
      <c r="BP241" s="343"/>
      <c r="BQ241" s="353"/>
      <c r="BR241" s="354"/>
      <c r="BS241" s="353"/>
      <c r="BT241" s="355"/>
      <c r="BU241" s="356"/>
      <c r="BV241" s="353"/>
      <c r="BW241" s="357"/>
      <c r="BX241" s="354"/>
      <c r="BY241" s="353"/>
      <c r="BZ241" s="355"/>
      <c r="CA241" s="358"/>
      <c r="CB241" s="353"/>
      <c r="CC241" s="353"/>
      <c r="CD241" s="356"/>
      <c r="CE241" s="353"/>
      <c r="CF241" s="353"/>
      <c r="CG241" s="353"/>
      <c r="CH241" s="353"/>
      <c r="CI241" s="353"/>
      <c r="CJ241" s="356"/>
      <c r="CK241" s="353"/>
      <c r="CL241" s="353"/>
      <c r="CM241" s="353"/>
      <c r="CN241" s="353"/>
      <c r="CO241" s="353"/>
      <c r="CP241" s="356"/>
      <c r="CQ241" s="353"/>
      <c r="CR241" s="353"/>
      <c r="CS241" s="353"/>
      <c r="CT241" s="353"/>
    </row>
    <row r="242" spans="1:98" ht="17.25" customHeight="1">
      <c r="A242" s="343">
        <v>233</v>
      </c>
      <c r="B242" s="344" t="s">
        <v>4386</v>
      </c>
      <c r="C242" s="344" t="s">
        <v>4387</v>
      </c>
      <c r="D242" s="344" t="s">
        <v>781</v>
      </c>
      <c r="E242" s="344" t="s">
        <v>4288</v>
      </c>
      <c r="F242" s="344" t="s">
        <v>4388</v>
      </c>
      <c r="G242" s="344" t="s">
        <v>4290</v>
      </c>
      <c r="H242" s="345">
        <v>180</v>
      </c>
      <c r="I242" s="346" t="s">
        <v>702</v>
      </c>
      <c r="J242" s="347">
        <v>1</v>
      </c>
      <c r="K242" s="347"/>
      <c r="L242" s="347">
        <v>2</v>
      </c>
      <c r="M242" s="345">
        <v>2</v>
      </c>
      <c r="N242" s="345">
        <v>4.0999999999999996</v>
      </c>
      <c r="O242" s="345" t="s">
        <v>674</v>
      </c>
      <c r="P242" s="345" t="s">
        <v>13</v>
      </c>
      <c r="Q242" s="345" t="s">
        <v>703</v>
      </c>
      <c r="R242" s="345"/>
      <c r="S242" s="345"/>
      <c r="T242" s="345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345">
        <f t="shared" ref="U242:U243" ca="1" si="50">+L242-T242</f>
        <v>2</v>
      </c>
      <c r="V242" s="345">
        <f t="shared" ref="V242:V243" ca="1" si="51">ROUNDDOWN(T242/J242,0)</f>
        <v>0</v>
      </c>
      <c r="W242" s="345"/>
      <c r="X242" s="345"/>
      <c r="Y242" s="345"/>
      <c r="Z242" s="345"/>
      <c r="AA242" s="345"/>
      <c r="AB242" s="345"/>
      <c r="AC242" s="345">
        <v>7.0000000000000007E-2</v>
      </c>
      <c r="AD242" s="349"/>
      <c r="AE242" s="337"/>
      <c r="AF242" s="337"/>
      <c r="AG242" s="348" t="s">
        <v>677</v>
      </c>
      <c r="AH242" s="348" t="s">
        <v>677</v>
      </c>
      <c r="AI242" s="345">
        <v>0</v>
      </c>
      <c r="AJ242" s="345">
        <v>0</v>
      </c>
      <c r="AK242" s="345"/>
      <c r="AL242" s="345"/>
      <c r="AM242" s="343"/>
      <c r="AN242" s="343"/>
      <c r="AO242" s="343"/>
      <c r="AP242" s="343"/>
      <c r="AQ242" s="343"/>
      <c r="AR242" s="343"/>
      <c r="AS242" s="343"/>
      <c r="AT242" s="343"/>
      <c r="AU242" s="343"/>
      <c r="AV242" s="343"/>
      <c r="AW242" s="343">
        <v>1</v>
      </c>
      <c r="AX242" s="343">
        <v>0</v>
      </c>
      <c r="AY242" s="343">
        <v>0</v>
      </c>
      <c r="AZ242" s="343">
        <v>1</v>
      </c>
      <c r="BA242" s="343">
        <v>0</v>
      </c>
      <c r="BB242" s="343">
        <v>0</v>
      </c>
      <c r="BC242" s="343">
        <v>0</v>
      </c>
      <c r="BD242" s="343" t="s">
        <v>692</v>
      </c>
      <c r="BE242" s="343"/>
      <c r="BF242" s="343"/>
      <c r="BG242" s="343" t="s">
        <v>4291</v>
      </c>
      <c r="BH242" s="343">
        <v>2</v>
      </c>
      <c r="BI242" s="351">
        <v>46277</v>
      </c>
      <c r="BJ242" s="343">
        <v>0</v>
      </c>
      <c r="BK242" s="343"/>
      <c r="BL242" s="350"/>
      <c r="BM242" s="343" t="s">
        <v>4291</v>
      </c>
      <c r="BN242" s="347">
        <v>2</v>
      </c>
      <c r="BO242" s="352">
        <v>46277</v>
      </c>
      <c r="BP242" s="343">
        <v>0</v>
      </c>
      <c r="BQ242" s="343"/>
      <c r="BR242" s="350"/>
      <c r="BS242" s="343"/>
      <c r="BT242" s="347"/>
      <c r="BU242" s="351"/>
      <c r="BV242" s="343"/>
      <c r="BW242" s="349"/>
      <c r="BX242" s="350"/>
      <c r="BY242" s="343"/>
      <c r="BZ242" s="347"/>
      <c r="CA242" s="352"/>
      <c r="CB242" s="343"/>
      <c r="CC242" s="343"/>
      <c r="CD242" s="351"/>
      <c r="CE242" s="343"/>
      <c r="CF242" s="343"/>
      <c r="CG242" s="343"/>
      <c r="CH242" s="343"/>
      <c r="CI242" s="343"/>
      <c r="CJ242" s="351"/>
      <c r="CK242" s="343"/>
      <c r="CL242" s="343"/>
      <c r="CM242" s="343"/>
      <c r="CN242" s="343"/>
      <c r="CO242" s="343"/>
      <c r="CP242" s="351"/>
      <c r="CQ242" s="343"/>
      <c r="CR242" s="343"/>
      <c r="CS242" s="343"/>
      <c r="CT242" s="343"/>
    </row>
    <row r="243" spans="1:98" ht="17.25" customHeight="1">
      <c r="A243" s="343">
        <v>234</v>
      </c>
      <c r="B243" s="344" t="s">
        <v>4386</v>
      </c>
      <c r="C243" s="344" t="s">
        <v>4387</v>
      </c>
      <c r="D243" s="344" t="s">
        <v>781</v>
      </c>
      <c r="E243" s="344" t="s">
        <v>4292</v>
      </c>
      <c r="F243" s="344" t="s">
        <v>4389</v>
      </c>
      <c r="G243" s="344" t="s">
        <v>4294</v>
      </c>
      <c r="H243" s="345">
        <v>200</v>
      </c>
      <c r="I243" s="346" t="s">
        <v>702</v>
      </c>
      <c r="J243" s="347">
        <v>1</v>
      </c>
      <c r="K243" s="347"/>
      <c r="L243" s="347">
        <v>2</v>
      </c>
      <c r="M243" s="345">
        <v>2.8</v>
      </c>
      <c r="N243" s="345">
        <v>5.7</v>
      </c>
      <c r="O243" s="345" t="s">
        <v>674</v>
      </c>
      <c r="P243" s="345" t="s">
        <v>13</v>
      </c>
      <c r="Q243" s="345" t="s">
        <v>703</v>
      </c>
      <c r="R243" s="345"/>
      <c r="S243" s="345"/>
      <c r="T243" s="345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45">
        <f t="shared" ca="1" si="50"/>
        <v>2</v>
      </c>
      <c r="V243" s="345">
        <f t="shared" ca="1" si="51"/>
        <v>0</v>
      </c>
      <c r="W243" s="345"/>
      <c r="X243" s="345"/>
      <c r="Y243" s="345"/>
      <c r="Z243" s="345"/>
      <c r="AA243" s="345"/>
      <c r="AB243" s="345"/>
      <c r="AC243" s="345">
        <v>0.159</v>
      </c>
      <c r="AD243" s="349"/>
      <c r="AE243" s="337"/>
      <c r="AF243" s="337"/>
      <c r="AG243" s="348" t="s">
        <v>677</v>
      </c>
      <c r="AH243" s="348" t="s">
        <v>677</v>
      </c>
      <c r="AI243" s="345">
        <v>0</v>
      </c>
      <c r="AJ243" s="345">
        <v>0</v>
      </c>
      <c r="AK243" s="345"/>
      <c r="AL243" s="345"/>
      <c r="AM243" s="343"/>
      <c r="AN243" s="343"/>
      <c r="AO243" s="343"/>
      <c r="AP243" s="343"/>
      <c r="AQ243" s="343"/>
      <c r="AR243" s="343"/>
      <c r="AS243" s="343"/>
      <c r="AT243" s="343"/>
      <c r="AU243" s="343"/>
      <c r="AV243" s="343"/>
      <c r="AW243" s="343">
        <v>0</v>
      </c>
      <c r="AX243" s="343">
        <v>0</v>
      </c>
      <c r="AY243" s="343">
        <v>0</v>
      </c>
      <c r="AZ243" s="343">
        <v>0</v>
      </c>
      <c r="BA243" s="343">
        <v>0</v>
      </c>
      <c r="BB243" s="343">
        <v>0</v>
      </c>
      <c r="BC243" s="343">
        <v>0</v>
      </c>
      <c r="BD243" s="343" t="s">
        <v>692</v>
      </c>
      <c r="BE243" s="369"/>
      <c r="BF243" s="370"/>
      <c r="BG243" s="343" t="s">
        <v>4004</v>
      </c>
      <c r="BH243" s="343">
        <v>2</v>
      </c>
      <c r="BI243" s="351">
        <v>46277</v>
      </c>
      <c r="BJ243" s="343">
        <v>0</v>
      </c>
      <c r="BK243" s="369"/>
      <c r="BL243" s="370"/>
      <c r="BM243" s="371" t="s">
        <v>4004</v>
      </c>
      <c r="BN243" s="372">
        <v>2</v>
      </c>
      <c r="BO243" s="352">
        <v>46277</v>
      </c>
      <c r="BP243" s="371">
        <v>0</v>
      </c>
      <c r="BQ243" s="369"/>
      <c r="BR243" s="370"/>
      <c r="BS243" s="369"/>
      <c r="BT243" s="373"/>
      <c r="BU243" s="374"/>
      <c r="BV243" s="369"/>
      <c r="BW243" s="375"/>
      <c r="BX243" s="370"/>
      <c r="BY243" s="369"/>
      <c r="BZ243" s="373"/>
      <c r="CA243" s="376"/>
      <c r="CB243" s="369"/>
      <c r="CC243" s="369"/>
      <c r="CD243" s="374"/>
      <c r="CE243" s="369"/>
      <c r="CF243" s="369"/>
      <c r="CG243" s="369"/>
      <c r="CH243" s="369"/>
      <c r="CI243" s="369"/>
      <c r="CJ243" s="374"/>
      <c r="CK243" s="369"/>
      <c r="CL243" s="369"/>
      <c r="CM243" s="369"/>
      <c r="CN243" s="369"/>
      <c r="CO243" s="369"/>
      <c r="CP243" s="374"/>
      <c r="CQ243" s="369"/>
      <c r="CR243" s="369"/>
      <c r="CS243" s="369"/>
      <c r="CT243" s="369"/>
    </row>
    <row r="244" spans="1:98" ht="17.25" customHeight="1">
      <c r="A244" s="187">
        <v>235</v>
      </c>
      <c r="B244" s="181" t="s">
        <v>4390</v>
      </c>
      <c r="C244" s="181" t="s">
        <v>4391</v>
      </c>
      <c r="D244" s="181"/>
      <c r="E244" s="181"/>
      <c r="F244" s="181"/>
      <c r="G244" s="181" t="s">
        <v>4287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33" t="s">
        <v>674</v>
      </c>
      <c r="P244" s="182"/>
      <c r="Q244" s="182"/>
      <c r="R244" s="333" t="s">
        <v>3962</v>
      </c>
      <c r="S244" s="182"/>
      <c r="T244" s="182"/>
      <c r="U244" s="182"/>
      <c r="V244" s="182"/>
      <c r="W244" s="333">
        <f ca="1">_xlfn.MINIFS(V:V,C:C,C244,AE:AE,"",AB:AB,"")</f>
        <v>0</v>
      </c>
      <c r="X244" s="333">
        <f ca="1">SUMIFS(T:T,C:C,C244,AE:AE,"")/SUMIFS(L:L,C:C,C244,AE:AE,"",AB:AB,"")</f>
        <v>0</v>
      </c>
      <c r="Y244" s="182"/>
      <c r="Z244" s="182"/>
      <c r="AA244" s="182"/>
      <c r="AB244" s="182"/>
      <c r="AC244" s="182">
        <v>0.22900000000000001</v>
      </c>
      <c r="AD244" s="377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45">
        <v>0</v>
      </c>
      <c r="AJ244" s="345">
        <v>0</v>
      </c>
      <c r="AK244" s="345"/>
      <c r="AL244" s="345"/>
      <c r="AM244" s="343"/>
      <c r="AN244" s="343"/>
      <c r="AO244" s="343"/>
      <c r="AP244" s="343"/>
      <c r="AQ244" s="343"/>
      <c r="AR244" s="343"/>
      <c r="AS244" s="343"/>
      <c r="AT244" s="343"/>
      <c r="AU244" s="343"/>
      <c r="AV244" s="343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43"/>
      <c r="BF244" s="343"/>
      <c r="BG244" s="343"/>
      <c r="BH244" s="347"/>
      <c r="BI244" s="351"/>
      <c r="BJ244" s="343"/>
      <c r="BK244" s="343"/>
      <c r="BL244" s="350"/>
      <c r="BM244" s="343"/>
      <c r="BN244" s="347"/>
      <c r="BO244" s="352">
        <v>46277</v>
      </c>
      <c r="BP244" s="343"/>
      <c r="BQ244" s="343"/>
      <c r="BR244" s="350"/>
      <c r="BS244" s="343"/>
      <c r="BT244" s="347"/>
      <c r="BU244" s="351"/>
      <c r="BV244" s="343"/>
      <c r="BW244" s="349"/>
      <c r="BX244" s="350"/>
      <c r="BY244" s="343"/>
      <c r="BZ244" s="347"/>
      <c r="CA244" s="352"/>
      <c r="CB244" s="343"/>
      <c r="CC244" s="343"/>
      <c r="CD244" s="351"/>
      <c r="CE244" s="343"/>
      <c r="CF244" s="343"/>
      <c r="CG244" s="343"/>
      <c r="CH244" s="343"/>
      <c r="CI244" s="343"/>
      <c r="CJ244" s="351"/>
      <c r="CK244" s="343"/>
      <c r="CL244" s="343"/>
      <c r="CM244" s="343"/>
      <c r="CN244" s="343"/>
      <c r="CO244" s="343"/>
      <c r="CP244" s="351"/>
      <c r="CQ244" s="343"/>
      <c r="CR244" s="343"/>
      <c r="CS244" s="343"/>
      <c r="CT244" s="343"/>
    </row>
    <row r="245" spans="1:98" ht="17.25" customHeight="1">
      <c r="A245" s="343">
        <v>236</v>
      </c>
      <c r="B245" s="344" t="s">
        <v>4390</v>
      </c>
      <c r="C245" s="344" t="s">
        <v>4391</v>
      </c>
      <c r="D245" s="344" t="s">
        <v>781</v>
      </c>
      <c r="E245" s="344" t="s">
        <v>4288</v>
      </c>
      <c r="F245" s="344" t="s">
        <v>4392</v>
      </c>
      <c r="G245" s="344" t="s">
        <v>4290</v>
      </c>
      <c r="H245" s="345">
        <v>180</v>
      </c>
      <c r="I245" s="346" t="s">
        <v>702</v>
      </c>
      <c r="J245" s="347">
        <v>1</v>
      </c>
      <c r="K245" s="347"/>
      <c r="L245" s="347">
        <v>2</v>
      </c>
      <c r="M245" s="345">
        <v>2</v>
      </c>
      <c r="N245" s="345">
        <v>4.0999999999999996</v>
      </c>
      <c r="O245" s="345" t="s">
        <v>674</v>
      </c>
      <c r="P245" s="345" t="s">
        <v>13</v>
      </c>
      <c r="Q245" s="345" t="s">
        <v>703</v>
      </c>
      <c r="R245" s="345"/>
      <c r="S245" s="345"/>
      <c r="T245" s="345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345">
        <f t="shared" ref="U245:U246" ca="1" si="52">+L245-T245</f>
        <v>2</v>
      </c>
      <c r="V245" s="345">
        <f t="shared" ref="V245:V246" ca="1" si="53">ROUNDDOWN(T245/J245,0)</f>
        <v>0</v>
      </c>
      <c r="W245" s="345"/>
      <c r="X245" s="345"/>
      <c r="Y245" s="345"/>
      <c r="Z245" s="345"/>
      <c r="AA245" s="345"/>
      <c r="AB245" s="345"/>
      <c r="AC245" s="345">
        <v>7.0000000000000007E-2</v>
      </c>
      <c r="AD245" s="349"/>
      <c r="AE245" s="337"/>
      <c r="AF245" s="337"/>
      <c r="AG245" s="348" t="s">
        <v>677</v>
      </c>
      <c r="AH245" s="348" t="s">
        <v>677</v>
      </c>
      <c r="AI245" s="345">
        <v>0</v>
      </c>
      <c r="AJ245" s="345">
        <v>0</v>
      </c>
      <c r="AK245" s="345"/>
      <c r="AL245" s="345"/>
      <c r="AM245" s="343"/>
      <c r="AN245" s="343"/>
      <c r="AO245" s="343"/>
      <c r="AP245" s="343"/>
      <c r="AQ245" s="343"/>
      <c r="AR245" s="343"/>
      <c r="AS245" s="343"/>
      <c r="AT245" s="343"/>
      <c r="AU245" s="343"/>
      <c r="AV245" s="343"/>
      <c r="AW245" s="343">
        <v>1</v>
      </c>
      <c r="AX245" s="343">
        <v>0</v>
      </c>
      <c r="AY245" s="343">
        <v>0</v>
      </c>
      <c r="AZ245" s="343">
        <v>1</v>
      </c>
      <c r="BA245" s="343">
        <v>0</v>
      </c>
      <c r="BB245" s="343">
        <v>0</v>
      </c>
      <c r="BC245" s="343">
        <v>0</v>
      </c>
      <c r="BD245" s="343" t="s">
        <v>692</v>
      </c>
      <c r="BE245" s="343"/>
      <c r="BF245" s="350"/>
      <c r="BG245" s="343" t="s">
        <v>4291</v>
      </c>
      <c r="BH245" s="343">
        <v>2</v>
      </c>
      <c r="BI245" s="351">
        <v>46277</v>
      </c>
      <c r="BJ245" s="343">
        <v>0</v>
      </c>
      <c r="BK245" s="353"/>
      <c r="BL245" s="354"/>
      <c r="BM245" s="343" t="s">
        <v>4291</v>
      </c>
      <c r="BN245" s="343">
        <v>2</v>
      </c>
      <c r="BO245" s="352">
        <v>46277</v>
      </c>
      <c r="BP245" s="343">
        <v>0</v>
      </c>
      <c r="BQ245" s="353"/>
      <c r="BR245" s="354"/>
      <c r="BS245" s="353"/>
      <c r="BT245" s="353"/>
      <c r="BU245" s="356"/>
      <c r="BV245" s="353"/>
      <c r="BW245" s="353"/>
      <c r="BX245" s="354"/>
      <c r="BY245" s="353"/>
      <c r="BZ245" s="353"/>
      <c r="CA245" s="353"/>
      <c r="CB245" s="353"/>
      <c r="CC245" s="353"/>
      <c r="CD245" s="356"/>
      <c r="CE245" s="353"/>
      <c r="CF245" s="353"/>
      <c r="CG245" s="353"/>
      <c r="CH245" s="353"/>
      <c r="CI245" s="353"/>
      <c r="CJ245" s="356"/>
      <c r="CK245" s="353"/>
      <c r="CL245" s="353"/>
      <c r="CM245" s="353"/>
      <c r="CN245" s="353"/>
      <c r="CO245" s="353"/>
      <c r="CP245" s="356"/>
      <c r="CQ245" s="353"/>
      <c r="CR245" s="353"/>
      <c r="CS245" s="353"/>
      <c r="CT245" s="353"/>
    </row>
    <row r="246" spans="1:98" ht="17.25" customHeight="1">
      <c r="A246" s="343">
        <v>237</v>
      </c>
      <c r="B246" s="344" t="s">
        <v>4390</v>
      </c>
      <c r="C246" s="344" t="s">
        <v>4391</v>
      </c>
      <c r="D246" s="344" t="s">
        <v>781</v>
      </c>
      <c r="E246" s="344" t="s">
        <v>4292</v>
      </c>
      <c r="F246" s="344" t="s">
        <v>4393</v>
      </c>
      <c r="G246" s="344" t="s">
        <v>4294</v>
      </c>
      <c r="H246" s="345">
        <v>200</v>
      </c>
      <c r="I246" s="346" t="s">
        <v>702</v>
      </c>
      <c r="J246" s="347">
        <v>1</v>
      </c>
      <c r="K246" s="347"/>
      <c r="L246" s="347">
        <v>2</v>
      </c>
      <c r="M246" s="345">
        <v>2.8</v>
      </c>
      <c r="N246" s="345">
        <v>5.7</v>
      </c>
      <c r="O246" s="345" t="s">
        <v>674</v>
      </c>
      <c r="P246" s="345" t="s">
        <v>13</v>
      </c>
      <c r="Q246" s="345" t="s">
        <v>703</v>
      </c>
      <c r="R246" s="345"/>
      <c r="S246" s="345"/>
      <c r="T246" s="345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45">
        <f t="shared" ca="1" si="52"/>
        <v>2</v>
      </c>
      <c r="V246" s="345">
        <f t="shared" ca="1" si="53"/>
        <v>0</v>
      </c>
      <c r="W246" s="345"/>
      <c r="X246" s="345"/>
      <c r="Y246" s="345"/>
      <c r="Z246" s="345"/>
      <c r="AA246" s="345"/>
      <c r="AB246" s="345"/>
      <c r="AC246" s="345">
        <v>0.159</v>
      </c>
      <c r="AD246" s="349"/>
      <c r="AE246" s="337"/>
      <c r="AF246" s="337"/>
      <c r="AG246" s="348" t="s">
        <v>677</v>
      </c>
      <c r="AH246" s="348" t="s">
        <v>677</v>
      </c>
      <c r="AI246" s="345">
        <v>0</v>
      </c>
      <c r="AJ246" s="345">
        <v>0</v>
      </c>
      <c r="AK246" s="345"/>
      <c r="AL246" s="345"/>
      <c r="AM246" s="343"/>
      <c r="AN246" s="343"/>
      <c r="AO246" s="343"/>
      <c r="AP246" s="343"/>
      <c r="AQ246" s="343"/>
      <c r="AR246" s="343"/>
      <c r="AS246" s="343"/>
      <c r="AT246" s="343"/>
      <c r="AU246" s="343"/>
      <c r="AV246" s="343"/>
      <c r="AW246" s="343">
        <v>0</v>
      </c>
      <c r="AX246" s="343">
        <v>0</v>
      </c>
      <c r="AY246" s="343">
        <v>0</v>
      </c>
      <c r="AZ246" s="343">
        <v>0</v>
      </c>
      <c r="BA246" s="343">
        <v>0</v>
      </c>
      <c r="BB246" s="343">
        <v>0</v>
      </c>
      <c r="BC246" s="343">
        <v>0</v>
      </c>
      <c r="BD246" s="343" t="s">
        <v>692</v>
      </c>
      <c r="BE246" s="343"/>
      <c r="BF246" s="350"/>
      <c r="BG246" s="343" t="s">
        <v>4004</v>
      </c>
      <c r="BH246" s="343">
        <v>2</v>
      </c>
      <c r="BI246" s="351">
        <v>46277</v>
      </c>
      <c r="BJ246" s="343">
        <v>0</v>
      </c>
      <c r="BK246" s="343"/>
      <c r="BL246" s="350"/>
      <c r="BM246" s="343" t="s">
        <v>4004</v>
      </c>
      <c r="BN246" s="347">
        <v>2</v>
      </c>
      <c r="BO246" s="352">
        <v>46277</v>
      </c>
      <c r="BP246" s="343">
        <v>0</v>
      </c>
      <c r="BQ246" s="343"/>
      <c r="BR246" s="350"/>
      <c r="BS246" s="343"/>
      <c r="BT246" s="347"/>
      <c r="BU246" s="351"/>
      <c r="BV246" s="343"/>
      <c r="BW246" s="349"/>
      <c r="BX246" s="350"/>
      <c r="BY246" s="343"/>
      <c r="BZ246" s="347"/>
      <c r="CA246" s="352"/>
      <c r="CB246" s="343"/>
      <c r="CC246" s="343"/>
      <c r="CD246" s="351"/>
      <c r="CE246" s="343"/>
      <c r="CF246" s="343"/>
      <c r="CG246" s="343"/>
      <c r="CH246" s="343"/>
      <c r="CI246" s="343"/>
      <c r="CJ246" s="351"/>
      <c r="CK246" s="343"/>
      <c r="CL246" s="343"/>
      <c r="CM246" s="343"/>
      <c r="CN246" s="343"/>
      <c r="CO246" s="343"/>
      <c r="CP246" s="351"/>
      <c r="CQ246" s="343"/>
      <c r="CR246" s="343"/>
      <c r="CS246" s="343"/>
      <c r="CT246" s="343"/>
    </row>
    <row r="247" spans="1:98" ht="17.25" customHeight="1">
      <c r="A247" s="187">
        <v>238</v>
      </c>
      <c r="B247" s="181" t="s">
        <v>4394</v>
      </c>
      <c r="C247" s="181" t="s">
        <v>4395</v>
      </c>
      <c r="D247" s="181"/>
      <c r="E247" s="181"/>
      <c r="F247" s="181"/>
      <c r="G247" s="181" t="s">
        <v>4287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33" t="s">
        <v>674</v>
      </c>
      <c r="P247" s="182"/>
      <c r="Q247" s="182"/>
      <c r="R247" s="333" t="s">
        <v>3962</v>
      </c>
      <c r="S247" s="182"/>
      <c r="T247" s="182"/>
      <c r="U247" s="182"/>
      <c r="V247" s="182"/>
      <c r="W247" s="333">
        <f ca="1">_xlfn.MINIFS(V:V,C:C,C247,AE:AE,"",AB:AB,"")</f>
        <v>0</v>
      </c>
      <c r="X247" s="333">
        <f ca="1">SUMIFS(T:T,C:C,C247,AE:AE,"")/SUMIFS(L:L,C:C,C247,AE:AE,"",AB:AB,"")</f>
        <v>0</v>
      </c>
      <c r="Y247" s="182"/>
      <c r="Z247" s="182"/>
      <c r="AA247" s="182"/>
      <c r="AB247" s="182"/>
      <c r="AC247" s="182">
        <v>0.22900000000000001</v>
      </c>
      <c r="AD247" s="377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45">
        <v>0</v>
      </c>
      <c r="AJ247" s="345">
        <v>0</v>
      </c>
      <c r="AK247" s="345"/>
      <c r="AL247" s="345"/>
      <c r="AM247" s="343"/>
      <c r="AN247" s="343"/>
      <c r="AO247" s="343"/>
      <c r="AP247" s="343"/>
      <c r="AQ247" s="343"/>
      <c r="AR247" s="343"/>
      <c r="AS247" s="343"/>
      <c r="AT247" s="343"/>
      <c r="AU247" s="343"/>
      <c r="AV247" s="343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97"/>
      <c r="BF247" s="360"/>
      <c r="BG247" s="359"/>
      <c r="BH247" s="364"/>
      <c r="BI247" s="386"/>
      <c r="BJ247" s="363"/>
      <c r="BK247" s="363"/>
      <c r="BL247" s="387"/>
      <c r="BM247" s="363"/>
      <c r="BN247" s="364"/>
      <c r="BO247" s="352">
        <v>46277</v>
      </c>
      <c r="BP247" s="363"/>
      <c r="BQ247" s="363"/>
      <c r="BR247" s="387"/>
      <c r="BS247" s="363"/>
      <c r="BT247" s="364"/>
      <c r="BU247" s="388"/>
      <c r="BV247" s="363"/>
      <c r="BW247" s="389"/>
      <c r="BX247" s="387"/>
      <c r="BY247" s="363"/>
      <c r="BZ247" s="364"/>
      <c r="CA247" s="390"/>
      <c r="CB247" s="363"/>
      <c r="CC247" s="363"/>
      <c r="CD247" s="388"/>
      <c r="CE247" s="363"/>
      <c r="CF247" s="363"/>
      <c r="CG247" s="363"/>
      <c r="CH247" s="363"/>
      <c r="CI247" s="363"/>
      <c r="CJ247" s="388"/>
      <c r="CK247" s="363"/>
      <c r="CL247" s="363"/>
      <c r="CM247" s="363"/>
      <c r="CN247" s="363"/>
      <c r="CO247" s="363"/>
      <c r="CP247" s="388"/>
      <c r="CQ247" s="363"/>
      <c r="CR247" s="363"/>
      <c r="CS247" s="363"/>
      <c r="CT247" s="363"/>
    </row>
    <row r="248" spans="1:98" ht="17.25" customHeight="1">
      <c r="A248" s="343">
        <v>239</v>
      </c>
      <c r="B248" s="344" t="s">
        <v>4394</v>
      </c>
      <c r="C248" s="344" t="s">
        <v>4395</v>
      </c>
      <c r="D248" s="344" t="s">
        <v>781</v>
      </c>
      <c r="E248" s="344" t="s">
        <v>4288</v>
      </c>
      <c r="F248" s="344" t="s">
        <v>4396</v>
      </c>
      <c r="G248" s="344" t="s">
        <v>4290</v>
      </c>
      <c r="H248" s="345">
        <v>180</v>
      </c>
      <c r="I248" s="346" t="s">
        <v>702</v>
      </c>
      <c r="J248" s="347">
        <v>1</v>
      </c>
      <c r="K248" s="347"/>
      <c r="L248" s="347">
        <v>2</v>
      </c>
      <c r="M248" s="345">
        <v>2</v>
      </c>
      <c r="N248" s="345">
        <v>4.0999999999999996</v>
      </c>
      <c r="O248" s="345" t="s">
        <v>674</v>
      </c>
      <c r="P248" s="345" t="s">
        <v>13</v>
      </c>
      <c r="Q248" s="345" t="s">
        <v>703</v>
      </c>
      <c r="R248" s="345"/>
      <c r="S248" s="345"/>
      <c r="T248" s="345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345">
        <f t="shared" ref="U248:U249" ca="1" si="54">+L248-T248</f>
        <v>2</v>
      </c>
      <c r="V248" s="345">
        <f t="shared" ref="V248:V249" ca="1" si="55">ROUNDDOWN(T248/J248,0)</f>
        <v>0</v>
      </c>
      <c r="W248" s="345"/>
      <c r="X248" s="345"/>
      <c r="Y248" s="345"/>
      <c r="Z248" s="345"/>
      <c r="AA248" s="345"/>
      <c r="AB248" s="345"/>
      <c r="AC248" s="345">
        <v>7.0000000000000007E-2</v>
      </c>
      <c r="AD248" s="349"/>
      <c r="AE248" s="337"/>
      <c r="AF248" s="337"/>
      <c r="AG248" s="348" t="s">
        <v>677</v>
      </c>
      <c r="AH248" s="348" t="s">
        <v>677</v>
      </c>
      <c r="AI248" s="345">
        <v>0</v>
      </c>
      <c r="AJ248" s="345">
        <v>0</v>
      </c>
      <c r="AK248" s="345"/>
      <c r="AL248" s="345"/>
      <c r="AM248" s="343"/>
      <c r="AN248" s="343"/>
      <c r="AO248" s="343"/>
      <c r="AP248" s="343"/>
      <c r="AQ248" s="343"/>
      <c r="AR248" s="343"/>
      <c r="AS248" s="343"/>
      <c r="AT248" s="343"/>
      <c r="AU248" s="343"/>
      <c r="AV248" s="343"/>
      <c r="AW248" s="343">
        <v>1</v>
      </c>
      <c r="AX248" s="343">
        <v>0</v>
      </c>
      <c r="AY248" s="343">
        <v>0</v>
      </c>
      <c r="AZ248" s="343">
        <v>1</v>
      </c>
      <c r="BA248" s="343">
        <v>0</v>
      </c>
      <c r="BB248" s="343">
        <v>0</v>
      </c>
      <c r="BC248" s="343">
        <v>0</v>
      </c>
      <c r="BD248" s="343" t="s">
        <v>692</v>
      </c>
      <c r="BE248" s="397"/>
      <c r="BF248" s="360"/>
      <c r="BG248" s="343" t="s">
        <v>4291</v>
      </c>
      <c r="BH248" s="343">
        <v>2</v>
      </c>
      <c r="BI248" s="351">
        <v>46277</v>
      </c>
      <c r="BJ248" s="343">
        <v>0</v>
      </c>
      <c r="BK248" s="363"/>
      <c r="BL248" s="387"/>
      <c r="BM248" s="363" t="s">
        <v>4291</v>
      </c>
      <c r="BN248" s="364">
        <v>2</v>
      </c>
      <c r="BO248" s="352">
        <v>46277</v>
      </c>
      <c r="BP248" s="363">
        <v>0</v>
      </c>
      <c r="BQ248" s="363"/>
      <c r="BR248" s="387"/>
      <c r="BS248" s="363"/>
      <c r="BT248" s="364"/>
      <c r="BU248" s="388"/>
      <c r="BV248" s="363"/>
      <c r="BW248" s="389"/>
      <c r="BX248" s="387"/>
      <c r="BY248" s="363"/>
      <c r="BZ248" s="364"/>
      <c r="CA248" s="390"/>
      <c r="CB248" s="363"/>
      <c r="CC248" s="363"/>
      <c r="CD248" s="388"/>
      <c r="CE248" s="363"/>
      <c r="CF248" s="363"/>
      <c r="CG248" s="363"/>
      <c r="CH248" s="363"/>
      <c r="CI248" s="363"/>
      <c r="CJ248" s="388"/>
      <c r="CK248" s="363"/>
      <c r="CL248" s="363"/>
      <c r="CM248" s="363"/>
      <c r="CN248" s="363"/>
      <c r="CO248" s="363"/>
      <c r="CP248" s="388"/>
      <c r="CQ248" s="363"/>
      <c r="CR248" s="363"/>
      <c r="CS248" s="363"/>
      <c r="CT248" s="363"/>
    </row>
    <row r="249" spans="1:98" ht="17.25" customHeight="1">
      <c r="A249" s="343">
        <v>240</v>
      </c>
      <c r="B249" s="344" t="s">
        <v>4394</v>
      </c>
      <c r="C249" s="344" t="s">
        <v>4395</v>
      </c>
      <c r="D249" s="344" t="s">
        <v>781</v>
      </c>
      <c r="E249" s="344" t="s">
        <v>4292</v>
      </c>
      <c r="F249" s="344" t="s">
        <v>4397</v>
      </c>
      <c r="G249" s="344" t="s">
        <v>4294</v>
      </c>
      <c r="H249" s="345">
        <v>200</v>
      </c>
      <c r="I249" s="346" t="s">
        <v>702</v>
      </c>
      <c r="J249" s="347">
        <v>1</v>
      </c>
      <c r="K249" s="347"/>
      <c r="L249" s="347">
        <v>2</v>
      </c>
      <c r="M249" s="345">
        <v>2.8</v>
      </c>
      <c r="N249" s="345">
        <v>5.7</v>
      </c>
      <c r="O249" s="345" t="s">
        <v>674</v>
      </c>
      <c r="P249" s="345" t="s">
        <v>13</v>
      </c>
      <c r="Q249" s="345" t="s">
        <v>703</v>
      </c>
      <c r="R249" s="345"/>
      <c r="S249" s="345"/>
      <c r="T249" s="345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45">
        <f t="shared" ca="1" si="54"/>
        <v>2</v>
      </c>
      <c r="V249" s="345">
        <f t="shared" ca="1" si="55"/>
        <v>0</v>
      </c>
      <c r="W249" s="345"/>
      <c r="X249" s="345"/>
      <c r="Y249" s="345"/>
      <c r="Z249" s="345"/>
      <c r="AA249" s="345"/>
      <c r="AB249" s="345"/>
      <c r="AC249" s="345">
        <v>0.159</v>
      </c>
      <c r="AD249" s="349"/>
      <c r="AE249" s="337"/>
      <c r="AF249" s="337"/>
      <c r="AG249" s="348" t="s">
        <v>677</v>
      </c>
      <c r="AH249" s="348" t="s">
        <v>677</v>
      </c>
      <c r="AI249" s="345">
        <v>0</v>
      </c>
      <c r="AJ249" s="345">
        <v>0</v>
      </c>
      <c r="AK249" s="345"/>
      <c r="AL249" s="345"/>
      <c r="AM249" s="343"/>
      <c r="AN249" s="343"/>
      <c r="AO249" s="343"/>
      <c r="AP249" s="343"/>
      <c r="AQ249" s="343"/>
      <c r="AR249" s="343"/>
      <c r="AS249" s="343"/>
      <c r="AT249" s="343"/>
      <c r="AU249" s="343"/>
      <c r="AV249" s="343"/>
      <c r="AW249" s="343">
        <v>0</v>
      </c>
      <c r="AX249" s="343">
        <v>0</v>
      </c>
      <c r="AY249" s="343">
        <v>0</v>
      </c>
      <c r="AZ249" s="343">
        <v>0</v>
      </c>
      <c r="BA249" s="343">
        <v>0</v>
      </c>
      <c r="BB249" s="343">
        <v>0</v>
      </c>
      <c r="BC249" s="343">
        <v>0</v>
      </c>
      <c r="BD249" s="343" t="s">
        <v>692</v>
      </c>
      <c r="BE249" s="381"/>
      <c r="BF249" s="382"/>
      <c r="BG249" s="343" t="s">
        <v>4004</v>
      </c>
      <c r="BH249" s="343">
        <v>2</v>
      </c>
      <c r="BI249" s="351">
        <v>46277</v>
      </c>
      <c r="BJ249" s="343">
        <v>0</v>
      </c>
      <c r="BK249" s="353"/>
      <c r="BL249" s="354"/>
      <c r="BM249" s="343" t="s">
        <v>4004</v>
      </c>
      <c r="BN249" s="347">
        <v>2</v>
      </c>
      <c r="BO249" s="352">
        <v>46277</v>
      </c>
      <c r="BP249" s="343">
        <v>0</v>
      </c>
      <c r="BQ249" s="353"/>
      <c r="BR249" s="354"/>
      <c r="BS249" s="353"/>
      <c r="BT249" s="355"/>
      <c r="BU249" s="356"/>
      <c r="BV249" s="353"/>
      <c r="BW249" s="357"/>
      <c r="BX249" s="354"/>
      <c r="BY249" s="353"/>
      <c r="BZ249" s="355"/>
      <c r="CA249" s="358"/>
      <c r="CB249" s="353"/>
      <c r="CC249" s="353"/>
      <c r="CD249" s="356"/>
      <c r="CE249" s="353"/>
      <c r="CF249" s="353"/>
      <c r="CG249" s="353"/>
      <c r="CH249" s="353"/>
      <c r="CI249" s="353"/>
      <c r="CJ249" s="356"/>
      <c r="CK249" s="353"/>
      <c r="CL249" s="353"/>
      <c r="CM249" s="353"/>
      <c r="CN249" s="353"/>
      <c r="CO249" s="353"/>
      <c r="CP249" s="356"/>
      <c r="CQ249" s="353"/>
      <c r="CR249" s="353"/>
      <c r="CS249" s="353"/>
      <c r="CT249" s="353"/>
    </row>
    <row r="250" spans="1:98" ht="17.25" customHeight="1">
      <c r="A250" s="187">
        <v>241</v>
      </c>
      <c r="B250" s="181" t="s">
        <v>4398</v>
      </c>
      <c r="C250" s="181" t="s">
        <v>4399</v>
      </c>
      <c r="D250" s="181"/>
      <c r="E250" s="181"/>
      <c r="F250" s="181"/>
      <c r="G250" s="181" t="s">
        <v>4287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33" t="s">
        <v>674</v>
      </c>
      <c r="P250" s="182"/>
      <c r="Q250" s="182"/>
      <c r="R250" s="333" t="s">
        <v>3962</v>
      </c>
      <c r="S250" s="182"/>
      <c r="T250" s="182"/>
      <c r="U250" s="182"/>
      <c r="V250" s="182"/>
      <c r="W250" s="333">
        <f ca="1">_xlfn.MINIFS(V:V,C:C,C250,AE:AE,"",AB:AB,"")</f>
        <v>0</v>
      </c>
      <c r="X250" s="333">
        <f ca="1">SUMIFS(T:T,C:C,C250,AE:AE,"")/SUMIFS(L:L,C:C,C250,AE:AE,"",AB:AB,"")</f>
        <v>0</v>
      </c>
      <c r="Y250" s="182"/>
      <c r="Z250" s="182"/>
      <c r="AA250" s="182"/>
      <c r="AB250" s="182"/>
      <c r="AC250" s="182">
        <v>0.22900000000000001</v>
      </c>
      <c r="AD250" s="377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45">
        <v>0</v>
      </c>
      <c r="AJ250" s="345">
        <v>0</v>
      </c>
      <c r="AK250" s="345"/>
      <c r="AL250" s="345"/>
      <c r="AM250" s="343"/>
      <c r="AN250" s="343"/>
      <c r="AO250" s="343"/>
      <c r="AP250" s="343"/>
      <c r="AQ250" s="343"/>
      <c r="AR250" s="343"/>
      <c r="AS250" s="343"/>
      <c r="AT250" s="343"/>
      <c r="AU250" s="343"/>
      <c r="AV250" s="343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43"/>
      <c r="BF250" s="343"/>
      <c r="BG250" s="343"/>
      <c r="BH250" s="347"/>
      <c r="BI250" s="351"/>
      <c r="BJ250" s="343"/>
      <c r="BK250" s="343"/>
      <c r="BL250" s="350"/>
      <c r="BM250" s="343"/>
      <c r="BN250" s="343"/>
      <c r="BO250" s="352">
        <v>46277</v>
      </c>
      <c r="BP250" s="343"/>
      <c r="BQ250" s="343"/>
      <c r="BR250" s="350"/>
      <c r="BS250" s="343"/>
      <c r="BT250" s="343"/>
      <c r="BU250" s="351"/>
      <c r="BV250" s="343"/>
      <c r="BW250" s="343"/>
      <c r="BX250" s="350"/>
      <c r="BY250" s="343"/>
      <c r="BZ250" s="343"/>
      <c r="CA250" s="343"/>
      <c r="CB250" s="343"/>
      <c r="CC250" s="343"/>
      <c r="CD250" s="351"/>
      <c r="CE250" s="343"/>
      <c r="CF250" s="343"/>
      <c r="CG250" s="343"/>
      <c r="CH250" s="343"/>
      <c r="CI250" s="343"/>
      <c r="CJ250" s="351"/>
      <c r="CK250" s="343"/>
      <c r="CL250" s="343"/>
      <c r="CM250" s="343"/>
      <c r="CN250" s="343"/>
      <c r="CO250" s="343"/>
      <c r="CP250" s="351"/>
      <c r="CQ250" s="343"/>
      <c r="CR250" s="343"/>
      <c r="CS250" s="343"/>
      <c r="CT250" s="343"/>
    </row>
    <row r="251" spans="1:98" ht="17.25" customHeight="1">
      <c r="A251" s="343">
        <v>242</v>
      </c>
      <c r="B251" s="344" t="s">
        <v>4398</v>
      </c>
      <c r="C251" s="344" t="s">
        <v>4399</v>
      </c>
      <c r="D251" s="344" t="s">
        <v>781</v>
      </c>
      <c r="E251" s="344" t="s">
        <v>4288</v>
      </c>
      <c r="F251" s="344" t="s">
        <v>4400</v>
      </c>
      <c r="G251" s="344" t="s">
        <v>4290</v>
      </c>
      <c r="H251" s="345">
        <v>180</v>
      </c>
      <c r="I251" s="346" t="s">
        <v>702</v>
      </c>
      <c r="J251" s="347">
        <v>1</v>
      </c>
      <c r="K251" s="347"/>
      <c r="L251" s="347">
        <v>2</v>
      </c>
      <c r="M251" s="345">
        <v>2</v>
      </c>
      <c r="N251" s="345">
        <v>4.0999999999999996</v>
      </c>
      <c r="O251" s="345" t="s">
        <v>674</v>
      </c>
      <c r="P251" s="345" t="s">
        <v>13</v>
      </c>
      <c r="Q251" s="345" t="s">
        <v>703</v>
      </c>
      <c r="R251" s="345"/>
      <c r="S251" s="345"/>
      <c r="T251" s="345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345">
        <f t="shared" ref="U251:U252" ca="1" si="56">+L251-T251</f>
        <v>2</v>
      </c>
      <c r="V251" s="345">
        <f t="shared" ref="V251:V252" ca="1" si="57">ROUNDDOWN(T251/J251,0)</f>
        <v>0</v>
      </c>
      <c r="W251" s="345"/>
      <c r="X251" s="345"/>
      <c r="Y251" s="345"/>
      <c r="Z251" s="345"/>
      <c r="AA251" s="345"/>
      <c r="AB251" s="345"/>
      <c r="AC251" s="345">
        <v>7.0000000000000007E-2</v>
      </c>
      <c r="AD251" s="349"/>
      <c r="AE251" s="337"/>
      <c r="AF251" s="337"/>
      <c r="AG251" s="348" t="s">
        <v>677</v>
      </c>
      <c r="AH251" s="348" t="s">
        <v>677</v>
      </c>
      <c r="AI251" s="345">
        <v>0</v>
      </c>
      <c r="AJ251" s="345">
        <v>0</v>
      </c>
      <c r="AK251" s="345"/>
      <c r="AL251" s="345"/>
      <c r="AM251" s="343"/>
      <c r="AN251" s="343"/>
      <c r="AO251" s="343"/>
      <c r="AP251" s="343"/>
      <c r="AQ251" s="343"/>
      <c r="AR251" s="343"/>
      <c r="AS251" s="343"/>
      <c r="AT251" s="343"/>
      <c r="AU251" s="343"/>
      <c r="AV251" s="343"/>
      <c r="AW251" s="343">
        <v>1</v>
      </c>
      <c r="AX251" s="343">
        <v>0</v>
      </c>
      <c r="AY251" s="343">
        <v>0</v>
      </c>
      <c r="AZ251" s="343">
        <v>1</v>
      </c>
      <c r="BA251" s="343">
        <v>0</v>
      </c>
      <c r="BB251" s="343">
        <v>0</v>
      </c>
      <c r="BC251" s="343">
        <v>0</v>
      </c>
      <c r="BD251" s="343" t="s">
        <v>692</v>
      </c>
      <c r="BE251" s="369"/>
      <c r="BF251" s="370"/>
      <c r="BG251" s="343" t="s">
        <v>4291</v>
      </c>
      <c r="BH251" s="343">
        <v>2</v>
      </c>
      <c r="BI251" s="351">
        <v>46277</v>
      </c>
      <c r="BJ251" s="343">
        <v>0</v>
      </c>
      <c r="BK251" s="369"/>
      <c r="BL251" s="370"/>
      <c r="BM251" s="371" t="s">
        <v>4291</v>
      </c>
      <c r="BN251" s="372">
        <v>2</v>
      </c>
      <c r="BO251" s="352">
        <v>46277</v>
      </c>
      <c r="BP251" s="371">
        <v>0</v>
      </c>
      <c r="BQ251" s="369"/>
      <c r="BR251" s="370"/>
      <c r="BS251" s="369"/>
      <c r="BT251" s="373"/>
      <c r="BU251" s="374"/>
      <c r="BV251" s="369"/>
      <c r="BW251" s="375"/>
      <c r="BX251" s="370"/>
      <c r="BY251" s="369"/>
      <c r="BZ251" s="373"/>
      <c r="CA251" s="376"/>
      <c r="CB251" s="369"/>
      <c r="CC251" s="369"/>
      <c r="CD251" s="374"/>
      <c r="CE251" s="369"/>
      <c r="CF251" s="369"/>
      <c r="CG251" s="369"/>
      <c r="CH251" s="369"/>
      <c r="CI251" s="369"/>
      <c r="CJ251" s="374"/>
      <c r="CK251" s="369"/>
      <c r="CL251" s="369"/>
      <c r="CM251" s="369"/>
      <c r="CN251" s="369"/>
      <c r="CO251" s="369"/>
      <c r="CP251" s="374"/>
      <c r="CQ251" s="369"/>
      <c r="CR251" s="369"/>
      <c r="CS251" s="369"/>
      <c r="CT251" s="369"/>
    </row>
    <row r="252" spans="1:98" ht="17.25" customHeight="1">
      <c r="A252" s="343">
        <v>243</v>
      </c>
      <c r="B252" s="344" t="s">
        <v>4398</v>
      </c>
      <c r="C252" s="344" t="s">
        <v>4399</v>
      </c>
      <c r="D252" s="344" t="s">
        <v>781</v>
      </c>
      <c r="E252" s="344" t="s">
        <v>4292</v>
      </c>
      <c r="F252" s="344" t="s">
        <v>4401</v>
      </c>
      <c r="G252" s="344" t="s">
        <v>4294</v>
      </c>
      <c r="H252" s="345">
        <v>200</v>
      </c>
      <c r="I252" s="346" t="s">
        <v>702</v>
      </c>
      <c r="J252" s="347">
        <v>1</v>
      </c>
      <c r="K252" s="347"/>
      <c r="L252" s="347">
        <v>2</v>
      </c>
      <c r="M252" s="345">
        <v>2.8</v>
      </c>
      <c r="N252" s="345">
        <v>5.7</v>
      </c>
      <c r="O252" s="345" t="s">
        <v>674</v>
      </c>
      <c r="P252" s="345" t="s">
        <v>13</v>
      </c>
      <c r="Q252" s="345" t="s">
        <v>703</v>
      </c>
      <c r="R252" s="345"/>
      <c r="S252" s="345"/>
      <c r="T252" s="345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45">
        <f t="shared" ca="1" si="56"/>
        <v>2</v>
      </c>
      <c r="V252" s="345">
        <f t="shared" ca="1" si="57"/>
        <v>0</v>
      </c>
      <c r="W252" s="345"/>
      <c r="X252" s="345"/>
      <c r="Y252" s="345"/>
      <c r="Z252" s="345"/>
      <c r="AA252" s="345"/>
      <c r="AB252" s="345"/>
      <c r="AC252" s="345">
        <v>0.159</v>
      </c>
      <c r="AD252" s="349"/>
      <c r="AE252" s="337"/>
      <c r="AF252" s="337"/>
      <c r="AG252" s="348" t="s">
        <v>677</v>
      </c>
      <c r="AH252" s="348" t="s">
        <v>677</v>
      </c>
      <c r="AI252" s="345">
        <v>0</v>
      </c>
      <c r="AJ252" s="345">
        <v>0</v>
      </c>
      <c r="AK252" s="345"/>
      <c r="AL252" s="345"/>
      <c r="AM252" s="343"/>
      <c r="AN252" s="343"/>
      <c r="AO252" s="343"/>
      <c r="AP252" s="343"/>
      <c r="AQ252" s="343"/>
      <c r="AR252" s="343"/>
      <c r="AS252" s="343"/>
      <c r="AT252" s="343"/>
      <c r="AU252" s="343"/>
      <c r="AV252" s="343"/>
      <c r="AW252" s="343">
        <v>0</v>
      </c>
      <c r="AX252" s="343">
        <v>0</v>
      </c>
      <c r="AY252" s="343">
        <v>0</v>
      </c>
      <c r="AZ252" s="343">
        <v>0</v>
      </c>
      <c r="BA252" s="343">
        <v>0</v>
      </c>
      <c r="BB252" s="343">
        <v>0</v>
      </c>
      <c r="BC252" s="343">
        <v>0</v>
      </c>
      <c r="BD252" s="343" t="s">
        <v>692</v>
      </c>
      <c r="BE252" s="343"/>
      <c r="BF252" s="343"/>
      <c r="BG252" s="343" t="s">
        <v>4004</v>
      </c>
      <c r="BH252" s="343">
        <v>2</v>
      </c>
      <c r="BI252" s="351">
        <v>46277</v>
      </c>
      <c r="BJ252" s="343">
        <v>0</v>
      </c>
      <c r="BK252" s="343"/>
      <c r="BL252" s="350"/>
      <c r="BM252" s="343" t="s">
        <v>4004</v>
      </c>
      <c r="BN252" s="347">
        <v>2</v>
      </c>
      <c r="BO252" s="352">
        <v>46277</v>
      </c>
      <c r="BP252" s="343">
        <v>0</v>
      </c>
      <c r="BQ252" s="343"/>
      <c r="BR252" s="350"/>
      <c r="BS252" s="343"/>
      <c r="BT252" s="347"/>
      <c r="BU252" s="351"/>
      <c r="BV252" s="343"/>
      <c r="BW252" s="349"/>
      <c r="BX252" s="350"/>
      <c r="BY252" s="343"/>
      <c r="BZ252" s="347"/>
      <c r="CA252" s="352"/>
      <c r="CB252" s="343"/>
      <c r="CC252" s="343"/>
      <c r="CD252" s="351"/>
      <c r="CE252" s="343"/>
      <c r="CF252" s="343"/>
      <c r="CG252" s="343"/>
      <c r="CH252" s="343"/>
      <c r="CI252" s="343"/>
      <c r="CJ252" s="351"/>
      <c r="CK252" s="343"/>
      <c r="CL252" s="343"/>
      <c r="CM252" s="343"/>
      <c r="CN252" s="343"/>
      <c r="CO252" s="343"/>
      <c r="CP252" s="351"/>
      <c r="CQ252" s="343"/>
      <c r="CR252" s="343"/>
      <c r="CS252" s="343"/>
      <c r="CT252" s="343"/>
    </row>
    <row r="253" spans="1:98" ht="17.25" customHeight="1">
      <c r="A253" s="187">
        <v>244</v>
      </c>
      <c r="B253" s="181" t="s">
        <v>4402</v>
      </c>
      <c r="C253" s="181" t="s">
        <v>4403</v>
      </c>
      <c r="D253" s="181"/>
      <c r="E253" s="181"/>
      <c r="F253" s="181"/>
      <c r="G253" s="181" t="s">
        <v>4287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33" t="s">
        <v>674</v>
      </c>
      <c r="P253" s="182"/>
      <c r="Q253" s="182"/>
      <c r="R253" s="333" t="s">
        <v>3962</v>
      </c>
      <c r="S253" s="182"/>
      <c r="T253" s="182"/>
      <c r="U253" s="182"/>
      <c r="V253" s="182"/>
      <c r="W253" s="333">
        <f ca="1">_xlfn.MINIFS(V:V,C:C,C253,AE:AE,"",AB:AB,"")</f>
        <v>0</v>
      </c>
      <c r="X253" s="333">
        <f ca="1">SUMIFS(T:T,C:C,C253,AE:AE,"")/SUMIFS(L:L,C:C,C253,AE:AE,"",AB:AB,"")</f>
        <v>0</v>
      </c>
      <c r="Y253" s="182"/>
      <c r="Z253" s="182"/>
      <c r="AA253" s="182"/>
      <c r="AB253" s="182"/>
      <c r="AC253" s="182">
        <v>0.22900000000000001</v>
      </c>
      <c r="AD253" s="377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45">
        <v>0</v>
      </c>
      <c r="AJ253" s="345">
        <v>0</v>
      </c>
      <c r="AK253" s="345"/>
      <c r="AL253" s="345"/>
      <c r="AM253" s="343"/>
      <c r="AN253" s="343"/>
      <c r="AO253" s="343"/>
      <c r="AP253" s="343"/>
      <c r="AQ253" s="343"/>
      <c r="AR253" s="343"/>
      <c r="AS253" s="343"/>
      <c r="AT253" s="343"/>
      <c r="AU253" s="343"/>
      <c r="AV253" s="343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43"/>
      <c r="BF253" s="350"/>
      <c r="BG253" s="343"/>
      <c r="BH253" s="347"/>
      <c r="BI253" s="351"/>
      <c r="BJ253" s="343"/>
      <c r="BK253" s="353"/>
      <c r="BL253" s="354"/>
      <c r="BM253" s="343"/>
      <c r="BN253" s="343"/>
      <c r="BO253" s="352">
        <v>46277</v>
      </c>
      <c r="BP253" s="343"/>
      <c r="BQ253" s="353"/>
      <c r="BR253" s="354"/>
      <c r="BS253" s="353"/>
      <c r="BT253" s="353"/>
      <c r="BU253" s="356"/>
      <c r="BV253" s="353"/>
      <c r="BW253" s="353"/>
      <c r="BX253" s="354"/>
      <c r="BY253" s="353"/>
      <c r="BZ253" s="353"/>
      <c r="CA253" s="353"/>
      <c r="CB253" s="353"/>
      <c r="CC253" s="353"/>
      <c r="CD253" s="356"/>
      <c r="CE253" s="353"/>
      <c r="CF253" s="353"/>
      <c r="CG253" s="353"/>
      <c r="CH253" s="353"/>
      <c r="CI253" s="353"/>
      <c r="CJ253" s="356"/>
      <c r="CK253" s="353"/>
      <c r="CL253" s="353"/>
      <c r="CM253" s="353"/>
      <c r="CN253" s="353"/>
      <c r="CO253" s="353"/>
      <c r="CP253" s="356"/>
      <c r="CQ253" s="353"/>
      <c r="CR253" s="353"/>
      <c r="CS253" s="353"/>
      <c r="CT253" s="353"/>
    </row>
    <row r="254" spans="1:98" ht="17.25" customHeight="1">
      <c r="A254" s="343">
        <v>245</v>
      </c>
      <c r="B254" s="344" t="s">
        <v>4402</v>
      </c>
      <c r="C254" s="344" t="s">
        <v>4403</v>
      </c>
      <c r="D254" s="344" t="s">
        <v>781</v>
      </c>
      <c r="E254" s="344" t="s">
        <v>4288</v>
      </c>
      <c r="F254" s="344" t="s">
        <v>4404</v>
      </c>
      <c r="G254" s="344" t="s">
        <v>4290</v>
      </c>
      <c r="H254" s="345">
        <v>180</v>
      </c>
      <c r="I254" s="346" t="s">
        <v>702</v>
      </c>
      <c r="J254" s="347">
        <v>1</v>
      </c>
      <c r="K254" s="347"/>
      <c r="L254" s="347">
        <v>2</v>
      </c>
      <c r="M254" s="345">
        <v>2</v>
      </c>
      <c r="N254" s="345">
        <v>4.0999999999999996</v>
      </c>
      <c r="O254" s="345" t="s">
        <v>674</v>
      </c>
      <c r="P254" s="345" t="s">
        <v>13</v>
      </c>
      <c r="Q254" s="345" t="s">
        <v>703</v>
      </c>
      <c r="R254" s="345"/>
      <c r="S254" s="345"/>
      <c r="T254" s="345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345">
        <f t="shared" ref="U254:U255" ca="1" si="58">+L254-T254</f>
        <v>2</v>
      </c>
      <c r="V254" s="345">
        <f t="shared" ref="V254:V255" ca="1" si="59">ROUNDDOWN(T254/J254,0)</f>
        <v>0</v>
      </c>
      <c r="W254" s="345"/>
      <c r="X254" s="345"/>
      <c r="Y254" s="345"/>
      <c r="Z254" s="345"/>
      <c r="AA254" s="345"/>
      <c r="AB254" s="345"/>
      <c r="AC254" s="345">
        <v>7.0000000000000007E-2</v>
      </c>
      <c r="AD254" s="349"/>
      <c r="AE254" s="337"/>
      <c r="AF254" s="337"/>
      <c r="AG254" s="348" t="s">
        <v>677</v>
      </c>
      <c r="AH254" s="348" t="s">
        <v>677</v>
      </c>
      <c r="AI254" s="345">
        <v>0</v>
      </c>
      <c r="AJ254" s="345">
        <v>0</v>
      </c>
      <c r="AK254" s="345"/>
      <c r="AL254" s="345"/>
      <c r="AM254" s="343"/>
      <c r="AN254" s="343"/>
      <c r="AO254" s="343"/>
      <c r="AP254" s="343"/>
      <c r="AQ254" s="343"/>
      <c r="AR254" s="343"/>
      <c r="AS254" s="343"/>
      <c r="AT254" s="343"/>
      <c r="AU254" s="343"/>
      <c r="AV254" s="343"/>
      <c r="AW254" s="343">
        <v>1</v>
      </c>
      <c r="AX254" s="343">
        <v>0</v>
      </c>
      <c r="AY254" s="343">
        <v>0</v>
      </c>
      <c r="AZ254" s="343">
        <v>1</v>
      </c>
      <c r="BA254" s="343">
        <v>0</v>
      </c>
      <c r="BB254" s="343">
        <v>0</v>
      </c>
      <c r="BC254" s="343">
        <v>0</v>
      </c>
      <c r="BD254" s="343" t="s">
        <v>692</v>
      </c>
      <c r="BE254" s="396"/>
      <c r="BF254" s="382"/>
      <c r="BG254" s="343" t="s">
        <v>4291</v>
      </c>
      <c r="BH254" s="343">
        <v>2</v>
      </c>
      <c r="BI254" s="351">
        <v>46277</v>
      </c>
      <c r="BJ254" s="343">
        <v>0</v>
      </c>
      <c r="BK254" s="343"/>
      <c r="BL254" s="350"/>
      <c r="BM254" s="343" t="s">
        <v>4291</v>
      </c>
      <c r="BN254" s="343">
        <v>2</v>
      </c>
      <c r="BO254" s="352">
        <v>46277</v>
      </c>
      <c r="BP254" s="343">
        <v>0</v>
      </c>
      <c r="BQ254" s="343"/>
      <c r="BR254" s="350"/>
      <c r="BS254" s="343"/>
      <c r="BT254" s="343"/>
      <c r="BU254" s="351"/>
      <c r="BV254" s="343"/>
      <c r="BW254" s="343"/>
      <c r="BX254" s="350"/>
      <c r="BY254" s="343"/>
      <c r="BZ254" s="343"/>
      <c r="CA254" s="343"/>
      <c r="CB254" s="343"/>
      <c r="CC254" s="343"/>
      <c r="CD254" s="351"/>
      <c r="CE254" s="343"/>
      <c r="CF254" s="343"/>
      <c r="CG254" s="343"/>
      <c r="CH254" s="343"/>
      <c r="CI254" s="343"/>
      <c r="CJ254" s="351"/>
      <c r="CK254" s="343"/>
      <c r="CL254" s="343"/>
      <c r="CM254" s="343"/>
      <c r="CN254" s="343"/>
      <c r="CO254" s="343"/>
      <c r="CP254" s="351"/>
      <c r="CQ254" s="343"/>
      <c r="CR254" s="343"/>
      <c r="CS254" s="343"/>
      <c r="CT254" s="343"/>
    </row>
    <row r="255" spans="1:98" ht="17.25" customHeight="1">
      <c r="A255" s="343">
        <v>246</v>
      </c>
      <c r="B255" s="344" t="s">
        <v>4402</v>
      </c>
      <c r="C255" s="344" t="s">
        <v>4403</v>
      </c>
      <c r="D255" s="344" t="s">
        <v>781</v>
      </c>
      <c r="E255" s="344" t="s">
        <v>4292</v>
      </c>
      <c r="F255" s="344" t="s">
        <v>4405</v>
      </c>
      <c r="G255" s="344" t="s">
        <v>4294</v>
      </c>
      <c r="H255" s="345">
        <v>200</v>
      </c>
      <c r="I255" s="346" t="s">
        <v>702</v>
      </c>
      <c r="J255" s="347">
        <v>1</v>
      </c>
      <c r="K255" s="347"/>
      <c r="L255" s="347">
        <v>2</v>
      </c>
      <c r="M255" s="345">
        <v>2.8</v>
      </c>
      <c r="N255" s="345">
        <v>5.7</v>
      </c>
      <c r="O255" s="345" t="s">
        <v>674</v>
      </c>
      <c r="P255" s="345" t="s">
        <v>13</v>
      </c>
      <c r="Q255" s="345" t="s">
        <v>703</v>
      </c>
      <c r="R255" s="345"/>
      <c r="S255" s="345"/>
      <c r="T255" s="345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45">
        <f t="shared" ca="1" si="58"/>
        <v>2</v>
      </c>
      <c r="V255" s="345">
        <f t="shared" ca="1" si="59"/>
        <v>0</v>
      </c>
      <c r="W255" s="345"/>
      <c r="X255" s="345"/>
      <c r="Y255" s="345"/>
      <c r="Z255" s="345"/>
      <c r="AA255" s="345"/>
      <c r="AB255" s="345"/>
      <c r="AC255" s="345">
        <v>0.159</v>
      </c>
      <c r="AD255" s="349"/>
      <c r="AE255" s="337"/>
      <c r="AF255" s="337"/>
      <c r="AG255" s="348" t="s">
        <v>677</v>
      </c>
      <c r="AH255" s="348" t="s">
        <v>677</v>
      </c>
      <c r="AI255" s="345">
        <v>0</v>
      </c>
      <c r="AJ255" s="345">
        <v>0</v>
      </c>
      <c r="AK255" s="345"/>
      <c r="AL255" s="345"/>
      <c r="AM255" s="343"/>
      <c r="AN255" s="343"/>
      <c r="AO255" s="343"/>
      <c r="AP255" s="343"/>
      <c r="AQ255" s="343"/>
      <c r="AR255" s="343"/>
      <c r="AS255" s="343"/>
      <c r="AT255" s="343"/>
      <c r="AU255" s="343"/>
      <c r="AV255" s="343"/>
      <c r="AW255" s="343">
        <v>0</v>
      </c>
      <c r="AX255" s="343">
        <v>0</v>
      </c>
      <c r="AY255" s="343">
        <v>0</v>
      </c>
      <c r="AZ255" s="343">
        <v>0</v>
      </c>
      <c r="BA255" s="343">
        <v>0</v>
      </c>
      <c r="BB255" s="343">
        <v>0</v>
      </c>
      <c r="BC255" s="343">
        <v>0</v>
      </c>
      <c r="BD255" s="343" t="s">
        <v>692</v>
      </c>
      <c r="BE255" s="381"/>
      <c r="BF255" s="382"/>
      <c r="BG255" s="343" t="s">
        <v>4004</v>
      </c>
      <c r="BH255" s="343">
        <v>2</v>
      </c>
      <c r="BI255" s="351">
        <v>46277</v>
      </c>
      <c r="BJ255" s="343">
        <v>0</v>
      </c>
      <c r="BK255" s="353"/>
      <c r="BL255" s="354"/>
      <c r="BM255" s="343" t="s">
        <v>4004</v>
      </c>
      <c r="BN255" s="343">
        <v>2</v>
      </c>
      <c r="BO255" s="352">
        <v>46277</v>
      </c>
      <c r="BP255" s="343">
        <v>0</v>
      </c>
      <c r="BQ255" s="353"/>
      <c r="BR255" s="354"/>
      <c r="BS255" s="353"/>
      <c r="BT255" s="353"/>
      <c r="BU255" s="356"/>
      <c r="BV255" s="353"/>
      <c r="BW255" s="353"/>
      <c r="BX255" s="354"/>
      <c r="BY255" s="353"/>
      <c r="BZ255" s="353"/>
      <c r="CA255" s="353"/>
      <c r="CB255" s="353"/>
      <c r="CC255" s="353"/>
      <c r="CD255" s="356"/>
      <c r="CE255" s="353"/>
      <c r="CF255" s="353"/>
      <c r="CG255" s="353"/>
      <c r="CH255" s="353"/>
      <c r="CI255" s="353"/>
      <c r="CJ255" s="356"/>
      <c r="CK255" s="353"/>
      <c r="CL255" s="353"/>
      <c r="CM255" s="353"/>
      <c r="CN255" s="353"/>
      <c r="CO255" s="353"/>
      <c r="CP255" s="356"/>
      <c r="CQ255" s="353"/>
      <c r="CR255" s="353"/>
      <c r="CS255" s="353"/>
      <c r="CT255" s="353"/>
    </row>
    <row r="256" spans="1:98" ht="17.25" customHeight="1">
      <c r="A256" s="187">
        <v>247</v>
      </c>
      <c r="B256" s="181" t="s">
        <v>4406</v>
      </c>
      <c r="C256" s="181" t="s">
        <v>4407</v>
      </c>
      <c r="D256" s="181"/>
      <c r="E256" s="181"/>
      <c r="F256" s="181"/>
      <c r="G256" s="181" t="s">
        <v>4287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33" t="s">
        <v>674</v>
      </c>
      <c r="P256" s="182"/>
      <c r="Q256" s="182"/>
      <c r="R256" s="333" t="s">
        <v>3962</v>
      </c>
      <c r="S256" s="182"/>
      <c r="T256" s="182"/>
      <c r="U256" s="182"/>
      <c r="V256" s="182"/>
      <c r="W256" s="333">
        <f ca="1">_xlfn.MINIFS(V:V,C:C,C256,AE:AE,"",AB:AB,"")</f>
        <v>0</v>
      </c>
      <c r="X256" s="333">
        <f ca="1">SUMIFS(T:T,C:C,C256,AE:AE,"")/SUMIFS(L:L,C:C,C256,AE:AE,"",AB:AB,"")</f>
        <v>0</v>
      </c>
      <c r="Y256" s="182"/>
      <c r="Z256" s="182"/>
      <c r="AA256" s="182"/>
      <c r="AB256" s="182"/>
      <c r="AC256" s="182">
        <v>0.22900000000000001</v>
      </c>
      <c r="AD256" s="377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45">
        <v>0</v>
      </c>
      <c r="AJ256" s="345">
        <v>0</v>
      </c>
      <c r="AK256" s="345"/>
      <c r="AL256" s="345"/>
      <c r="AM256" s="343"/>
      <c r="AN256" s="343"/>
      <c r="AO256" s="343"/>
      <c r="AP256" s="343"/>
      <c r="AQ256" s="343"/>
      <c r="AR256" s="343"/>
      <c r="AS256" s="343"/>
      <c r="AT256" s="343"/>
      <c r="AU256" s="343"/>
      <c r="AV256" s="343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43"/>
      <c r="BF256" s="343"/>
      <c r="BG256" s="343"/>
      <c r="BH256" s="347"/>
      <c r="BI256" s="351"/>
      <c r="BJ256" s="343"/>
      <c r="BK256" s="343"/>
      <c r="BL256" s="350"/>
      <c r="BM256" s="343"/>
      <c r="BN256" s="347"/>
      <c r="BO256" s="352">
        <v>46277</v>
      </c>
      <c r="BP256" s="343"/>
      <c r="BQ256" s="343"/>
      <c r="BR256" s="350"/>
      <c r="BS256" s="343"/>
      <c r="BT256" s="347"/>
      <c r="BU256" s="351"/>
      <c r="BV256" s="343"/>
      <c r="BW256" s="349"/>
      <c r="BX256" s="350"/>
      <c r="BY256" s="343"/>
      <c r="BZ256" s="347"/>
      <c r="CA256" s="352"/>
      <c r="CB256" s="343"/>
      <c r="CC256" s="343"/>
      <c r="CD256" s="351"/>
      <c r="CE256" s="343"/>
      <c r="CF256" s="343"/>
      <c r="CG256" s="343"/>
      <c r="CH256" s="343"/>
      <c r="CI256" s="343"/>
      <c r="CJ256" s="351"/>
      <c r="CK256" s="343"/>
      <c r="CL256" s="343"/>
      <c r="CM256" s="343"/>
      <c r="CN256" s="343"/>
      <c r="CO256" s="343"/>
      <c r="CP256" s="351"/>
      <c r="CQ256" s="343"/>
      <c r="CR256" s="343"/>
      <c r="CS256" s="343"/>
      <c r="CT256" s="343"/>
    </row>
    <row r="257" spans="1:98" ht="17.25" customHeight="1">
      <c r="A257" s="343">
        <v>248</v>
      </c>
      <c r="B257" s="344" t="s">
        <v>4406</v>
      </c>
      <c r="C257" s="344" t="s">
        <v>4407</v>
      </c>
      <c r="D257" s="344" t="s">
        <v>781</v>
      </c>
      <c r="E257" s="344" t="s">
        <v>4288</v>
      </c>
      <c r="F257" s="344" t="s">
        <v>4408</v>
      </c>
      <c r="G257" s="344" t="s">
        <v>4290</v>
      </c>
      <c r="H257" s="345">
        <v>180</v>
      </c>
      <c r="I257" s="346" t="s">
        <v>702</v>
      </c>
      <c r="J257" s="347">
        <v>1</v>
      </c>
      <c r="K257" s="347"/>
      <c r="L257" s="347">
        <v>2</v>
      </c>
      <c r="M257" s="345">
        <v>2</v>
      </c>
      <c r="N257" s="345">
        <v>4.0999999999999996</v>
      </c>
      <c r="O257" s="345" t="s">
        <v>674</v>
      </c>
      <c r="P257" s="345" t="s">
        <v>13</v>
      </c>
      <c r="Q257" s="345" t="s">
        <v>703</v>
      </c>
      <c r="R257" s="345"/>
      <c r="S257" s="345"/>
      <c r="T257" s="345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345">
        <f t="shared" ref="U257:U258" ca="1" si="60">+L257-T257</f>
        <v>2</v>
      </c>
      <c r="V257" s="345">
        <f t="shared" ref="V257:V258" ca="1" si="61">ROUNDDOWN(T257/J257,0)</f>
        <v>0</v>
      </c>
      <c r="W257" s="345"/>
      <c r="X257" s="345"/>
      <c r="Y257" s="345"/>
      <c r="Z257" s="345"/>
      <c r="AA257" s="345"/>
      <c r="AB257" s="345"/>
      <c r="AC257" s="345">
        <v>7.0000000000000007E-2</v>
      </c>
      <c r="AD257" s="349"/>
      <c r="AE257" s="337"/>
      <c r="AF257" s="337"/>
      <c r="AG257" s="348" t="s">
        <v>677</v>
      </c>
      <c r="AH257" s="348" t="s">
        <v>677</v>
      </c>
      <c r="AI257" s="345">
        <v>0</v>
      </c>
      <c r="AJ257" s="345">
        <v>0</v>
      </c>
      <c r="AK257" s="345"/>
      <c r="AL257" s="345"/>
      <c r="AM257" s="343"/>
      <c r="AN257" s="343"/>
      <c r="AO257" s="343"/>
      <c r="AP257" s="343"/>
      <c r="AQ257" s="343"/>
      <c r="AR257" s="343"/>
      <c r="AS257" s="343"/>
      <c r="AT257" s="343"/>
      <c r="AU257" s="343"/>
      <c r="AV257" s="343"/>
      <c r="AW257" s="343">
        <v>1</v>
      </c>
      <c r="AX257" s="343">
        <v>0</v>
      </c>
      <c r="AY257" s="343">
        <v>0</v>
      </c>
      <c r="AZ257" s="343">
        <v>1</v>
      </c>
      <c r="BA257" s="343">
        <v>0</v>
      </c>
      <c r="BB257" s="343">
        <v>0</v>
      </c>
      <c r="BC257" s="343">
        <v>0</v>
      </c>
      <c r="BD257" s="343" t="s">
        <v>692</v>
      </c>
      <c r="BE257" s="369"/>
      <c r="BF257" s="370"/>
      <c r="BG257" s="343" t="s">
        <v>4291</v>
      </c>
      <c r="BH257" s="343">
        <v>2</v>
      </c>
      <c r="BI257" s="351">
        <v>46277</v>
      </c>
      <c r="BJ257" s="343">
        <v>0</v>
      </c>
      <c r="BK257" s="369"/>
      <c r="BL257" s="370"/>
      <c r="BM257" s="371" t="s">
        <v>4291</v>
      </c>
      <c r="BN257" s="372">
        <v>2</v>
      </c>
      <c r="BO257" s="352">
        <v>46277</v>
      </c>
      <c r="BP257" s="371">
        <v>0</v>
      </c>
      <c r="BQ257" s="369"/>
      <c r="BR257" s="370"/>
      <c r="BS257" s="369"/>
      <c r="BT257" s="373"/>
      <c r="BU257" s="374"/>
      <c r="BV257" s="369"/>
      <c r="BW257" s="375"/>
      <c r="BX257" s="370"/>
      <c r="BY257" s="369"/>
      <c r="BZ257" s="373"/>
      <c r="CA257" s="376"/>
      <c r="CB257" s="369"/>
      <c r="CC257" s="369"/>
      <c r="CD257" s="374"/>
      <c r="CE257" s="369"/>
      <c r="CF257" s="369"/>
      <c r="CG257" s="369"/>
      <c r="CH257" s="369"/>
      <c r="CI257" s="369"/>
      <c r="CJ257" s="374"/>
      <c r="CK257" s="369"/>
      <c r="CL257" s="369"/>
      <c r="CM257" s="369"/>
      <c r="CN257" s="369"/>
      <c r="CO257" s="369"/>
      <c r="CP257" s="374"/>
      <c r="CQ257" s="369"/>
      <c r="CR257" s="369"/>
      <c r="CS257" s="369"/>
      <c r="CT257" s="369"/>
    </row>
    <row r="258" spans="1:98" ht="17.25" customHeight="1">
      <c r="A258" s="343">
        <v>249</v>
      </c>
      <c r="B258" s="344" t="s">
        <v>4406</v>
      </c>
      <c r="C258" s="344" t="s">
        <v>4407</v>
      </c>
      <c r="D258" s="344" t="s">
        <v>781</v>
      </c>
      <c r="E258" s="344" t="s">
        <v>4292</v>
      </c>
      <c r="F258" s="344" t="s">
        <v>4409</v>
      </c>
      <c r="G258" s="344" t="s">
        <v>4294</v>
      </c>
      <c r="H258" s="345">
        <v>200</v>
      </c>
      <c r="I258" s="346" t="s">
        <v>702</v>
      </c>
      <c r="J258" s="347">
        <v>1</v>
      </c>
      <c r="K258" s="347"/>
      <c r="L258" s="347">
        <v>2</v>
      </c>
      <c r="M258" s="345">
        <v>2.8</v>
      </c>
      <c r="N258" s="345">
        <v>5.7</v>
      </c>
      <c r="O258" s="345" t="s">
        <v>674</v>
      </c>
      <c r="P258" s="345" t="s">
        <v>13</v>
      </c>
      <c r="Q258" s="345" t="s">
        <v>703</v>
      </c>
      <c r="R258" s="345"/>
      <c r="S258" s="345"/>
      <c r="T258" s="345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45">
        <f t="shared" ca="1" si="60"/>
        <v>2</v>
      </c>
      <c r="V258" s="345">
        <f t="shared" ca="1" si="61"/>
        <v>0</v>
      </c>
      <c r="W258" s="345"/>
      <c r="X258" s="345"/>
      <c r="Y258" s="345"/>
      <c r="Z258" s="345"/>
      <c r="AA258" s="345"/>
      <c r="AB258" s="345"/>
      <c r="AC258" s="345">
        <v>0.159</v>
      </c>
      <c r="AD258" s="349"/>
      <c r="AE258" s="337"/>
      <c r="AF258" s="337"/>
      <c r="AG258" s="348" t="s">
        <v>677</v>
      </c>
      <c r="AH258" s="348" t="s">
        <v>677</v>
      </c>
      <c r="AI258" s="345">
        <v>0</v>
      </c>
      <c r="AJ258" s="345">
        <v>0</v>
      </c>
      <c r="AK258" s="345"/>
      <c r="AL258" s="345"/>
      <c r="AM258" s="343"/>
      <c r="AN258" s="343"/>
      <c r="AO258" s="343"/>
      <c r="AP258" s="343"/>
      <c r="AQ258" s="343"/>
      <c r="AR258" s="343"/>
      <c r="AS258" s="343"/>
      <c r="AT258" s="343"/>
      <c r="AU258" s="343"/>
      <c r="AV258" s="343"/>
      <c r="AW258" s="343">
        <v>0</v>
      </c>
      <c r="AX258" s="343">
        <v>0</v>
      </c>
      <c r="AY258" s="343">
        <v>0</v>
      </c>
      <c r="AZ258" s="343">
        <v>0</v>
      </c>
      <c r="BA258" s="343">
        <v>0</v>
      </c>
      <c r="BB258" s="343">
        <v>0</v>
      </c>
      <c r="BC258" s="343">
        <v>0</v>
      </c>
      <c r="BD258" s="343" t="s">
        <v>692</v>
      </c>
      <c r="BE258" s="343"/>
      <c r="BF258" s="350"/>
      <c r="BG258" s="343" t="s">
        <v>4004</v>
      </c>
      <c r="BH258" s="343">
        <v>2</v>
      </c>
      <c r="BI258" s="351">
        <v>46277</v>
      </c>
      <c r="BJ258" s="343">
        <v>0</v>
      </c>
      <c r="BK258" s="343"/>
      <c r="BL258" s="350"/>
      <c r="BM258" s="343" t="s">
        <v>4004</v>
      </c>
      <c r="BN258" s="343">
        <v>2</v>
      </c>
      <c r="BO258" s="352">
        <v>46277</v>
      </c>
      <c r="BP258" s="343">
        <v>0</v>
      </c>
      <c r="BQ258" s="343"/>
      <c r="BR258" s="350"/>
      <c r="BS258" s="343"/>
      <c r="BT258" s="343"/>
      <c r="BU258" s="351"/>
      <c r="BV258" s="343"/>
      <c r="BW258" s="343"/>
      <c r="BX258" s="350"/>
      <c r="BY258" s="343"/>
      <c r="BZ258" s="343"/>
      <c r="CA258" s="343"/>
      <c r="CB258" s="343"/>
      <c r="CC258" s="343"/>
      <c r="CD258" s="351"/>
      <c r="CE258" s="343"/>
      <c r="CF258" s="343"/>
      <c r="CG258" s="343"/>
      <c r="CH258" s="343"/>
      <c r="CI258" s="343"/>
      <c r="CJ258" s="351"/>
      <c r="CK258" s="343"/>
      <c r="CL258" s="343"/>
      <c r="CM258" s="343"/>
      <c r="CN258" s="343"/>
      <c r="CO258" s="343"/>
      <c r="CP258" s="351"/>
      <c r="CQ258" s="343"/>
      <c r="CR258" s="343"/>
      <c r="CS258" s="343"/>
      <c r="CT258" s="343"/>
    </row>
    <row r="259" spans="1:98" ht="17.25" customHeight="1">
      <c r="A259" s="187">
        <v>250</v>
      </c>
      <c r="B259" s="181" t="s">
        <v>4410</v>
      </c>
      <c r="C259" s="181" t="s">
        <v>4411</v>
      </c>
      <c r="D259" s="181"/>
      <c r="E259" s="181"/>
      <c r="F259" s="181"/>
      <c r="G259" s="181" t="s">
        <v>4287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33" t="s">
        <v>674</v>
      </c>
      <c r="P259" s="182"/>
      <c r="Q259" s="182"/>
      <c r="R259" s="333" t="s">
        <v>3962</v>
      </c>
      <c r="S259" s="182"/>
      <c r="T259" s="182"/>
      <c r="U259" s="182"/>
      <c r="V259" s="182"/>
      <c r="W259" s="333">
        <f ca="1">_xlfn.MINIFS(V:V,C:C,C259,AE:AE,"",AB:AB,"")</f>
        <v>0</v>
      </c>
      <c r="X259" s="333">
        <f ca="1">SUMIFS(T:T,C:C,C259,AE:AE,"")/SUMIFS(L:L,C:C,C259,AE:AE,"",AB:AB,"")</f>
        <v>0</v>
      </c>
      <c r="Y259" s="182"/>
      <c r="Z259" s="182"/>
      <c r="AA259" s="182"/>
      <c r="AB259" s="182"/>
      <c r="AC259" s="182">
        <v>0.22900000000000001</v>
      </c>
      <c r="AD259" s="377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45">
        <v>0</v>
      </c>
      <c r="AJ259" s="345">
        <v>0</v>
      </c>
      <c r="AK259" s="345"/>
      <c r="AL259" s="345"/>
      <c r="AM259" s="343"/>
      <c r="AN259" s="343"/>
      <c r="AO259" s="343"/>
      <c r="AP259" s="343"/>
      <c r="AQ259" s="343"/>
      <c r="AR259" s="343"/>
      <c r="AS259" s="343"/>
      <c r="AT259" s="343"/>
      <c r="AU259" s="343"/>
      <c r="AV259" s="343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69"/>
      <c r="BF259" s="370"/>
      <c r="BG259" s="369"/>
      <c r="BH259" s="373"/>
      <c r="BI259" s="374"/>
      <c r="BJ259" s="369"/>
      <c r="BK259" s="369"/>
      <c r="BL259" s="370"/>
      <c r="BM259" s="371"/>
      <c r="BN259" s="372"/>
      <c r="BO259" s="352">
        <v>46277</v>
      </c>
      <c r="BP259" s="371"/>
      <c r="BQ259" s="369"/>
      <c r="BR259" s="370"/>
      <c r="BS259" s="369"/>
      <c r="BT259" s="373"/>
      <c r="BU259" s="374"/>
      <c r="BV259" s="369"/>
      <c r="BW259" s="375"/>
      <c r="BX259" s="370"/>
      <c r="BY259" s="369"/>
      <c r="BZ259" s="373"/>
      <c r="CA259" s="376"/>
      <c r="CB259" s="369"/>
      <c r="CC259" s="369"/>
      <c r="CD259" s="374"/>
      <c r="CE259" s="369"/>
      <c r="CF259" s="369"/>
      <c r="CG259" s="369"/>
      <c r="CH259" s="369"/>
      <c r="CI259" s="369"/>
      <c r="CJ259" s="374"/>
      <c r="CK259" s="369"/>
      <c r="CL259" s="369"/>
      <c r="CM259" s="369"/>
      <c r="CN259" s="369"/>
      <c r="CO259" s="369"/>
      <c r="CP259" s="374"/>
      <c r="CQ259" s="369"/>
      <c r="CR259" s="369"/>
      <c r="CS259" s="369"/>
      <c r="CT259" s="369"/>
    </row>
    <row r="260" spans="1:98" ht="17.25" customHeight="1">
      <c r="A260" s="343">
        <v>251</v>
      </c>
      <c r="B260" s="344" t="s">
        <v>4410</v>
      </c>
      <c r="C260" s="344" t="s">
        <v>4411</v>
      </c>
      <c r="D260" s="344" t="s">
        <v>781</v>
      </c>
      <c r="E260" s="344" t="s">
        <v>4288</v>
      </c>
      <c r="F260" s="344" t="s">
        <v>4412</v>
      </c>
      <c r="G260" s="344" t="s">
        <v>4290</v>
      </c>
      <c r="H260" s="345">
        <v>180</v>
      </c>
      <c r="I260" s="346" t="s">
        <v>702</v>
      </c>
      <c r="J260" s="347">
        <v>1</v>
      </c>
      <c r="K260" s="347"/>
      <c r="L260" s="347">
        <v>2</v>
      </c>
      <c r="M260" s="345">
        <v>2</v>
      </c>
      <c r="N260" s="345">
        <v>4.0999999999999996</v>
      </c>
      <c r="O260" s="345" t="s">
        <v>674</v>
      </c>
      <c r="P260" s="345" t="s">
        <v>13</v>
      </c>
      <c r="Q260" s="345" t="s">
        <v>703</v>
      </c>
      <c r="R260" s="345"/>
      <c r="S260" s="345"/>
      <c r="T260" s="345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345">
        <f t="shared" ref="U260:U261" ca="1" si="62">+L260-T260</f>
        <v>2</v>
      </c>
      <c r="V260" s="345">
        <f t="shared" ref="V260:V261" ca="1" si="63">ROUNDDOWN(T260/J260,0)</f>
        <v>0</v>
      </c>
      <c r="W260" s="345"/>
      <c r="X260" s="345"/>
      <c r="Y260" s="345"/>
      <c r="Z260" s="345"/>
      <c r="AA260" s="345"/>
      <c r="AB260" s="345"/>
      <c r="AC260" s="345">
        <v>7.0000000000000007E-2</v>
      </c>
      <c r="AD260" s="349"/>
      <c r="AE260" s="337"/>
      <c r="AF260" s="337"/>
      <c r="AG260" s="348" t="s">
        <v>677</v>
      </c>
      <c r="AH260" s="348" t="s">
        <v>677</v>
      </c>
      <c r="AI260" s="345">
        <v>0</v>
      </c>
      <c r="AJ260" s="345">
        <v>0</v>
      </c>
      <c r="AK260" s="345"/>
      <c r="AL260" s="345"/>
      <c r="AM260" s="343"/>
      <c r="AN260" s="343"/>
      <c r="AO260" s="343"/>
      <c r="AP260" s="343"/>
      <c r="AQ260" s="343"/>
      <c r="AR260" s="343"/>
      <c r="AS260" s="343"/>
      <c r="AT260" s="343"/>
      <c r="AU260" s="343"/>
      <c r="AV260" s="343"/>
      <c r="AW260" s="343">
        <v>1</v>
      </c>
      <c r="AX260" s="343">
        <v>0</v>
      </c>
      <c r="AY260" s="343">
        <v>0</v>
      </c>
      <c r="AZ260" s="343">
        <v>1</v>
      </c>
      <c r="BA260" s="343">
        <v>0</v>
      </c>
      <c r="BB260" s="343">
        <v>0</v>
      </c>
      <c r="BC260" s="343">
        <v>0</v>
      </c>
      <c r="BD260" s="343" t="s">
        <v>692</v>
      </c>
      <c r="BE260" s="381"/>
      <c r="BF260" s="382"/>
      <c r="BG260" s="343" t="s">
        <v>4291</v>
      </c>
      <c r="BH260" s="343">
        <v>2</v>
      </c>
      <c r="BI260" s="351">
        <v>46277</v>
      </c>
      <c r="BJ260" s="343">
        <v>0</v>
      </c>
      <c r="BK260" s="343"/>
      <c r="BL260" s="350"/>
      <c r="BM260" s="343" t="s">
        <v>4291</v>
      </c>
      <c r="BN260" s="347">
        <v>2</v>
      </c>
      <c r="BO260" s="352">
        <v>46277</v>
      </c>
      <c r="BP260" s="343">
        <v>0</v>
      </c>
      <c r="BQ260" s="343"/>
      <c r="BR260" s="350"/>
      <c r="BS260" s="343"/>
      <c r="BT260" s="347"/>
      <c r="BU260" s="351"/>
      <c r="BV260" s="343"/>
      <c r="BW260" s="349"/>
      <c r="BX260" s="350"/>
      <c r="BY260" s="343"/>
      <c r="BZ260" s="347"/>
      <c r="CA260" s="352"/>
      <c r="CB260" s="343"/>
      <c r="CC260" s="343"/>
      <c r="CD260" s="351"/>
      <c r="CE260" s="343"/>
      <c r="CF260" s="343"/>
      <c r="CG260" s="343"/>
      <c r="CH260" s="343"/>
      <c r="CI260" s="343"/>
      <c r="CJ260" s="351"/>
      <c r="CK260" s="343"/>
      <c r="CL260" s="343"/>
      <c r="CM260" s="343"/>
      <c r="CN260" s="343"/>
      <c r="CO260" s="343"/>
      <c r="CP260" s="351"/>
      <c r="CQ260" s="343"/>
      <c r="CR260" s="343"/>
      <c r="CS260" s="343"/>
      <c r="CT260" s="343"/>
    </row>
    <row r="261" spans="1:98" ht="17.25" customHeight="1">
      <c r="A261" s="343">
        <v>252</v>
      </c>
      <c r="B261" s="344" t="s">
        <v>4410</v>
      </c>
      <c r="C261" s="344" t="s">
        <v>4411</v>
      </c>
      <c r="D261" s="344" t="s">
        <v>781</v>
      </c>
      <c r="E261" s="344" t="s">
        <v>4292</v>
      </c>
      <c r="F261" s="344" t="s">
        <v>4413</v>
      </c>
      <c r="G261" s="344" t="s">
        <v>4294</v>
      </c>
      <c r="H261" s="345">
        <v>200</v>
      </c>
      <c r="I261" s="346" t="s">
        <v>702</v>
      </c>
      <c r="J261" s="347">
        <v>1</v>
      </c>
      <c r="K261" s="347"/>
      <c r="L261" s="347">
        <v>2</v>
      </c>
      <c r="M261" s="345">
        <v>2.8</v>
      </c>
      <c r="N261" s="345">
        <v>5.7</v>
      </c>
      <c r="O261" s="345" t="s">
        <v>674</v>
      </c>
      <c r="P261" s="345" t="s">
        <v>13</v>
      </c>
      <c r="Q261" s="345" t="s">
        <v>703</v>
      </c>
      <c r="R261" s="345"/>
      <c r="S261" s="345"/>
      <c r="T261" s="345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45">
        <f t="shared" ca="1" si="62"/>
        <v>2</v>
      </c>
      <c r="V261" s="345">
        <f t="shared" ca="1" si="63"/>
        <v>0</v>
      </c>
      <c r="W261" s="345"/>
      <c r="X261" s="345"/>
      <c r="Y261" s="345"/>
      <c r="Z261" s="345"/>
      <c r="AA261" s="345"/>
      <c r="AB261" s="345"/>
      <c r="AC261" s="345">
        <v>0.159</v>
      </c>
      <c r="AD261" s="349"/>
      <c r="AE261" s="337"/>
      <c r="AF261" s="337"/>
      <c r="AG261" s="348" t="s">
        <v>677</v>
      </c>
      <c r="AH261" s="348" t="s">
        <v>677</v>
      </c>
      <c r="AI261" s="345">
        <v>0</v>
      </c>
      <c r="AJ261" s="345">
        <v>0</v>
      </c>
      <c r="AK261" s="345"/>
      <c r="AL261" s="345"/>
      <c r="AM261" s="343"/>
      <c r="AN261" s="343"/>
      <c r="AO261" s="343"/>
      <c r="AP261" s="343"/>
      <c r="AQ261" s="343"/>
      <c r="AR261" s="343"/>
      <c r="AS261" s="343"/>
      <c r="AT261" s="343"/>
      <c r="AU261" s="343"/>
      <c r="AV261" s="343"/>
      <c r="AW261" s="343">
        <v>0</v>
      </c>
      <c r="AX261" s="343">
        <v>0</v>
      </c>
      <c r="AY261" s="343">
        <v>0</v>
      </c>
      <c r="AZ261" s="343">
        <v>0</v>
      </c>
      <c r="BA261" s="343">
        <v>0</v>
      </c>
      <c r="BB261" s="343">
        <v>0</v>
      </c>
      <c r="BC261" s="343">
        <v>0</v>
      </c>
      <c r="BD261" s="343" t="s">
        <v>692</v>
      </c>
      <c r="BE261" s="381"/>
      <c r="BF261" s="382"/>
      <c r="BG261" s="343" t="s">
        <v>4004</v>
      </c>
      <c r="BH261" s="343">
        <v>2</v>
      </c>
      <c r="BI261" s="351">
        <v>46277</v>
      </c>
      <c r="BJ261" s="343">
        <v>0</v>
      </c>
      <c r="BK261" s="353"/>
      <c r="BL261" s="354"/>
      <c r="BM261" s="343" t="s">
        <v>4004</v>
      </c>
      <c r="BN261" s="343">
        <v>2</v>
      </c>
      <c r="BO261" s="352">
        <v>46277</v>
      </c>
      <c r="BP261" s="343">
        <v>0</v>
      </c>
      <c r="BQ261" s="353"/>
      <c r="BR261" s="354"/>
      <c r="BS261" s="353"/>
      <c r="BT261" s="353"/>
      <c r="BU261" s="356"/>
      <c r="BV261" s="353"/>
      <c r="BW261" s="353"/>
      <c r="BX261" s="354"/>
      <c r="BY261" s="353"/>
      <c r="BZ261" s="353"/>
      <c r="CA261" s="353"/>
      <c r="CB261" s="353"/>
      <c r="CC261" s="353"/>
      <c r="CD261" s="356"/>
      <c r="CE261" s="353"/>
      <c r="CF261" s="353"/>
      <c r="CG261" s="353"/>
      <c r="CH261" s="353"/>
      <c r="CI261" s="353"/>
      <c r="CJ261" s="356"/>
      <c r="CK261" s="353"/>
      <c r="CL261" s="353"/>
      <c r="CM261" s="353"/>
      <c r="CN261" s="353"/>
      <c r="CO261" s="353"/>
      <c r="CP261" s="356"/>
      <c r="CQ261" s="353"/>
      <c r="CR261" s="353"/>
      <c r="CS261" s="353"/>
      <c r="CT261" s="353"/>
    </row>
    <row r="262" spans="1:98" ht="17.25" customHeight="1">
      <c r="A262" s="187">
        <v>253</v>
      </c>
      <c r="B262" s="181" t="s">
        <v>4414</v>
      </c>
      <c r="C262" s="181" t="s">
        <v>4415</v>
      </c>
      <c r="D262" s="181"/>
      <c r="E262" s="181"/>
      <c r="F262" s="181"/>
      <c r="G262" s="181" t="s">
        <v>4287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33" t="s">
        <v>674</v>
      </c>
      <c r="P262" s="182"/>
      <c r="Q262" s="182"/>
      <c r="R262" s="333" t="s">
        <v>3962</v>
      </c>
      <c r="S262" s="182"/>
      <c r="T262" s="182"/>
      <c r="U262" s="182"/>
      <c r="V262" s="182"/>
      <c r="W262" s="333">
        <f ca="1">_xlfn.MINIFS(V:V,C:C,C262,AE:AE,"",AB:AB,"")</f>
        <v>0</v>
      </c>
      <c r="X262" s="333">
        <f ca="1">SUMIFS(T:T,C:C,C262,AE:AE,"")/SUMIFS(L:L,C:C,C262,AE:AE,"",AB:AB,"")</f>
        <v>0</v>
      </c>
      <c r="Y262" s="182"/>
      <c r="Z262" s="182"/>
      <c r="AA262" s="182"/>
      <c r="AB262" s="182"/>
      <c r="AC262" s="182">
        <v>0.22900000000000001</v>
      </c>
      <c r="AD262" s="377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45">
        <v>0</v>
      </c>
      <c r="AJ262" s="345">
        <v>0</v>
      </c>
      <c r="AK262" s="345"/>
      <c r="AL262" s="345"/>
      <c r="AM262" s="343"/>
      <c r="AN262" s="343"/>
      <c r="AO262" s="343"/>
      <c r="AP262" s="343"/>
      <c r="AQ262" s="343"/>
      <c r="AR262" s="343"/>
      <c r="AS262" s="343"/>
      <c r="AT262" s="343"/>
      <c r="AU262" s="343"/>
      <c r="AV262" s="343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43"/>
      <c r="BF262" s="350"/>
      <c r="BG262" s="343"/>
      <c r="BH262" s="347"/>
      <c r="BI262" s="351"/>
      <c r="BJ262" s="343"/>
      <c r="BK262" s="343"/>
      <c r="BL262" s="350"/>
      <c r="BM262" s="343"/>
      <c r="BN262" s="347"/>
      <c r="BO262" s="352">
        <v>46277</v>
      </c>
      <c r="BP262" s="343"/>
      <c r="BQ262" s="343"/>
      <c r="BR262" s="350"/>
      <c r="BS262" s="343"/>
      <c r="BT262" s="347"/>
      <c r="BU262" s="351"/>
      <c r="BV262" s="343"/>
      <c r="BW262" s="349"/>
      <c r="BX262" s="350"/>
      <c r="BY262" s="343"/>
      <c r="BZ262" s="347"/>
      <c r="CA262" s="352"/>
      <c r="CB262" s="343"/>
      <c r="CC262" s="343"/>
      <c r="CD262" s="351"/>
      <c r="CE262" s="343"/>
      <c r="CF262" s="343"/>
      <c r="CG262" s="343"/>
      <c r="CH262" s="343"/>
      <c r="CI262" s="343"/>
      <c r="CJ262" s="351"/>
      <c r="CK262" s="343"/>
      <c r="CL262" s="343"/>
      <c r="CM262" s="343"/>
      <c r="CN262" s="343"/>
      <c r="CO262" s="343"/>
      <c r="CP262" s="351"/>
      <c r="CQ262" s="343"/>
      <c r="CR262" s="343"/>
      <c r="CS262" s="343"/>
      <c r="CT262" s="343"/>
    </row>
    <row r="263" spans="1:98" ht="17.25" customHeight="1">
      <c r="A263" s="343">
        <v>254</v>
      </c>
      <c r="B263" s="344" t="s">
        <v>4414</v>
      </c>
      <c r="C263" s="344" t="s">
        <v>4415</v>
      </c>
      <c r="D263" s="344" t="s">
        <v>781</v>
      </c>
      <c r="E263" s="344" t="s">
        <v>4288</v>
      </c>
      <c r="F263" s="344" t="s">
        <v>4416</v>
      </c>
      <c r="G263" s="344" t="s">
        <v>4290</v>
      </c>
      <c r="H263" s="345">
        <v>180</v>
      </c>
      <c r="I263" s="346" t="s">
        <v>702</v>
      </c>
      <c r="J263" s="347">
        <v>1</v>
      </c>
      <c r="K263" s="347"/>
      <c r="L263" s="347">
        <v>2</v>
      </c>
      <c r="M263" s="345">
        <v>2</v>
      </c>
      <c r="N263" s="345">
        <v>4.0999999999999996</v>
      </c>
      <c r="O263" s="345" t="s">
        <v>674</v>
      </c>
      <c r="P263" s="345" t="s">
        <v>13</v>
      </c>
      <c r="Q263" s="345" t="s">
        <v>703</v>
      </c>
      <c r="R263" s="345"/>
      <c r="S263" s="345"/>
      <c r="T263" s="345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345">
        <f t="shared" ref="U263:U264" ca="1" si="64">+L263-T263</f>
        <v>2</v>
      </c>
      <c r="V263" s="345">
        <f t="shared" ref="V263:V264" ca="1" si="65">ROUNDDOWN(T263/J263,0)</f>
        <v>0</v>
      </c>
      <c r="W263" s="345"/>
      <c r="X263" s="345"/>
      <c r="Y263" s="345"/>
      <c r="Z263" s="345"/>
      <c r="AA263" s="345"/>
      <c r="AB263" s="345"/>
      <c r="AC263" s="345">
        <v>7.0000000000000007E-2</v>
      </c>
      <c r="AD263" s="349"/>
      <c r="AE263" s="337"/>
      <c r="AF263" s="337"/>
      <c r="AG263" s="348" t="s">
        <v>677</v>
      </c>
      <c r="AH263" s="348" t="s">
        <v>677</v>
      </c>
      <c r="AI263" s="345">
        <v>0</v>
      </c>
      <c r="AJ263" s="345">
        <v>0</v>
      </c>
      <c r="AK263" s="345"/>
      <c r="AL263" s="345"/>
      <c r="AM263" s="343"/>
      <c r="AN263" s="343"/>
      <c r="AO263" s="343"/>
      <c r="AP263" s="343"/>
      <c r="AQ263" s="343"/>
      <c r="AR263" s="343"/>
      <c r="AS263" s="343"/>
      <c r="AT263" s="343"/>
      <c r="AU263" s="343"/>
      <c r="AV263" s="343"/>
      <c r="AW263" s="343">
        <v>1</v>
      </c>
      <c r="AX263" s="343">
        <v>0</v>
      </c>
      <c r="AY263" s="343">
        <v>0</v>
      </c>
      <c r="AZ263" s="343">
        <v>1</v>
      </c>
      <c r="BA263" s="343">
        <v>0</v>
      </c>
      <c r="BB263" s="343">
        <v>0</v>
      </c>
      <c r="BC263" s="343">
        <v>0</v>
      </c>
      <c r="BD263" s="343" t="s">
        <v>692</v>
      </c>
      <c r="BE263" s="381"/>
      <c r="BF263" s="382"/>
      <c r="BG263" s="343" t="s">
        <v>4291</v>
      </c>
      <c r="BH263" s="343">
        <v>2</v>
      </c>
      <c r="BI263" s="351">
        <v>46277</v>
      </c>
      <c r="BJ263" s="343">
        <v>0</v>
      </c>
      <c r="BK263" s="353"/>
      <c r="BL263" s="354"/>
      <c r="BM263" s="343" t="s">
        <v>4291</v>
      </c>
      <c r="BN263" s="347">
        <v>2</v>
      </c>
      <c r="BO263" s="352">
        <v>46277</v>
      </c>
      <c r="BP263" s="343">
        <v>0</v>
      </c>
      <c r="BQ263" s="353"/>
      <c r="BR263" s="354"/>
      <c r="BS263" s="353"/>
      <c r="BT263" s="355"/>
      <c r="BU263" s="356"/>
      <c r="BV263" s="353"/>
      <c r="BW263" s="357"/>
      <c r="BX263" s="354"/>
      <c r="BY263" s="353"/>
      <c r="BZ263" s="355"/>
      <c r="CA263" s="358"/>
      <c r="CB263" s="353"/>
      <c r="CC263" s="353"/>
      <c r="CD263" s="356"/>
      <c r="CE263" s="353"/>
      <c r="CF263" s="353"/>
      <c r="CG263" s="353"/>
      <c r="CH263" s="353"/>
      <c r="CI263" s="353"/>
      <c r="CJ263" s="356"/>
      <c r="CK263" s="353"/>
      <c r="CL263" s="353"/>
      <c r="CM263" s="353"/>
      <c r="CN263" s="353"/>
      <c r="CO263" s="353"/>
      <c r="CP263" s="356"/>
      <c r="CQ263" s="353"/>
      <c r="CR263" s="353"/>
      <c r="CS263" s="353"/>
      <c r="CT263" s="353"/>
    </row>
    <row r="264" spans="1:98" ht="17.25" customHeight="1">
      <c r="A264" s="343">
        <v>255</v>
      </c>
      <c r="B264" s="344" t="s">
        <v>4414</v>
      </c>
      <c r="C264" s="344" t="s">
        <v>4415</v>
      </c>
      <c r="D264" s="344" t="s">
        <v>781</v>
      </c>
      <c r="E264" s="344" t="s">
        <v>4292</v>
      </c>
      <c r="F264" s="344" t="s">
        <v>4417</v>
      </c>
      <c r="G264" s="344" t="s">
        <v>4294</v>
      </c>
      <c r="H264" s="345">
        <v>200</v>
      </c>
      <c r="I264" s="346" t="s">
        <v>702</v>
      </c>
      <c r="J264" s="347">
        <v>1</v>
      </c>
      <c r="K264" s="347"/>
      <c r="L264" s="347">
        <v>2</v>
      </c>
      <c r="M264" s="345">
        <v>2.8</v>
      </c>
      <c r="N264" s="345">
        <v>5.7</v>
      </c>
      <c r="O264" s="345" t="s">
        <v>674</v>
      </c>
      <c r="P264" s="345" t="s">
        <v>13</v>
      </c>
      <c r="Q264" s="345" t="s">
        <v>703</v>
      </c>
      <c r="R264" s="345"/>
      <c r="S264" s="345"/>
      <c r="T264" s="345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45">
        <f t="shared" ca="1" si="64"/>
        <v>2</v>
      </c>
      <c r="V264" s="345">
        <f t="shared" ca="1" si="65"/>
        <v>0</v>
      </c>
      <c r="W264" s="345"/>
      <c r="X264" s="345"/>
      <c r="Y264" s="345"/>
      <c r="Z264" s="345"/>
      <c r="AA264" s="345"/>
      <c r="AB264" s="345"/>
      <c r="AC264" s="345">
        <v>0.159</v>
      </c>
      <c r="AD264" s="349"/>
      <c r="AE264" s="337"/>
      <c r="AF264" s="337"/>
      <c r="AG264" s="348" t="s">
        <v>677</v>
      </c>
      <c r="AH264" s="348" t="s">
        <v>677</v>
      </c>
      <c r="AI264" s="345">
        <v>0</v>
      </c>
      <c r="AJ264" s="345">
        <v>0</v>
      </c>
      <c r="AK264" s="345"/>
      <c r="AL264" s="345"/>
      <c r="AM264" s="343"/>
      <c r="AN264" s="343"/>
      <c r="AO264" s="343"/>
      <c r="AP264" s="343"/>
      <c r="AQ264" s="343"/>
      <c r="AR264" s="343"/>
      <c r="AS264" s="343"/>
      <c r="AT264" s="343"/>
      <c r="AU264" s="343"/>
      <c r="AV264" s="343"/>
      <c r="AW264" s="343">
        <v>0</v>
      </c>
      <c r="AX264" s="343">
        <v>0</v>
      </c>
      <c r="AY264" s="343">
        <v>0</v>
      </c>
      <c r="AZ264" s="343">
        <v>0</v>
      </c>
      <c r="BA264" s="343">
        <v>0</v>
      </c>
      <c r="BB264" s="343">
        <v>0</v>
      </c>
      <c r="BC264" s="343">
        <v>0</v>
      </c>
      <c r="BD264" s="343" t="s">
        <v>692</v>
      </c>
      <c r="BE264" s="381"/>
      <c r="BF264" s="382"/>
      <c r="BG264" s="343" t="s">
        <v>4004</v>
      </c>
      <c r="BH264" s="343">
        <v>2</v>
      </c>
      <c r="BI264" s="351">
        <v>46277</v>
      </c>
      <c r="BJ264" s="343">
        <v>0</v>
      </c>
      <c r="BK264" s="343"/>
      <c r="BL264" s="350"/>
      <c r="BM264" s="343" t="s">
        <v>4004</v>
      </c>
      <c r="BN264" s="343">
        <v>2</v>
      </c>
      <c r="BO264" s="352">
        <v>46277</v>
      </c>
      <c r="BP264" s="343">
        <v>0</v>
      </c>
      <c r="BQ264" s="343"/>
      <c r="BR264" s="350"/>
      <c r="BS264" s="343"/>
      <c r="BT264" s="343"/>
      <c r="BU264" s="351"/>
      <c r="BV264" s="343"/>
      <c r="BW264" s="343"/>
      <c r="BX264" s="350"/>
      <c r="BY264" s="343"/>
      <c r="BZ264" s="343"/>
      <c r="CA264" s="343"/>
      <c r="CB264" s="343"/>
      <c r="CC264" s="343"/>
      <c r="CD264" s="351"/>
      <c r="CE264" s="343"/>
      <c r="CF264" s="343"/>
      <c r="CG264" s="343"/>
      <c r="CH264" s="343"/>
      <c r="CI264" s="343"/>
      <c r="CJ264" s="351"/>
      <c r="CK264" s="343"/>
      <c r="CL264" s="343"/>
      <c r="CM264" s="343"/>
      <c r="CN264" s="343"/>
      <c r="CO264" s="343"/>
      <c r="CP264" s="351"/>
      <c r="CQ264" s="343"/>
      <c r="CR264" s="343"/>
      <c r="CS264" s="343"/>
      <c r="CT264" s="343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95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X1" sqref="X1:X104857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4418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0</v>
      </c>
      <c r="H6" s="26" cm="1">
        <f t="array" ref="H6">SUMPRODUCT(--($C$30:$C$187=$D6),$L$30:$L$187,$J$30:$J$187)</f>
        <v>0</v>
      </c>
      <c r="I6" s="26" cm="1">
        <f t="array" ref="I6">SUMPRODUCT(--($C$30:$C$187=$D6),$M$30:$M$187)</f>
        <v>264</v>
      </c>
      <c r="J6" s="27" cm="1">
        <f t="array" ref="J6">SUMPRODUCT(--($C$30:$C$187=$D6),$M$30:$M$187,$J$30:$J$187)</f>
        <v>8149.2000000000071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0</v>
      </c>
      <c r="H8" s="41">
        <f t="shared" si="0"/>
        <v>0</v>
      </c>
      <c r="I8" s="41">
        <f t="shared" si="0"/>
        <v>272</v>
      </c>
      <c r="J8" s="42">
        <f>J5+J6+J7</f>
        <v>8656.4000000000069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 t="str">
        <v>20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cm="1">
        <f t="array" ref="H22">SUMPRODUCT(--($C$30:$C$187=$D$21),--($AB$30:$AB$187="PL"&amp;H$21),$J$30:$J$187,$I$30:$I$187)/(7.85*H$21)</f>
        <v>0.8152866242038217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64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cm="1">
        <f t="array" ref="H24">SUMPRODUCT(--($C$30:$C$187=$D$21),--($AB$30:$AB$187="PL"&amp;H$21),$J$30:$J$187,$M$30:$M$187)/(7.85*H$21)</f>
        <v>0.8152866242038217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64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128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0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/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4419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4420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2"/>
        <v>0</v>
      </c>
      <c r="M31" s="26">
        <f t="shared" si="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4421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4422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2"/>
        <v>0</v>
      </c>
      <c r="M33" s="26">
        <f t="shared" si="3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4423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>PL10</v>
      </c>
      <c r="AC34" s="53" t="str">
        <f t="shared" si="5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4424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>PL10</v>
      </c>
      <c r="AC35" s="53" t="str">
        <f t="shared" si="5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4425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>PL6</v>
      </c>
      <c r="AC36" s="53" t="str">
        <f t="shared" si="5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4426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2"/>
        <v>0</v>
      </c>
      <c r="M37" s="26">
        <f t="shared" si="3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4427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4428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2"/>
        <v>0</v>
      </c>
      <c r="M39" s="26">
        <f t="shared" si="3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4429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2"/>
        <v>0</v>
      </c>
      <c r="M40" s="26">
        <f t="shared" si="3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4430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/>
      </c>
      <c r="AC41" s="53" t="str">
        <f t="shared" si="5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4431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4432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>PL10</v>
      </c>
      <c r="AC43" s="53" t="str">
        <f t="shared" si="5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4433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>PL10</v>
      </c>
      <c r="AC44" s="53" t="str">
        <f t="shared" si="5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4434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>PL6</v>
      </c>
      <c r="AC45" s="53" t="str">
        <f t="shared" si="5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4435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>PL10</v>
      </c>
      <c r="AC46" s="53" t="str">
        <f t="shared" si="5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4436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4437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4439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4440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2"/>
        <v>0</v>
      </c>
      <c r="M51" s="26">
        <f t="shared" si="3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>PL10</v>
      </c>
      <c r="AC51" s="53" t="str">
        <f t="shared" si="5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4441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4442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4443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>PL10</v>
      </c>
      <c r="AC54" s="53" t="str">
        <f t="shared" si="5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4444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>PL10</v>
      </c>
      <c r="AC55" s="53" t="str">
        <f t="shared" si="5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4445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2"/>
        <v>0</v>
      </c>
      <c r="M56" s="26">
        <f t="shared" si="3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>PL10</v>
      </c>
      <c r="AC56" s="53" t="str">
        <f t="shared" si="5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4446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2"/>
        <v>0</v>
      </c>
      <c r="M57" s="26">
        <f t="shared" si="3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>PL10</v>
      </c>
      <c r="AC57" s="53" t="str">
        <f t="shared" si="5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4447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2"/>
        <v>0</v>
      </c>
      <c r="M58" s="26">
        <f t="shared" si="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>PL10</v>
      </c>
      <c r="AC58" s="53" t="str">
        <f t="shared" si="5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4448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>PL10</v>
      </c>
      <c r="AC59" s="53" t="str">
        <f t="shared" si="5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4449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>PL10</v>
      </c>
      <c r="AC60" s="53" t="str">
        <f t="shared" si="5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4450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>PL10</v>
      </c>
      <c r="AC61" s="53" t="str">
        <f t="shared" si="5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4451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>PL10</v>
      </c>
      <c r="AC62" s="53" t="str">
        <f t="shared" si="5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4452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>PL10</v>
      </c>
      <c r="AC63" s="53" t="str">
        <f t="shared" si="5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4453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2"/>
        <v>0</v>
      </c>
      <c r="M64" s="26">
        <f t="shared" si="3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>PL10</v>
      </c>
      <c r="AC64" s="53" t="str">
        <f t="shared" si="5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4454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2"/>
        <v>0</v>
      </c>
      <c r="M65" s="26">
        <f t="shared" si="3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>PL10</v>
      </c>
      <c r="AC65" s="53" t="str">
        <f t="shared" si="5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4455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2"/>
        <v>0</v>
      </c>
      <c r="M66" s="26">
        <f t="shared" si="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4456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2"/>
        <v>0</v>
      </c>
      <c r="M67" s="26">
        <f t="shared" si="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4457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>PL10</v>
      </c>
      <c r="AC68" s="53" t="str">
        <f t="shared" si="5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4458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2"/>
        <v>0</v>
      </c>
      <c r="M69" s="26">
        <f t="shared" si="3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>PL10</v>
      </c>
      <c r="AC69" s="53" t="str">
        <f t="shared" si="5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4459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2"/>
        <v>0</v>
      </c>
      <c r="M70" s="26">
        <f t="shared" si="3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>PL10</v>
      </c>
      <c r="AC70" s="53" t="str">
        <f t="shared" si="5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4460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2"/>
        <v>0</v>
      </c>
      <c r="M71" s="26">
        <f t="shared" si="3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>PL10</v>
      </c>
      <c r="AC71" s="53" t="str">
        <f t="shared" si="5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4461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>PL10</v>
      </c>
      <c r="AC72" s="53" t="str">
        <f t="shared" si="5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4462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>PL10</v>
      </c>
      <c r="AC73" s="53" t="str">
        <f t="shared" si="5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4463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2"/>
        <v>0</v>
      </c>
      <c r="M74" s="26">
        <f t="shared" si="3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>PL10</v>
      </c>
      <c r="AC74" s="53" t="str">
        <f t="shared" si="5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4464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2"/>
        <v>0</v>
      </c>
      <c r="M75" s="26">
        <f t="shared" si="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>PL10</v>
      </c>
      <c r="AC75" s="53" t="str">
        <f t="shared" si="5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4465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2"/>
        <v>0</v>
      </c>
      <c r="M76" s="26">
        <f t="shared" si="3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>PL10</v>
      </c>
      <c r="AC76" s="53" t="str">
        <f t="shared" si="5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4466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>PL10</v>
      </c>
      <c r="AC77" s="53" t="str">
        <f t="shared" si="5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4467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2"/>
        <v>0</v>
      </c>
      <c r="M78" s="26">
        <f t="shared" si="3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>PL10</v>
      </c>
      <c r="AC78" s="53" t="str">
        <f t="shared" si="5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4468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2"/>
        <v>0</v>
      </c>
      <c r="M79" s="26">
        <f t="shared" si="3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>PL10</v>
      </c>
      <c r="AC79" s="53" t="str">
        <f t="shared" si="5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4469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>PL10</v>
      </c>
      <c r="AC80" s="53" t="str">
        <f t="shared" si="5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4470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2"/>
        <v>0</v>
      </c>
      <c r="M81" s="26">
        <f t="shared" si="3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>PL10</v>
      </c>
      <c r="AC81" s="53" t="str">
        <f t="shared" si="5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4471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2"/>
        <v>0</v>
      </c>
      <c r="M82" s="26">
        <f t="shared" si="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>PL10</v>
      </c>
      <c r="AC82" s="53" t="str">
        <f t="shared" si="5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4472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4473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>PL10</v>
      </c>
      <c r="AC85" s="53" t="str">
        <f t="shared" si="5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4475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2"/>
        <v>0</v>
      </c>
      <c r="M86" s="26">
        <f t="shared" si="3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>PL10</v>
      </c>
      <c r="AC86" s="53" t="str">
        <f t="shared" si="5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4476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2"/>
        <v>0</v>
      </c>
      <c r="M87" s="26">
        <f t="shared" si="3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>PL10</v>
      </c>
      <c r="AC87" s="53" t="str">
        <f t="shared" si="5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4477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2"/>
        <v>0</v>
      </c>
      <c r="M88" s="26">
        <f t="shared" si="3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>PL10</v>
      </c>
      <c r="AC88" s="53" t="str">
        <f t="shared" si="5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4478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>PL10</v>
      </c>
      <c r="AC89" s="53" t="str">
        <f t="shared" si="5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4479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>PL10</v>
      </c>
      <c r="AC90" s="53" t="str">
        <f t="shared" si="5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4480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2"/>
        <v>0</v>
      </c>
      <c r="M91" s="26">
        <f t="shared" si="3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>PL10</v>
      </c>
      <c r="AC91" s="53" t="str">
        <f t="shared" si="5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4481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2"/>
        <v>0</v>
      </c>
      <c r="M92" s="26">
        <f t="shared" si="3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4482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2"/>
        <v>0</v>
      </c>
      <c r="M93" s="26">
        <f t="shared" si="3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>PL10</v>
      </c>
      <c r="AC93" s="53" t="str">
        <f t="shared" si="5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4483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6">MIN(SUM(N94:Y94),I94)</f>
        <v>0</v>
      </c>
      <c r="M94" s="26">
        <f t="shared" ref="M94:M157" si="7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4484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6"/>
        <v>0</v>
      </c>
      <c r="M95" s="26">
        <f t="shared" si="7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>PL10</v>
      </c>
      <c r="AC95" s="53" t="str">
        <f t="shared" si="9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4485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6"/>
        <v>0</v>
      </c>
      <c r="M96" s="26">
        <f t="shared" si="7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>PL10</v>
      </c>
      <c r="AC96" s="53" t="str">
        <f t="shared" si="9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4486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6"/>
        <v>0</v>
      </c>
      <c r="M97" s="26">
        <f t="shared" si="7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>PL10</v>
      </c>
      <c r="AC97" s="53" t="str">
        <f t="shared" si="9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4487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>PL10</v>
      </c>
      <c r="AC98" s="53" t="str">
        <f t="shared" si="9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4488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6"/>
        <v>0</v>
      </c>
      <c r="M99" s="26">
        <f t="shared" si="7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>PL10</v>
      </c>
      <c r="AC99" s="53" t="str">
        <f t="shared" si="9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4489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6"/>
        <v>0</v>
      </c>
      <c r="M100" s="26">
        <f t="shared" si="7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>PL10</v>
      </c>
      <c r="AC100" s="53" t="str">
        <f t="shared" si="9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4490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4491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6"/>
        <v>0</v>
      </c>
      <c r="M102" s="26">
        <f t="shared" si="7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4492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6"/>
        <v>0</v>
      </c>
      <c r="M103" s="26">
        <f t="shared" si="7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8"/>
        <v>PL10</v>
      </c>
      <c r="AC103" s="53" t="str">
        <f t="shared" si="9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4493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6"/>
        <v>0</v>
      </c>
      <c r="M104" s="26">
        <f t="shared" si="7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>PL10</v>
      </c>
      <c r="AC104" s="53" t="str">
        <f t="shared" si="9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4494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6"/>
        <v>0</v>
      </c>
      <c r="M105" s="26">
        <f t="shared" si="7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>PL10</v>
      </c>
      <c r="AC105" s="53" t="str">
        <f t="shared" si="9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4495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>PL10</v>
      </c>
      <c r="AC106" s="53" t="str">
        <f t="shared" si="9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4496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6"/>
        <v>0</v>
      </c>
      <c r="M107" s="26">
        <f t="shared" si="7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>PL10</v>
      </c>
      <c r="AC107" s="53" t="str">
        <f t="shared" si="9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4497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6"/>
        <v>0</v>
      </c>
      <c r="M108" s="26">
        <f t="shared" si="7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>PL10</v>
      </c>
      <c r="AC108" s="53" t="str">
        <f t="shared" si="9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4498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6"/>
        <v>0</v>
      </c>
      <c r="M109" s="26">
        <f t="shared" si="7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>PL10</v>
      </c>
      <c r="AC109" s="53" t="str">
        <f t="shared" si="9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4499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6"/>
        <v>0</v>
      </c>
      <c r="M110" s="26">
        <f t="shared" si="7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>PL10</v>
      </c>
      <c r="AC110" s="53" t="str">
        <f t="shared" si="9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4500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>PL10</v>
      </c>
      <c r="AC111" s="53" t="str">
        <f t="shared" si="9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4501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6"/>
        <v>0</v>
      </c>
      <c r="M112" s="26">
        <f t="shared" si="7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>PL10</v>
      </c>
      <c r="AC112" s="53" t="str">
        <f t="shared" si="9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4502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6"/>
        <v>0</v>
      </c>
      <c r="M113" s="26">
        <f t="shared" si="7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>PL10</v>
      </c>
      <c r="AC113" s="53" t="str">
        <f t="shared" si="9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4503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6"/>
        <v>0</v>
      </c>
      <c r="M114" s="26">
        <f t="shared" si="7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>PL10</v>
      </c>
      <c r="AC114" s="53" t="str">
        <f t="shared" si="9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4504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>PL10</v>
      </c>
      <c r="AC115" s="53" t="str">
        <f t="shared" si="9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4505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6"/>
        <v>0</v>
      </c>
      <c r="M116" s="26">
        <f t="shared" si="7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>PL10</v>
      </c>
      <c r="AC116" s="53" t="str">
        <f t="shared" si="9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4506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6"/>
        <v>0</v>
      </c>
      <c r="M117" s="26">
        <f t="shared" si="7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>PL25</v>
      </c>
      <c r="AC117" s="53" t="str">
        <f t="shared" si="9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4507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6"/>
        <v>0</v>
      </c>
      <c r="M118" s="26">
        <f t="shared" si="7"/>
        <v>2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>PL20</v>
      </c>
      <c r="AC118" s="53" t="str">
        <f t="shared" si="9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4508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6"/>
        <v>0</v>
      </c>
      <c r="M119" s="26">
        <f t="shared" si="7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>PL10</v>
      </c>
      <c r="AC119" s="53" t="str">
        <f t="shared" si="9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4509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6"/>
        <v>0</v>
      </c>
      <c r="M120" s="26">
        <f t="shared" si="7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>PL25</v>
      </c>
      <c r="AC120" s="53" t="str">
        <f t="shared" si="9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4510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6"/>
        <v>0</v>
      </c>
      <c r="M121" s="26">
        <f t="shared" si="7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>PL20</v>
      </c>
      <c r="AC121" s="53" t="str">
        <f t="shared" si="9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4511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6"/>
        <v>0</v>
      </c>
      <c r="M122" s="26">
        <f t="shared" si="7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4512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6"/>
        <v>0</v>
      </c>
      <c r="M123" s="26">
        <f t="shared" si="7"/>
        <v>2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PL20</v>
      </c>
      <c r="AC123" s="53" t="str">
        <f t="shared" si="9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4513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6"/>
        <v>0</v>
      </c>
      <c r="M124" s="26">
        <f t="shared" si="7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8"/>
        <v>PL10</v>
      </c>
      <c r="AC124" s="53" t="str">
        <f t="shared" si="9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4514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6"/>
        <v>0</v>
      </c>
      <c r="M125" s="26">
        <f t="shared" si="7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>PL20</v>
      </c>
      <c r="AC125" s="53" t="str">
        <f t="shared" si="9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4515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6"/>
        <v>0</v>
      </c>
      <c r="M126" s="26">
        <f t="shared" si="7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>PL10</v>
      </c>
      <c r="AC126" s="53" t="str">
        <f t="shared" si="9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4516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6"/>
        <v>0</v>
      </c>
      <c r="M127" s="26">
        <f t="shared" si="7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>PL20</v>
      </c>
      <c r="AC127" s="53" t="str">
        <f t="shared" si="9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4517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6"/>
        <v>0</v>
      </c>
      <c r="M128" s="26">
        <f t="shared" si="7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>PL10</v>
      </c>
      <c r="AC128" s="53" t="str">
        <f t="shared" si="9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4518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6"/>
        <v>0</v>
      </c>
      <c r="M129" s="26">
        <f t="shared" si="7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>PL20</v>
      </c>
      <c r="AC129" s="53" t="str">
        <f t="shared" si="9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4519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6"/>
        <v>0</v>
      </c>
      <c r="M130" s="26">
        <f t="shared" si="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PL10</v>
      </c>
      <c r="AC130" s="53" t="str">
        <f t="shared" si="9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6"/>
        <v>0</v>
      </c>
      <c r="M131" s="26">
        <f t="shared" si="7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>PL20</v>
      </c>
      <c r="AC131" s="53" t="str">
        <f t="shared" si="9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6"/>
        <v>0</v>
      </c>
      <c r="M132" s="26">
        <f t="shared" si="7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4522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6"/>
        <v>0</v>
      </c>
      <c r="M133" s="26">
        <f t="shared" si="7"/>
        <v>4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PL20</v>
      </c>
      <c r="AC133" s="53" t="str">
        <f t="shared" si="9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4523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6"/>
        <v>0</v>
      </c>
      <c r="M134" s="26">
        <f t="shared" si="7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PL10</v>
      </c>
      <c r="AC134" s="53" t="str">
        <f t="shared" si="9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4524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6"/>
        <v>0</v>
      </c>
      <c r="M135" s="26">
        <f t="shared" si="7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>PL20</v>
      </c>
      <c r="AC135" s="53" t="str">
        <f t="shared" si="9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4525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6"/>
        <v>0</v>
      </c>
      <c r="M136" s="26">
        <f t="shared" si="7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>PL10</v>
      </c>
      <c r="AC136" s="53" t="str">
        <f t="shared" si="9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4526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6"/>
        <v>0</v>
      </c>
      <c r="M137" s="26">
        <f t="shared" si="7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>PL20</v>
      </c>
      <c r="AC137" s="53" t="str">
        <f t="shared" si="9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4527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6"/>
        <v>0</v>
      </c>
      <c r="M138" s="26">
        <f t="shared" si="7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4528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6"/>
        <v>0</v>
      </c>
      <c r="M139" s="26">
        <f t="shared" si="7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PL20</v>
      </c>
      <c r="AC139" s="53" t="str">
        <f t="shared" si="9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4529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6"/>
        <v>0</v>
      </c>
      <c r="M140" s="26">
        <f t="shared" si="7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PL10</v>
      </c>
      <c r="AC140" s="53" t="str">
        <f t="shared" si="9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4530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6"/>
        <v>0</v>
      </c>
      <c r="M141" s="26">
        <f t="shared" si="7"/>
        <v>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PL20</v>
      </c>
      <c r="AC141" s="53" t="str">
        <f t="shared" si="9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4531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6"/>
        <v>0</v>
      </c>
      <c r="M142" s="26">
        <f t="shared" si="7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>PL10</v>
      </c>
      <c r="AC142" s="53" t="str">
        <f t="shared" si="9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4532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6"/>
        <v>0</v>
      </c>
      <c r="M143" s="26">
        <f t="shared" si="7"/>
        <v>2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>PL20</v>
      </c>
      <c r="AC143" s="53" t="str">
        <f t="shared" si="9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4533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6"/>
        <v>0</v>
      </c>
      <c r="M144" s="26">
        <f t="shared" si="7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>PL10</v>
      </c>
      <c r="AC144" s="53" t="str">
        <f t="shared" si="9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4534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6"/>
        <v>0</v>
      </c>
      <c r="M145" s="26">
        <f t="shared" si="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>PL20</v>
      </c>
      <c r="AC145" s="53" t="str">
        <f t="shared" si="9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4535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6"/>
        <v>0</v>
      </c>
      <c r="M146" s="26">
        <f t="shared" si="7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>PL10</v>
      </c>
      <c r="AC146" s="53" t="str">
        <f t="shared" si="9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4536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6"/>
        <v>0</v>
      </c>
      <c r="M147" s="26">
        <f t="shared" si="7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>PL20</v>
      </c>
      <c r="AC147" s="53" t="str">
        <f t="shared" si="9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4537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6"/>
        <v>0</v>
      </c>
      <c r="M148" s="26">
        <f t="shared" si="7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>PL10</v>
      </c>
      <c r="AC148" s="53" t="str">
        <f t="shared" si="9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4538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6"/>
        <v>0</v>
      </c>
      <c r="M149" s="26">
        <f t="shared" si="7"/>
        <v>2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>PL20</v>
      </c>
      <c r="AC149" s="53" t="str">
        <f t="shared" si="9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4539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0</v>
      </c>
      <c r="M150" s="26">
        <f t="shared" si="7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>PL10</v>
      </c>
      <c r="AC150" s="53" t="str">
        <f t="shared" si="9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4540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6"/>
        <v>0</v>
      </c>
      <c r="M151" s="26">
        <f t="shared" si="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PL20</v>
      </c>
      <c r="AC151" s="53" t="str">
        <f t="shared" si="9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4541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6"/>
        <v>0</v>
      </c>
      <c r="M152" s="26">
        <f t="shared" si="7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>PL10</v>
      </c>
      <c r="AC152" s="53" t="str">
        <f t="shared" si="9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4542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6"/>
        <v>0</v>
      </c>
      <c r="M153" s="26">
        <f t="shared" si="7"/>
        <v>2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PL20</v>
      </c>
      <c r="AC153" s="53" t="str">
        <f t="shared" si="9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4543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6"/>
        <v>0</v>
      </c>
      <c r="M154" s="26">
        <f t="shared" si="7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4544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6"/>
        <v>0</v>
      </c>
      <c r="M155" s="26">
        <f t="shared" si="7"/>
        <v>2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PL20</v>
      </c>
      <c r="AC155" s="53" t="str">
        <f t="shared" si="9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4545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6"/>
        <v>0</v>
      </c>
      <c r="M156" s="26">
        <f t="shared" si="7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>PL10</v>
      </c>
      <c r="AC156" s="53" t="str">
        <f t="shared" si="9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4546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6"/>
        <v>0</v>
      </c>
      <c r="M157" s="26">
        <f t="shared" si="7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>PL20</v>
      </c>
      <c r="AC157" s="53" t="str">
        <f t="shared" si="9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4547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0">MIN(SUM(N158:Y158),I158)</f>
        <v>0</v>
      </c>
      <c r="M158" s="26">
        <f t="shared" ref="M158:M180" si="11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2">IFERROR(IF(C158="Plate",LEFT(E158,FIND("*",E158,1)-1),""),IF(C158="Plate",LEFT(E158,FIND("x",E158,1)-1),""))</f>
        <v>PL10</v>
      </c>
      <c r="AC158" s="53" t="str">
        <f t="shared" ref="AC158:AC180" si="13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4548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0"/>
        <v>0</v>
      </c>
      <c r="M159" s="26">
        <f t="shared" si="11"/>
        <v>2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2"/>
        <v>PL20</v>
      </c>
      <c r="AC159" s="53" t="str">
        <f t="shared" si="13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4549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0"/>
        <v>0</v>
      </c>
      <c r="M160" s="26">
        <f t="shared" si="11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2"/>
        <v>PL10</v>
      </c>
      <c r="AC160" s="53" t="str">
        <f t="shared" si="13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4550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0"/>
        <v>0</v>
      </c>
      <c r="M161" s="26">
        <f t="shared" si="11"/>
        <v>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2"/>
        <v>PL20</v>
      </c>
      <c r="AC161" s="53" t="str">
        <f t="shared" si="13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4551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0"/>
        <v>0</v>
      </c>
      <c r="M162" s="26">
        <f t="shared" si="11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2"/>
        <v>PL10</v>
      </c>
      <c r="AC162" s="53" t="str">
        <f t="shared" si="13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4552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0"/>
        <v>0</v>
      </c>
      <c r="M163" s="26">
        <f t="shared" si="11"/>
        <v>2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2"/>
        <v>PL20</v>
      </c>
      <c r="AC163" s="53" t="str">
        <f t="shared" si="13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4553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0"/>
        <v>0</v>
      </c>
      <c r="M164" s="26">
        <f t="shared" si="11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2"/>
        <v>PL10</v>
      </c>
      <c r="AC164" s="53" t="str">
        <f t="shared" si="13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4554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0"/>
        <v>0</v>
      </c>
      <c r="M165" s="26">
        <f t="shared" si="11"/>
        <v>2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2"/>
        <v>PL20</v>
      </c>
      <c r="AC165" s="53" t="str">
        <f t="shared" si="13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4555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0"/>
        <v>0</v>
      </c>
      <c r="M166" s="26">
        <f t="shared" si="11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2"/>
        <v>PL10</v>
      </c>
      <c r="AC166" s="53" t="str">
        <f t="shared" si="13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4556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0"/>
        <v>0</v>
      </c>
      <c r="M167" s="26">
        <f t="shared" si="11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2"/>
        <v>PL20</v>
      </c>
      <c r="AC167" s="53" t="str">
        <f t="shared" si="13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4557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0"/>
        <v>0</v>
      </c>
      <c r="M168" s="26">
        <f t="shared" si="11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2"/>
        <v>PL10</v>
      </c>
      <c r="AC168" s="53" t="str">
        <f t="shared" si="13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4558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0"/>
        <v>0</v>
      </c>
      <c r="M169" s="26">
        <f t="shared" si="11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2"/>
        <v>PL20</v>
      </c>
      <c r="AC169" s="53" t="str">
        <f t="shared" si="13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4559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0"/>
        <v>0</v>
      </c>
      <c r="M170" s="26">
        <f t="shared" si="11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2"/>
        <v>PL10</v>
      </c>
      <c r="AC170" s="53" t="str">
        <f t="shared" si="13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4560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0"/>
        <v>0</v>
      </c>
      <c r="M171" s="26">
        <f t="shared" si="11"/>
        <v>2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2"/>
        <v>PL20</v>
      </c>
      <c r="AC171" s="53" t="str">
        <f t="shared" si="13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4561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0"/>
        <v>0</v>
      </c>
      <c r="M172" s="26">
        <f t="shared" si="11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2"/>
        <v>PL10</v>
      </c>
      <c r="AC172" s="53" t="str">
        <f t="shared" si="13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4562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0"/>
        <v>0</v>
      </c>
      <c r="M173" s="26">
        <f t="shared" si="1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2"/>
        <v>PL20</v>
      </c>
      <c r="AC173" s="53" t="str">
        <f t="shared" si="13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4563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0"/>
        <v>0</v>
      </c>
      <c r="M174" s="26">
        <f t="shared" si="11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2"/>
        <v>PL10</v>
      </c>
      <c r="AC174" s="53" t="str">
        <f t="shared" si="13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4564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2"/>
        <v>PL20</v>
      </c>
      <c r="AC175" s="53" t="str">
        <f t="shared" si="13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4565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0"/>
        <v>0</v>
      </c>
      <c r="M176" s="26">
        <f t="shared" si="11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2"/>
        <v>PL10</v>
      </c>
      <c r="AC176" s="53" t="str">
        <f t="shared" si="13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4566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0"/>
        <v>0</v>
      </c>
      <c r="M177" s="26">
        <f t="shared" si="11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2"/>
        <v>PL20</v>
      </c>
      <c r="AC177" s="53" t="str">
        <f t="shared" si="13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4567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0"/>
        <v>0</v>
      </c>
      <c r="M178" s="26">
        <f t="shared" si="11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2"/>
        <v>PL10</v>
      </c>
      <c r="AC178" s="53" t="str">
        <f t="shared" si="13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4568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0"/>
        <v>0</v>
      </c>
      <c r="M179" s="26">
        <f t="shared" si="1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2"/>
        <v>PL20</v>
      </c>
      <c r="AC179" s="53" t="str">
        <f t="shared" si="13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4569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0"/>
        <v>0</v>
      </c>
      <c r="M180" s="26">
        <f t="shared" si="11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2"/>
        <v>PL10</v>
      </c>
      <c r="AC180" s="53" t="str">
        <f t="shared" si="13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>
    <tabColor rgb="FF7030A0"/>
    <pageSetUpPr fitToPage="1"/>
  </sheetPr>
  <dimension ref="C1:AK187"/>
  <sheetViews>
    <sheetView tabSelected="1" zoomScale="85" zoomScaleNormal="85" workbookViewId="0">
      <pane xSplit="13" ySplit="29" topLeftCell="U131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U163" sqref="U16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4570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0</v>
      </c>
      <c r="H6" s="26" cm="1">
        <f t="array" ref="H6">SUMPRODUCT(--($C$30:$C$187=$D6),$L$30:$L$187,$J$30:$J$187)</f>
        <v>0</v>
      </c>
      <c r="I6" s="26" cm="1">
        <f t="array" ref="I6">SUMPRODUCT(--($C$30:$C$187=$D6),$M$30:$M$187)</f>
        <v>264</v>
      </c>
      <c r="J6" s="27" cm="1">
        <f t="array" ref="J6">SUMPRODUCT(--($C$30:$C$187=$D6),$M$30:$M$187,$J$30:$J$187)</f>
        <v>8149.2000000000071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0</v>
      </c>
      <c r="H8" s="41">
        <f t="shared" si="0"/>
        <v>0</v>
      </c>
      <c r="I8" s="41">
        <f t="shared" si="0"/>
        <v>272</v>
      </c>
      <c r="J8" s="42">
        <f>J5+J6+J7</f>
        <v>8656.4000000000069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 t="str">
        <v>20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cm="1">
        <f t="array" ref="H22">SUMPRODUCT(--($C$30:$C$187=$D$21),--($AB$30:$AB$187="PL"&amp;H$21),$J$30:$J$187,$I$30:$I$187)/(7.85*H$21)</f>
        <v>0.8152866242038217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64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cm="1">
        <f t="array" ref="H24">SUMPRODUCT(--($C$30:$C$187=$D$21),--($AB$30:$AB$187="PL"&amp;H$21),$J$30:$J$187,$M$30:$M$187)/(7.85*H$21)</f>
        <v>0.8152866242038217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64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128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0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/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3996</v>
      </c>
      <c r="E30" s="82" t="s">
        <v>3993</v>
      </c>
      <c r="F30" s="82" t="s">
        <v>3990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786</v>
      </c>
      <c r="AE30" s="53"/>
      <c r="AF30" s="53"/>
      <c r="AG30" s="53" t="s">
        <v>3994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3998</v>
      </c>
      <c r="E31" s="82" t="s">
        <v>3993</v>
      </c>
      <c r="F31" s="82" t="s">
        <v>3990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2"/>
        <v>0</v>
      </c>
      <c r="M31" s="26">
        <f t="shared" si="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786</v>
      </c>
      <c r="AE31" s="53"/>
      <c r="AF31" s="53"/>
      <c r="AG31" s="53" t="s">
        <v>3994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3992</v>
      </c>
      <c r="E32" s="82" t="s">
        <v>3993</v>
      </c>
      <c r="F32" s="82" t="s">
        <v>3990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53"/>
      <c r="AF32" s="53"/>
      <c r="AG32" s="53" t="s">
        <v>3994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4000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2"/>
        <v>0</v>
      </c>
      <c r="M33" s="26">
        <f t="shared" si="3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53"/>
      <c r="AF33" s="53"/>
      <c r="AG33" s="53" t="s">
        <v>4001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4002</v>
      </c>
      <c r="E34" s="82" t="s">
        <v>4003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>PL10</v>
      </c>
      <c r="AC34" s="53" t="str">
        <f t="shared" si="5"/>
        <v/>
      </c>
      <c r="AD34" s="53" t="s">
        <v>703</v>
      </c>
      <c r="AE34" s="53"/>
      <c r="AF34" s="53"/>
      <c r="AG34" s="53" t="s">
        <v>4004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4006</v>
      </c>
      <c r="E35" s="82" t="s">
        <v>4007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>PL10</v>
      </c>
      <c r="AC35" s="53" t="str">
        <f t="shared" si="5"/>
        <v/>
      </c>
      <c r="AD35" s="53" t="s">
        <v>703</v>
      </c>
      <c r="AE35" s="53"/>
      <c r="AF35" s="53"/>
      <c r="AG35" s="53" t="s">
        <v>4004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4010</v>
      </c>
      <c r="E36" s="82" t="s">
        <v>4011</v>
      </c>
      <c r="F36" s="82" t="s">
        <v>4008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>PL6</v>
      </c>
      <c r="AC36" s="53" t="str">
        <f t="shared" si="5"/>
        <v/>
      </c>
      <c r="AD36" s="53" t="s">
        <v>703</v>
      </c>
      <c r="AE36" s="53"/>
      <c r="AF36" s="53"/>
      <c r="AG36" s="53" t="s">
        <v>4012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4014</v>
      </c>
      <c r="E37" s="82" t="s">
        <v>4007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2"/>
        <v>0</v>
      </c>
      <c r="M37" s="26">
        <f t="shared" si="3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53"/>
      <c r="AF37" s="53"/>
      <c r="AG37" s="53" t="s">
        <v>4004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4016</v>
      </c>
      <c r="E38" s="82" t="s">
        <v>4017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53"/>
      <c r="AF38" s="53"/>
      <c r="AG38" s="53" t="s">
        <v>4004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4021</v>
      </c>
      <c r="E39" s="82" t="s">
        <v>3993</v>
      </c>
      <c r="F39" s="82" t="s">
        <v>3990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2"/>
        <v>0</v>
      </c>
      <c r="M39" s="26">
        <f t="shared" si="3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/>
      </c>
      <c r="AC39" s="53" t="str">
        <f t="shared" si="5"/>
        <v/>
      </c>
      <c r="AD39" s="53" t="s">
        <v>786</v>
      </c>
      <c r="AE39" s="53"/>
      <c r="AF39" s="53"/>
      <c r="AG39" s="53" t="s">
        <v>3994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4022</v>
      </c>
      <c r="E40" s="82" t="s">
        <v>3993</v>
      </c>
      <c r="F40" s="82" t="s">
        <v>3990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2"/>
        <v>0</v>
      </c>
      <c r="M40" s="26">
        <f t="shared" si="3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53"/>
      <c r="AF40" s="53"/>
      <c r="AG40" s="53" t="s">
        <v>3994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4020</v>
      </c>
      <c r="E41" s="82" t="s">
        <v>3993</v>
      </c>
      <c r="F41" s="82" t="s">
        <v>3990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/>
      </c>
      <c r="AC41" s="53" t="str">
        <f t="shared" si="5"/>
        <v/>
      </c>
      <c r="AD41" s="53" t="s">
        <v>786</v>
      </c>
      <c r="AE41" s="53"/>
      <c r="AF41" s="53"/>
      <c r="AG41" s="53" t="s">
        <v>3994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4023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4001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4024</v>
      </c>
      <c r="E43" s="82" t="s">
        <v>4003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>PL10</v>
      </c>
      <c r="AC43" s="53" t="str">
        <f t="shared" si="5"/>
        <v/>
      </c>
      <c r="AD43" s="53" t="s">
        <v>703</v>
      </c>
      <c r="AE43" s="53"/>
      <c r="AF43" s="53"/>
      <c r="AG43" s="53" t="s">
        <v>4004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4025</v>
      </c>
      <c r="E44" s="82" t="s">
        <v>4007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>PL10</v>
      </c>
      <c r="AC44" s="53" t="str">
        <f t="shared" si="5"/>
        <v/>
      </c>
      <c r="AD44" s="53" t="s">
        <v>703</v>
      </c>
      <c r="AE44" s="53"/>
      <c r="AF44" s="53"/>
      <c r="AG44" s="53" t="s">
        <v>4004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4026</v>
      </c>
      <c r="E45" s="82" t="s">
        <v>4011</v>
      </c>
      <c r="F45" s="82" t="s">
        <v>4008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>PL6</v>
      </c>
      <c r="AC45" s="53" t="str">
        <f t="shared" si="5"/>
        <v/>
      </c>
      <c r="AD45" s="53" t="s">
        <v>703</v>
      </c>
      <c r="AE45" s="53"/>
      <c r="AF45" s="53"/>
      <c r="AG45" s="53" t="s">
        <v>4012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4027</v>
      </c>
      <c r="E46" s="82" t="s">
        <v>4007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>PL10</v>
      </c>
      <c r="AC46" s="53" t="str">
        <f t="shared" si="5"/>
        <v/>
      </c>
      <c r="AD46" s="53" t="s">
        <v>703</v>
      </c>
      <c r="AE46" s="53"/>
      <c r="AF46" s="53"/>
      <c r="AG46" s="53" t="s">
        <v>4004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4028</v>
      </c>
      <c r="E47" s="82" t="s">
        <v>4017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53"/>
      <c r="AF47" s="53"/>
      <c r="AG47" s="53" t="s">
        <v>4004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4033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53"/>
      <c r="AF48" s="53"/>
      <c r="AG48" s="53" t="s">
        <v>4004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4038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53"/>
      <c r="AF49" s="53"/>
      <c r="AG49" s="53" t="s">
        <v>4004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4043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53"/>
      <c r="AF50" s="53"/>
      <c r="AG50" s="53" t="s">
        <v>4004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4048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2"/>
        <v>0</v>
      </c>
      <c r="M51" s="26">
        <f t="shared" si="3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>PL10</v>
      </c>
      <c r="AC51" s="53" t="str">
        <f t="shared" si="5"/>
        <v/>
      </c>
      <c r="AD51" s="53" t="s">
        <v>703</v>
      </c>
      <c r="AE51" s="53"/>
      <c r="AF51" s="53"/>
      <c r="AG51" s="53" t="s">
        <v>4004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4053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53"/>
      <c r="AF52" s="53"/>
      <c r="AG52" s="53" t="s">
        <v>4004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4056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53"/>
      <c r="AF53" s="53"/>
      <c r="AG53" s="53" t="s">
        <v>4004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4059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>PL10</v>
      </c>
      <c r="AC54" s="53" t="str">
        <f t="shared" si="5"/>
        <v/>
      </c>
      <c r="AD54" s="53" t="s">
        <v>703</v>
      </c>
      <c r="AE54" s="53"/>
      <c r="AF54" s="53"/>
      <c r="AG54" s="53" t="s">
        <v>4004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4062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>PL10</v>
      </c>
      <c r="AC55" s="53" t="str">
        <f t="shared" si="5"/>
        <v/>
      </c>
      <c r="AD55" s="53" t="s">
        <v>703</v>
      </c>
      <c r="AE55" s="53"/>
      <c r="AF55" s="53"/>
      <c r="AG55" s="53" t="s">
        <v>4004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4067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2"/>
        <v>0</v>
      </c>
      <c r="M56" s="26">
        <f t="shared" si="3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>PL10</v>
      </c>
      <c r="AC56" s="53" t="str">
        <f t="shared" si="5"/>
        <v/>
      </c>
      <c r="AD56" s="53" t="s">
        <v>703</v>
      </c>
      <c r="AE56" s="53"/>
      <c r="AF56" s="53"/>
      <c r="AG56" s="53" t="s">
        <v>4004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4070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2"/>
        <v>0</v>
      </c>
      <c r="M57" s="26">
        <f t="shared" si="3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>PL10</v>
      </c>
      <c r="AC57" s="53" t="str">
        <f t="shared" si="5"/>
        <v/>
      </c>
      <c r="AD57" s="53" t="s">
        <v>703</v>
      </c>
      <c r="AE57" s="53"/>
      <c r="AF57" s="53"/>
      <c r="AG57" s="53" t="s">
        <v>4004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4073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2"/>
        <v>0</v>
      </c>
      <c r="M58" s="26">
        <f t="shared" si="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>PL10</v>
      </c>
      <c r="AC58" s="53" t="str">
        <f t="shared" si="5"/>
        <v/>
      </c>
      <c r="AD58" s="53" t="s">
        <v>703</v>
      </c>
      <c r="AE58" s="53"/>
      <c r="AF58" s="53"/>
      <c r="AG58" s="53" t="s">
        <v>4004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4076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>PL10</v>
      </c>
      <c r="AC59" s="53" t="str">
        <f t="shared" si="5"/>
        <v/>
      </c>
      <c r="AD59" s="53" t="s">
        <v>703</v>
      </c>
      <c r="AE59" s="53"/>
      <c r="AF59" s="53"/>
      <c r="AG59" s="53" t="s">
        <v>4004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4079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>PL10</v>
      </c>
      <c r="AC60" s="53" t="str">
        <f t="shared" si="5"/>
        <v/>
      </c>
      <c r="AD60" s="53" t="s">
        <v>703</v>
      </c>
      <c r="AE60" s="53"/>
      <c r="AF60" s="53"/>
      <c r="AG60" s="53" t="s">
        <v>4004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4082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>PL10</v>
      </c>
      <c r="AC61" s="53" t="str">
        <f t="shared" si="5"/>
        <v/>
      </c>
      <c r="AD61" s="53" t="s">
        <v>703</v>
      </c>
      <c r="AE61" s="53"/>
      <c r="AF61" s="53"/>
      <c r="AG61" s="53" t="s">
        <v>4004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4085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>PL10</v>
      </c>
      <c r="AC62" s="53" t="str">
        <f t="shared" si="5"/>
        <v/>
      </c>
      <c r="AD62" s="53" t="s">
        <v>703</v>
      </c>
      <c r="AE62" s="53"/>
      <c r="AF62" s="53"/>
      <c r="AG62" s="53" t="s">
        <v>4004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4090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>PL10</v>
      </c>
      <c r="AC63" s="53" t="str">
        <f t="shared" si="5"/>
        <v/>
      </c>
      <c r="AD63" s="53" t="s">
        <v>703</v>
      </c>
      <c r="AE63" s="53"/>
      <c r="AF63" s="53"/>
      <c r="AG63" s="53" t="s">
        <v>4004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4093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2"/>
        <v>0</v>
      </c>
      <c r="M64" s="26">
        <f t="shared" si="3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>PL10</v>
      </c>
      <c r="AC64" s="53" t="str">
        <f t="shared" si="5"/>
        <v/>
      </c>
      <c r="AD64" s="53" t="s">
        <v>703</v>
      </c>
      <c r="AE64" s="53"/>
      <c r="AF64" s="53"/>
      <c r="AG64" s="53" t="s">
        <v>4004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4098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2"/>
        <v>0</v>
      </c>
      <c r="M65" s="26">
        <f t="shared" si="3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>PL10</v>
      </c>
      <c r="AC65" s="53" t="str">
        <f t="shared" si="5"/>
        <v/>
      </c>
      <c r="AD65" s="53" t="s">
        <v>703</v>
      </c>
      <c r="AE65" s="53"/>
      <c r="AF65" s="53"/>
      <c r="AG65" s="53" t="s">
        <v>4004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4103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2"/>
        <v>0</v>
      </c>
      <c r="M66" s="26">
        <f t="shared" si="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/>
      <c r="AF66" s="53"/>
      <c r="AG66" s="53" t="s">
        <v>4004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4106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2"/>
        <v>0</v>
      </c>
      <c r="M67" s="26">
        <f t="shared" si="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/>
      <c r="AF67" s="53"/>
      <c r="AG67" s="53" t="s">
        <v>4004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4109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>PL10</v>
      </c>
      <c r="AC68" s="53" t="str">
        <f t="shared" si="5"/>
        <v/>
      </c>
      <c r="AD68" s="53" t="s">
        <v>703</v>
      </c>
      <c r="AE68" s="53"/>
      <c r="AF68" s="53"/>
      <c r="AG68" s="53" t="s">
        <v>4004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4112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2"/>
        <v>0</v>
      </c>
      <c r="M69" s="26">
        <f t="shared" si="3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>PL10</v>
      </c>
      <c r="AC69" s="53" t="str">
        <f t="shared" si="5"/>
        <v/>
      </c>
      <c r="AD69" s="53" t="s">
        <v>703</v>
      </c>
      <c r="AE69" s="53"/>
      <c r="AF69" s="53"/>
      <c r="AG69" s="53" t="s">
        <v>4004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4117</v>
      </c>
      <c r="E70" s="82" t="s">
        <v>4007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2"/>
        <v>0</v>
      </c>
      <c r="M70" s="26">
        <f t="shared" si="3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>PL10</v>
      </c>
      <c r="AC70" s="53" t="str">
        <f t="shared" si="5"/>
        <v/>
      </c>
      <c r="AD70" s="53" t="s">
        <v>703</v>
      </c>
      <c r="AE70" s="53"/>
      <c r="AF70" s="53"/>
      <c r="AG70" s="53" t="s">
        <v>4004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4122</v>
      </c>
      <c r="E71" s="82" t="s">
        <v>4007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2"/>
        <v>0</v>
      </c>
      <c r="M71" s="26">
        <f t="shared" si="3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>PL10</v>
      </c>
      <c r="AC71" s="53" t="str">
        <f t="shared" si="5"/>
        <v/>
      </c>
      <c r="AD71" s="53" t="s">
        <v>703</v>
      </c>
      <c r="AE71" s="53"/>
      <c r="AF71" s="53"/>
      <c r="AG71" s="53" t="s">
        <v>4004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4127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>PL10</v>
      </c>
      <c r="AC72" s="53" t="str">
        <f t="shared" si="5"/>
        <v/>
      </c>
      <c r="AD72" s="53" t="s">
        <v>703</v>
      </c>
      <c r="AE72" s="53"/>
      <c r="AF72" s="53"/>
      <c r="AG72" s="53" t="s">
        <v>4004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4132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>PL10</v>
      </c>
      <c r="AC73" s="53" t="str">
        <f t="shared" si="5"/>
        <v/>
      </c>
      <c r="AD73" s="53" t="s">
        <v>703</v>
      </c>
      <c r="AE73" s="53"/>
      <c r="AF73" s="53"/>
      <c r="AG73" s="53" t="s">
        <v>4004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4137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2"/>
        <v>0</v>
      </c>
      <c r="M74" s="26">
        <f t="shared" si="3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>PL10</v>
      </c>
      <c r="AC74" s="53" t="str">
        <f t="shared" si="5"/>
        <v/>
      </c>
      <c r="AD74" s="53" t="s">
        <v>703</v>
      </c>
      <c r="AE74" s="53"/>
      <c r="AF74" s="53"/>
      <c r="AG74" s="53" t="s">
        <v>4004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4142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2"/>
        <v>0</v>
      </c>
      <c r="M75" s="26">
        <f t="shared" si="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>PL10</v>
      </c>
      <c r="AC75" s="53" t="str">
        <f t="shared" si="5"/>
        <v/>
      </c>
      <c r="AD75" s="53" t="s">
        <v>703</v>
      </c>
      <c r="AE75" s="53"/>
      <c r="AF75" s="53"/>
      <c r="AG75" s="53" t="s">
        <v>4004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4145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2"/>
        <v>0</v>
      </c>
      <c r="M76" s="26">
        <f t="shared" si="3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>PL10</v>
      </c>
      <c r="AC76" s="53" t="str">
        <f t="shared" si="5"/>
        <v/>
      </c>
      <c r="AD76" s="53" t="s">
        <v>703</v>
      </c>
      <c r="AE76" s="53"/>
      <c r="AF76" s="53"/>
      <c r="AG76" s="53" t="s">
        <v>4004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4148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>PL10</v>
      </c>
      <c r="AC77" s="53" t="str">
        <f t="shared" si="5"/>
        <v/>
      </c>
      <c r="AD77" s="53" t="s">
        <v>703</v>
      </c>
      <c r="AE77" s="53"/>
      <c r="AF77" s="53"/>
      <c r="AG77" s="53" t="s">
        <v>4004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4151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2"/>
        <v>0</v>
      </c>
      <c r="M78" s="26">
        <f t="shared" si="3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>PL10</v>
      </c>
      <c r="AC78" s="53" t="str">
        <f t="shared" si="5"/>
        <v/>
      </c>
      <c r="AD78" s="53" t="s">
        <v>703</v>
      </c>
      <c r="AE78" s="53"/>
      <c r="AF78" s="53"/>
      <c r="AG78" s="53" t="s">
        <v>4004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4154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2"/>
        <v>0</v>
      </c>
      <c r="M79" s="26">
        <f t="shared" si="3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>PL10</v>
      </c>
      <c r="AC79" s="53" t="str">
        <f t="shared" si="5"/>
        <v/>
      </c>
      <c r="AD79" s="53" t="s">
        <v>703</v>
      </c>
      <c r="AE79" s="53"/>
      <c r="AF79" s="53"/>
      <c r="AG79" s="53" t="s">
        <v>4004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4157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>PL10</v>
      </c>
      <c r="AC80" s="53" t="str">
        <f t="shared" si="5"/>
        <v/>
      </c>
      <c r="AD80" s="53" t="s">
        <v>703</v>
      </c>
      <c r="AE80" s="53"/>
      <c r="AF80" s="53"/>
      <c r="AG80" s="53" t="s">
        <v>4004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4160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2"/>
        <v>0</v>
      </c>
      <c r="M81" s="26">
        <f t="shared" si="3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>PL10</v>
      </c>
      <c r="AC81" s="53" t="str">
        <f t="shared" si="5"/>
        <v/>
      </c>
      <c r="AD81" s="53" t="s">
        <v>703</v>
      </c>
      <c r="AE81" s="53"/>
      <c r="AF81" s="53"/>
      <c r="AG81" s="53" t="s">
        <v>4004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4165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2"/>
        <v>0</v>
      </c>
      <c r="M82" s="26">
        <f t="shared" si="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>PL10</v>
      </c>
      <c r="AC82" s="53" t="str">
        <f t="shared" si="5"/>
        <v/>
      </c>
      <c r="AD82" s="53" t="s">
        <v>703</v>
      </c>
      <c r="AE82" s="53"/>
      <c r="AF82" s="53"/>
      <c r="AG82" s="53" t="s">
        <v>4004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4168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/>
      <c r="AF83" s="53"/>
      <c r="AG83" s="53" t="s">
        <v>4004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4171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/>
      <c r="AF84" s="53"/>
      <c r="AG84" s="53" t="s">
        <v>4004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4174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>PL10</v>
      </c>
      <c r="AC85" s="53" t="str">
        <f t="shared" si="5"/>
        <v/>
      </c>
      <c r="AD85" s="53" t="s">
        <v>703</v>
      </c>
      <c r="AE85" s="53"/>
      <c r="AF85" s="53"/>
      <c r="AG85" s="53" t="s">
        <v>4004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4177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2"/>
        <v>0</v>
      </c>
      <c r="M86" s="26">
        <f t="shared" si="3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>PL10</v>
      </c>
      <c r="AC86" s="53" t="str">
        <f t="shared" si="5"/>
        <v/>
      </c>
      <c r="AD86" s="53" t="s">
        <v>703</v>
      </c>
      <c r="AE86" s="53"/>
      <c r="AF86" s="53"/>
      <c r="AG86" s="53" t="s">
        <v>4004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4240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2"/>
        <v>0</v>
      </c>
      <c r="M87" s="26">
        <f t="shared" si="3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>PL10</v>
      </c>
      <c r="AC87" s="53" t="str">
        <f t="shared" si="5"/>
        <v/>
      </c>
      <c r="AD87" s="53" t="s">
        <v>703</v>
      </c>
      <c r="AE87" s="53"/>
      <c r="AF87" s="53"/>
      <c r="AG87" s="53" t="s">
        <v>4004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4243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2"/>
        <v>0</v>
      </c>
      <c r="M88" s="26">
        <f t="shared" si="3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>PL10</v>
      </c>
      <c r="AC88" s="53" t="str">
        <f t="shared" si="5"/>
        <v/>
      </c>
      <c r="AD88" s="53" t="s">
        <v>703</v>
      </c>
      <c r="AE88" s="53"/>
      <c r="AF88" s="53"/>
      <c r="AG88" s="53" t="s">
        <v>4004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4182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>PL10</v>
      </c>
      <c r="AC89" s="53" t="str">
        <f t="shared" si="5"/>
        <v/>
      </c>
      <c r="AD89" s="53" t="s">
        <v>703</v>
      </c>
      <c r="AE89" s="53"/>
      <c r="AF89" s="53"/>
      <c r="AG89" s="53" t="s">
        <v>4004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4187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>PL10</v>
      </c>
      <c r="AC90" s="53" t="str">
        <f t="shared" si="5"/>
        <v/>
      </c>
      <c r="AD90" s="53" t="s">
        <v>703</v>
      </c>
      <c r="AE90" s="53"/>
      <c r="AF90" s="53"/>
      <c r="AG90" s="53" t="s">
        <v>4004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4190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2"/>
        <v>0</v>
      </c>
      <c r="M91" s="26">
        <f t="shared" si="3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>PL10</v>
      </c>
      <c r="AC91" s="53" t="str">
        <f t="shared" si="5"/>
        <v/>
      </c>
      <c r="AD91" s="53" t="s">
        <v>703</v>
      </c>
      <c r="AE91" s="53"/>
      <c r="AF91" s="53"/>
      <c r="AG91" s="53" t="s">
        <v>4004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4195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2"/>
        <v>0</v>
      </c>
      <c r="M92" s="26">
        <f t="shared" si="3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4004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4198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2"/>
        <v>0</v>
      </c>
      <c r="M93" s="26">
        <f t="shared" si="3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>PL10</v>
      </c>
      <c r="AC93" s="53" t="str">
        <f t="shared" si="5"/>
        <v/>
      </c>
      <c r="AD93" s="53" t="s">
        <v>703</v>
      </c>
      <c r="AE93" s="53"/>
      <c r="AF93" s="53"/>
      <c r="AG93" s="53" t="s">
        <v>4004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4201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6">MIN(SUM(N94:Y94),I94)</f>
        <v>0</v>
      </c>
      <c r="M94" s="26">
        <f t="shared" ref="M94:M157" si="7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4004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4204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6"/>
        <v>0</v>
      </c>
      <c r="M95" s="26">
        <f t="shared" si="7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8"/>
        <v>PL10</v>
      </c>
      <c r="AC95" s="53" t="str">
        <f t="shared" si="9"/>
        <v/>
      </c>
      <c r="AD95" s="53" t="s">
        <v>703</v>
      </c>
      <c r="AE95" s="53"/>
      <c r="AF95" s="53"/>
      <c r="AG95" s="53" t="s">
        <v>4004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4207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6"/>
        <v>0</v>
      </c>
      <c r="M96" s="26">
        <f t="shared" si="7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8"/>
        <v>PL10</v>
      </c>
      <c r="AC96" s="53" t="str">
        <f t="shared" si="9"/>
        <v/>
      </c>
      <c r="AD96" s="53" t="s">
        <v>703</v>
      </c>
      <c r="AE96" s="53"/>
      <c r="AF96" s="53"/>
      <c r="AG96" s="53" t="s">
        <v>4004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4210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6"/>
        <v>0</v>
      </c>
      <c r="M97" s="26">
        <f t="shared" si="7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8"/>
        <v>PL10</v>
      </c>
      <c r="AC97" s="53" t="str">
        <f t="shared" si="9"/>
        <v/>
      </c>
      <c r="AD97" s="53" t="s">
        <v>703</v>
      </c>
      <c r="AE97" s="53"/>
      <c r="AF97" s="53"/>
      <c r="AG97" s="53" t="s">
        <v>4004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4213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8"/>
        <v>PL10</v>
      </c>
      <c r="AC98" s="53" t="str">
        <f t="shared" si="9"/>
        <v/>
      </c>
      <c r="AD98" s="53" t="s">
        <v>703</v>
      </c>
      <c r="AE98" s="53"/>
      <c r="AF98" s="53"/>
      <c r="AG98" s="53" t="s">
        <v>4004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4216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6"/>
        <v>0</v>
      </c>
      <c r="M99" s="26">
        <f t="shared" si="7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8"/>
        <v>PL10</v>
      </c>
      <c r="AC99" s="53" t="str">
        <f t="shared" si="9"/>
        <v/>
      </c>
      <c r="AD99" s="53" t="s">
        <v>703</v>
      </c>
      <c r="AE99" s="53"/>
      <c r="AF99" s="53"/>
      <c r="AG99" s="53" t="s">
        <v>4004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4219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6"/>
        <v>0</v>
      </c>
      <c r="M100" s="26">
        <f t="shared" si="7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8"/>
        <v>PL10</v>
      </c>
      <c r="AC100" s="53" t="str">
        <f t="shared" si="9"/>
        <v/>
      </c>
      <c r="AD100" s="53" t="s">
        <v>703</v>
      </c>
      <c r="AE100" s="53"/>
      <c r="AF100" s="53"/>
      <c r="AG100" s="53" t="s">
        <v>4004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4222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/>
      <c r="AF101" s="53"/>
      <c r="AG101" s="53" t="s">
        <v>4004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4225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6"/>
        <v>0</v>
      </c>
      <c r="M102" s="26">
        <f t="shared" si="7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/>
      <c r="AF102" s="53"/>
      <c r="AG102" s="53" t="s">
        <v>4004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4228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6"/>
        <v>0</v>
      </c>
      <c r="M103" s="26">
        <f t="shared" si="7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8"/>
        <v>PL10</v>
      </c>
      <c r="AC103" s="53" t="str">
        <f t="shared" si="9"/>
        <v/>
      </c>
      <c r="AD103" s="53" t="s">
        <v>703</v>
      </c>
      <c r="AE103" s="53"/>
      <c r="AF103" s="53"/>
      <c r="AG103" s="53" t="s">
        <v>4004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4231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6"/>
        <v>0</v>
      </c>
      <c r="M104" s="26">
        <f t="shared" si="7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8"/>
        <v>PL10</v>
      </c>
      <c r="AC104" s="53" t="str">
        <f t="shared" si="9"/>
        <v/>
      </c>
      <c r="AD104" s="53" t="s">
        <v>703</v>
      </c>
      <c r="AE104" s="53"/>
      <c r="AF104" s="53"/>
      <c r="AG104" s="53" t="s">
        <v>4004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4234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6"/>
        <v>0</v>
      </c>
      <c r="M105" s="26">
        <f t="shared" si="7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8"/>
        <v>PL10</v>
      </c>
      <c r="AC105" s="53" t="str">
        <f t="shared" si="9"/>
        <v/>
      </c>
      <c r="AD105" s="53" t="s">
        <v>703</v>
      </c>
      <c r="AE105" s="53"/>
      <c r="AF105" s="53"/>
      <c r="AG105" s="53" t="s">
        <v>4004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4237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8"/>
        <v>PL10</v>
      </c>
      <c r="AC106" s="53" t="str">
        <f t="shared" si="9"/>
        <v/>
      </c>
      <c r="AD106" s="53" t="s">
        <v>703</v>
      </c>
      <c r="AE106" s="53"/>
      <c r="AF106" s="53"/>
      <c r="AG106" s="53" t="s">
        <v>4004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4248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6"/>
        <v>0</v>
      </c>
      <c r="M107" s="26">
        <f t="shared" si="7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8"/>
        <v>PL10</v>
      </c>
      <c r="AC107" s="53" t="str">
        <f t="shared" si="9"/>
        <v/>
      </c>
      <c r="AD107" s="53" t="s">
        <v>703</v>
      </c>
      <c r="AE107" s="53"/>
      <c r="AF107" s="53"/>
      <c r="AG107" s="53" t="s">
        <v>4004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4253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6"/>
        <v>0</v>
      </c>
      <c r="M108" s="26">
        <f t="shared" si="7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8"/>
        <v>PL10</v>
      </c>
      <c r="AC108" s="53" t="str">
        <f t="shared" si="9"/>
        <v/>
      </c>
      <c r="AD108" s="53" t="s">
        <v>703</v>
      </c>
      <c r="AE108" s="53"/>
      <c r="AF108" s="53"/>
      <c r="AG108" s="53" t="s">
        <v>4004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4256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6"/>
        <v>0</v>
      </c>
      <c r="M109" s="26">
        <f t="shared" si="7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8"/>
        <v>PL10</v>
      </c>
      <c r="AC109" s="53" t="str">
        <f t="shared" si="9"/>
        <v/>
      </c>
      <c r="AD109" s="53" t="s">
        <v>703</v>
      </c>
      <c r="AE109" s="53"/>
      <c r="AF109" s="53"/>
      <c r="AG109" s="53" t="s">
        <v>4004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4259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6"/>
        <v>0</v>
      </c>
      <c r="M110" s="26">
        <f t="shared" si="7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8"/>
        <v>PL10</v>
      </c>
      <c r="AC110" s="53" t="str">
        <f t="shared" si="9"/>
        <v/>
      </c>
      <c r="AD110" s="53" t="s">
        <v>703</v>
      </c>
      <c r="AE110" s="53"/>
      <c r="AF110" s="53"/>
      <c r="AG110" s="53" t="s">
        <v>4004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4262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8"/>
        <v>PL10</v>
      </c>
      <c r="AC111" s="53" t="str">
        <f t="shared" si="9"/>
        <v/>
      </c>
      <c r="AD111" s="53" t="s">
        <v>703</v>
      </c>
      <c r="AE111" s="53"/>
      <c r="AF111" s="53"/>
      <c r="AG111" s="53" t="s">
        <v>4004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4265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6"/>
        <v>0</v>
      </c>
      <c r="M112" s="26">
        <f t="shared" si="7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8"/>
        <v>PL10</v>
      </c>
      <c r="AC112" s="53" t="str">
        <f t="shared" si="9"/>
        <v/>
      </c>
      <c r="AD112" s="53" t="s">
        <v>703</v>
      </c>
      <c r="AE112" s="53"/>
      <c r="AF112" s="53"/>
      <c r="AG112" s="53" t="s">
        <v>4004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4268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6"/>
        <v>0</v>
      </c>
      <c r="M113" s="26">
        <f t="shared" si="7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8"/>
        <v>PL10</v>
      </c>
      <c r="AC113" s="53" t="str">
        <f t="shared" si="9"/>
        <v/>
      </c>
      <c r="AD113" s="53" t="s">
        <v>703</v>
      </c>
      <c r="AE113" s="53"/>
      <c r="AF113" s="53"/>
      <c r="AG113" s="53" t="s">
        <v>4004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4271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6"/>
        <v>0</v>
      </c>
      <c r="M114" s="26">
        <f t="shared" si="7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8"/>
        <v>PL10</v>
      </c>
      <c r="AC114" s="53" t="str">
        <f t="shared" si="9"/>
        <v/>
      </c>
      <c r="AD114" s="53" t="s">
        <v>703</v>
      </c>
      <c r="AE114" s="53"/>
      <c r="AF114" s="53"/>
      <c r="AG114" s="53" t="s">
        <v>4004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4274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8"/>
        <v>PL10</v>
      </c>
      <c r="AC115" s="53" t="str">
        <f t="shared" si="9"/>
        <v/>
      </c>
      <c r="AD115" s="53" t="s">
        <v>703</v>
      </c>
      <c r="AE115" s="53"/>
      <c r="AF115" s="53"/>
      <c r="AG115" s="53" t="s">
        <v>4004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4277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6"/>
        <v>0</v>
      </c>
      <c r="M116" s="26">
        <f t="shared" si="7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8"/>
        <v>PL10</v>
      </c>
      <c r="AC116" s="53" t="str">
        <f t="shared" si="9"/>
        <v/>
      </c>
      <c r="AD116" s="53" t="s">
        <v>703</v>
      </c>
      <c r="AE116" s="53"/>
      <c r="AF116" s="53"/>
      <c r="AG116" s="53" t="s">
        <v>4004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4282</v>
      </c>
      <c r="E117" s="82" t="s">
        <v>4283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6"/>
        <v>0</v>
      </c>
      <c r="M117" s="26">
        <f t="shared" si="7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8"/>
        <v>PL25</v>
      </c>
      <c r="AC117" s="53" t="str">
        <f t="shared" si="9"/>
        <v/>
      </c>
      <c r="AD117" s="53" t="s">
        <v>703</v>
      </c>
      <c r="AE117" s="53"/>
      <c r="AF117" s="53"/>
      <c r="AG117" s="53" t="s">
        <v>4284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4289</v>
      </c>
      <c r="E118" s="82" t="s">
        <v>4290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6"/>
        <v>0</v>
      </c>
      <c r="M118" s="26">
        <f t="shared" si="7"/>
        <v>2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8"/>
        <v>PL20</v>
      </c>
      <c r="AC118" s="53" t="str">
        <f t="shared" si="9"/>
        <v/>
      </c>
      <c r="AD118" s="53" t="s">
        <v>703</v>
      </c>
      <c r="AE118" s="53"/>
      <c r="AF118" s="53"/>
      <c r="AG118" s="53" t="s">
        <v>4291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4293</v>
      </c>
      <c r="E119" s="82" t="s">
        <v>4294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6"/>
        <v>0</v>
      </c>
      <c r="M119" s="26">
        <f t="shared" si="7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8"/>
        <v>PL10</v>
      </c>
      <c r="AC119" s="53" t="str">
        <f t="shared" si="9"/>
        <v/>
      </c>
      <c r="AD119" s="53" t="s">
        <v>703</v>
      </c>
      <c r="AE119" s="53"/>
      <c r="AF119" s="53"/>
      <c r="AG119" s="53" t="s">
        <v>4004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4297</v>
      </c>
      <c r="E120" s="82" t="s">
        <v>4283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6"/>
        <v>0</v>
      </c>
      <c r="M120" s="26">
        <f t="shared" si="7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8"/>
        <v>PL25</v>
      </c>
      <c r="AC120" s="53" t="str">
        <f t="shared" si="9"/>
        <v/>
      </c>
      <c r="AD120" s="53" t="s">
        <v>703</v>
      </c>
      <c r="AE120" s="53"/>
      <c r="AF120" s="53"/>
      <c r="AG120" s="53" t="s">
        <v>4284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4300</v>
      </c>
      <c r="E121" s="82" t="s">
        <v>4290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6"/>
        <v>0</v>
      </c>
      <c r="M121" s="26">
        <f t="shared" si="7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8"/>
        <v>PL20</v>
      </c>
      <c r="AC121" s="53" t="str">
        <f t="shared" si="9"/>
        <v/>
      </c>
      <c r="AD121" s="53" t="s">
        <v>703</v>
      </c>
      <c r="AE121" s="53"/>
      <c r="AF121" s="53"/>
      <c r="AG121" s="53" t="s">
        <v>4291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4301</v>
      </c>
      <c r="E122" s="82" t="s">
        <v>4294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6"/>
        <v>0</v>
      </c>
      <c r="M122" s="26">
        <f t="shared" si="7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/>
      <c r="AF122" s="53"/>
      <c r="AG122" s="53" t="s">
        <v>4004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4304</v>
      </c>
      <c r="E123" s="82" t="s">
        <v>4290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6"/>
        <v>0</v>
      </c>
      <c r="M123" s="26">
        <f t="shared" si="7"/>
        <v>2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8"/>
        <v>PL20</v>
      </c>
      <c r="AC123" s="53" t="str">
        <f t="shared" si="9"/>
        <v/>
      </c>
      <c r="AD123" s="53" t="s">
        <v>703</v>
      </c>
      <c r="AE123" s="53"/>
      <c r="AF123" s="53"/>
      <c r="AG123" s="53" t="s">
        <v>4291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4305</v>
      </c>
      <c r="E124" s="82" t="s">
        <v>4294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6"/>
        <v>0</v>
      </c>
      <c r="M124" s="26">
        <f t="shared" si="7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8"/>
        <v>PL10</v>
      </c>
      <c r="AC124" s="53" t="str">
        <f t="shared" si="9"/>
        <v/>
      </c>
      <c r="AD124" s="53" t="s">
        <v>703</v>
      </c>
      <c r="AE124" s="53"/>
      <c r="AF124" s="53"/>
      <c r="AG124" s="53" t="s">
        <v>4004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4308</v>
      </c>
      <c r="E125" s="82" t="s">
        <v>4290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6"/>
        <v>0</v>
      </c>
      <c r="M125" s="26">
        <f t="shared" si="7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8"/>
        <v>PL20</v>
      </c>
      <c r="AC125" s="53" t="str">
        <f t="shared" si="9"/>
        <v/>
      </c>
      <c r="AD125" s="53" t="s">
        <v>703</v>
      </c>
      <c r="AE125" s="53"/>
      <c r="AF125" s="53"/>
      <c r="AG125" s="53" t="s">
        <v>4291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4309</v>
      </c>
      <c r="E126" s="82" t="s">
        <v>4294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6"/>
        <v>0</v>
      </c>
      <c r="M126" s="26">
        <f t="shared" si="7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>PL10</v>
      </c>
      <c r="AC126" s="53" t="str">
        <f t="shared" si="9"/>
        <v/>
      </c>
      <c r="AD126" s="53" t="s">
        <v>703</v>
      </c>
      <c r="AE126" s="53"/>
      <c r="AF126" s="53"/>
      <c r="AG126" s="53" t="s">
        <v>4004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4312</v>
      </c>
      <c r="E127" s="82" t="s">
        <v>4290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6"/>
        <v>0</v>
      </c>
      <c r="M127" s="26">
        <f t="shared" si="7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>PL20</v>
      </c>
      <c r="AC127" s="53" t="str">
        <f t="shared" si="9"/>
        <v/>
      </c>
      <c r="AD127" s="53" t="s">
        <v>703</v>
      </c>
      <c r="AE127" s="53"/>
      <c r="AF127" s="53"/>
      <c r="AG127" s="53" t="s">
        <v>4291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4313</v>
      </c>
      <c r="E128" s="82" t="s">
        <v>4294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6"/>
        <v>0</v>
      </c>
      <c r="M128" s="26">
        <f t="shared" si="7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>PL10</v>
      </c>
      <c r="AC128" s="53" t="str">
        <f t="shared" si="9"/>
        <v/>
      </c>
      <c r="AD128" s="53" t="s">
        <v>703</v>
      </c>
      <c r="AE128" s="53"/>
      <c r="AF128" s="53"/>
      <c r="AG128" s="53" t="s">
        <v>4004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4316</v>
      </c>
      <c r="E129" s="82" t="s">
        <v>4290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6"/>
        <v>0</v>
      </c>
      <c r="M129" s="26">
        <f t="shared" si="7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>PL20</v>
      </c>
      <c r="AC129" s="53" t="str">
        <f t="shared" si="9"/>
        <v/>
      </c>
      <c r="AD129" s="53" t="s">
        <v>703</v>
      </c>
      <c r="AE129" s="53"/>
      <c r="AF129" s="53"/>
      <c r="AG129" s="53" t="s">
        <v>4291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4317</v>
      </c>
      <c r="E130" s="82" t="s">
        <v>4294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6"/>
        <v>0</v>
      </c>
      <c r="M130" s="26">
        <f t="shared" si="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PL10</v>
      </c>
      <c r="AC130" s="53" t="str">
        <f t="shared" si="9"/>
        <v/>
      </c>
      <c r="AD130" s="53" t="s">
        <v>703</v>
      </c>
      <c r="AE130" s="53"/>
      <c r="AF130" s="53"/>
      <c r="AG130" s="53" t="s">
        <v>4004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4320</v>
      </c>
      <c r="E131" s="82" t="s">
        <v>4290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6"/>
        <v>0</v>
      </c>
      <c r="M131" s="26">
        <f t="shared" si="7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>PL20</v>
      </c>
      <c r="AC131" s="53" t="str">
        <f t="shared" si="9"/>
        <v/>
      </c>
      <c r="AD131" s="53" t="s">
        <v>703</v>
      </c>
      <c r="AE131" s="53"/>
      <c r="AF131" s="53"/>
      <c r="AG131" s="53" t="s">
        <v>4291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4321</v>
      </c>
      <c r="E132" s="82" t="s">
        <v>4294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6"/>
        <v>0</v>
      </c>
      <c r="M132" s="26">
        <f t="shared" si="7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/>
      <c r="AF132" s="53"/>
      <c r="AG132" s="53" t="s">
        <v>4004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4324</v>
      </c>
      <c r="E133" s="82" t="s">
        <v>4290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6"/>
        <v>0</v>
      </c>
      <c r="M133" s="26">
        <f t="shared" si="7"/>
        <v>4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PL20</v>
      </c>
      <c r="AC133" s="53" t="str">
        <f t="shared" si="9"/>
        <v/>
      </c>
      <c r="AD133" s="53" t="s">
        <v>703</v>
      </c>
      <c r="AE133" s="53"/>
      <c r="AF133" s="53"/>
      <c r="AG133" s="53" t="s">
        <v>4291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4325</v>
      </c>
      <c r="E134" s="82" t="s">
        <v>4294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6"/>
        <v>0</v>
      </c>
      <c r="M134" s="26">
        <f t="shared" si="7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PL10</v>
      </c>
      <c r="AC134" s="53" t="str">
        <f t="shared" si="9"/>
        <v/>
      </c>
      <c r="AD134" s="53" t="s">
        <v>703</v>
      </c>
      <c r="AE134" s="53"/>
      <c r="AF134" s="53"/>
      <c r="AG134" s="53" t="s">
        <v>4004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4328</v>
      </c>
      <c r="E135" s="82" t="s">
        <v>4290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6"/>
        <v>0</v>
      </c>
      <c r="M135" s="26">
        <f t="shared" si="7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>PL20</v>
      </c>
      <c r="AC135" s="53" t="str">
        <f t="shared" si="9"/>
        <v/>
      </c>
      <c r="AD135" s="53" t="s">
        <v>703</v>
      </c>
      <c r="AE135" s="53"/>
      <c r="AF135" s="53"/>
      <c r="AG135" s="53" t="s">
        <v>4291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4329</v>
      </c>
      <c r="E136" s="82" t="s">
        <v>4294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6"/>
        <v>0</v>
      </c>
      <c r="M136" s="26">
        <f t="shared" si="7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>PL10</v>
      </c>
      <c r="AC136" s="53" t="str">
        <f t="shared" si="9"/>
        <v/>
      </c>
      <c r="AD136" s="53" t="s">
        <v>703</v>
      </c>
      <c r="AE136" s="53"/>
      <c r="AF136" s="53"/>
      <c r="AG136" s="53" t="s">
        <v>4004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4332</v>
      </c>
      <c r="E137" s="82" t="s">
        <v>4290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6"/>
        <v>0</v>
      </c>
      <c r="M137" s="26">
        <f t="shared" si="7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>PL20</v>
      </c>
      <c r="AC137" s="53" t="str">
        <f t="shared" si="9"/>
        <v/>
      </c>
      <c r="AD137" s="53" t="s">
        <v>703</v>
      </c>
      <c r="AE137" s="53"/>
      <c r="AF137" s="53"/>
      <c r="AG137" s="53" t="s">
        <v>4291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4333</v>
      </c>
      <c r="E138" s="82" t="s">
        <v>4294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6"/>
        <v>0</v>
      </c>
      <c r="M138" s="26">
        <f t="shared" si="7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/>
      <c r="AF138" s="53"/>
      <c r="AG138" s="53" t="s">
        <v>4004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4336</v>
      </c>
      <c r="E139" s="82" t="s">
        <v>4290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6"/>
        <v>0</v>
      </c>
      <c r="M139" s="26">
        <f t="shared" si="7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>PL20</v>
      </c>
      <c r="AC139" s="53" t="str">
        <f t="shared" si="9"/>
        <v/>
      </c>
      <c r="AD139" s="53" t="s">
        <v>703</v>
      </c>
      <c r="AE139" s="53"/>
      <c r="AF139" s="53"/>
      <c r="AG139" s="53" t="s">
        <v>4291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4337</v>
      </c>
      <c r="E140" s="82" t="s">
        <v>4294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6"/>
        <v>0</v>
      </c>
      <c r="M140" s="26">
        <f t="shared" si="7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>PL10</v>
      </c>
      <c r="AC140" s="53" t="str">
        <f t="shared" si="9"/>
        <v/>
      </c>
      <c r="AD140" s="53" t="s">
        <v>703</v>
      </c>
      <c r="AE140" s="53"/>
      <c r="AF140" s="53"/>
      <c r="AG140" s="53" t="s">
        <v>4004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4340</v>
      </c>
      <c r="E141" s="82" t="s">
        <v>4290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6"/>
        <v>0</v>
      </c>
      <c r="M141" s="26">
        <f t="shared" si="7"/>
        <v>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>PL20</v>
      </c>
      <c r="AC141" s="53" t="str">
        <f t="shared" si="9"/>
        <v/>
      </c>
      <c r="AD141" s="53" t="s">
        <v>703</v>
      </c>
      <c r="AE141" s="53"/>
      <c r="AF141" s="53"/>
      <c r="AG141" s="53" t="s">
        <v>4291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4341</v>
      </c>
      <c r="E142" s="82" t="s">
        <v>4294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6"/>
        <v>0</v>
      </c>
      <c r="M142" s="26">
        <f t="shared" si="7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>PL10</v>
      </c>
      <c r="AC142" s="53" t="str">
        <f t="shared" si="9"/>
        <v/>
      </c>
      <c r="AD142" s="53" t="s">
        <v>703</v>
      </c>
      <c r="AE142" s="53"/>
      <c r="AF142" s="53"/>
      <c r="AG142" s="53" t="s">
        <v>4004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4344</v>
      </c>
      <c r="E143" s="82" t="s">
        <v>4290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6"/>
        <v>0</v>
      </c>
      <c r="M143" s="26">
        <f t="shared" si="7"/>
        <v>2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>PL20</v>
      </c>
      <c r="AC143" s="53" t="str">
        <f t="shared" si="9"/>
        <v/>
      </c>
      <c r="AD143" s="53" t="s">
        <v>703</v>
      </c>
      <c r="AE143" s="53"/>
      <c r="AF143" s="53"/>
      <c r="AG143" s="53" t="s">
        <v>4291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4345</v>
      </c>
      <c r="E144" s="82" t="s">
        <v>4294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6"/>
        <v>0</v>
      </c>
      <c r="M144" s="26">
        <f t="shared" si="7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>PL10</v>
      </c>
      <c r="AC144" s="53" t="str">
        <f t="shared" si="9"/>
        <v/>
      </c>
      <c r="AD144" s="53" t="s">
        <v>703</v>
      </c>
      <c r="AE144" s="53"/>
      <c r="AF144" s="53"/>
      <c r="AG144" s="53" t="s">
        <v>4004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4348</v>
      </c>
      <c r="E145" s="82" t="s">
        <v>4290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6"/>
        <v>0</v>
      </c>
      <c r="M145" s="26">
        <f t="shared" si="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>PL20</v>
      </c>
      <c r="AC145" s="53" t="str">
        <f t="shared" si="9"/>
        <v/>
      </c>
      <c r="AD145" s="53" t="s">
        <v>703</v>
      </c>
      <c r="AE145" s="53"/>
      <c r="AF145" s="53"/>
      <c r="AG145" s="53" t="s">
        <v>4291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4349</v>
      </c>
      <c r="E146" s="82" t="s">
        <v>4294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6"/>
        <v>0</v>
      </c>
      <c r="M146" s="26">
        <f t="shared" si="7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>PL10</v>
      </c>
      <c r="AC146" s="53" t="str">
        <f t="shared" si="9"/>
        <v/>
      </c>
      <c r="AD146" s="53" t="s">
        <v>703</v>
      </c>
      <c r="AE146" s="53"/>
      <c r="AF146" s="53"/>
      <c r="AG146" s="53" t="s">
        <v>4004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4352</v>
      </c>
      <c r="E147" s="82" t="s">
        <v>4290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6"/>
        <v>0</v>
      </c>
      <c r="M147" s="26">
        <f t="shared" si="7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>PL20</v>
      </c>
      <c r="AC147" s="53" t="str">
        <f t="shared" si="9"/>
        <v/>
      </c>
      <c r="AD147" s="53" t="s">
        <v>703</v>
      </c>
      <c r="AE147" s="53"/>
      <c r="AF147" s="53"/>
      <c r="AG147" s="53" t="s">
        <v>4291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4353</v>
      </c>
      <c r="E148" s="82" t="s">
        <v>4294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6"/>
        <v>0</v>
      </c>
      <c r="M148" s="26">
        <f t="shared" si="7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>PL10</v>
      </c>
      <c r="AC148" s="53" t="str">
        <f t="shared" si="9"/>
        <v/>
      </c>
      <c r="AD148" s="53" t="s">
        <v>703</v>
      </c>
      <c r="AE148" s="53"/>
      <c r="AF148" s="53"/>
      <c r="AG148" s="53" t="s">
        <v>4004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4356</v>
      </c>
      <c r="E149" s="82" t="s">
        <v>4290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6"/>
        <v>0</v>
      </c>
      <c r="M149" s="26">
        <f t="shared" si="7"/>
        <v>2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>PL20</v>
      </c>
      <c r="AC149" s="53" t="str">
        <f t="shared" si="9"/>
        <v/>
      </c>
      <c r="AD149" s="53" t="s">
        <v>703</v>
      </c>
      <c r="AE149" s="53"/>
      <c r="AF149" s="53"/>
      <c r="AG149" s="53" t="s">
        <v>4291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4357</v>
      </c>
      <c r="E150" s="82" t="s">
        <v>4294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0</v>
      </c>
      <c r="M150" s="26">
        <f t="shared" si="7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>PL10</v>
      </c>
      <c r="AC150" s="53" t="str">
        <f t="shared" si="9"/>
        <v/>
      </c>
      <c r="AD150" s="53" t="s">
        <v>703</v>
      </c>
      <c r="AE150" s="53"/>
      <c r="AF150" s="53"/>
      <c r="AG150" s="53" t="s">
        <v>4004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4396</v>
      </c>
      <c r="E151" s="82" t="s">
        <v>4290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6"/>
        <v>0</v>
      </c>
      <c r="M151" s="26">
        <f t="shared" si="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PL20</v>
      </c>
      <c r="AC151" s="53" t="str">
        <f t="shared" si="9"/>
        <v/>
      </c>
      <c r="AD151" s="53" t="s">
        <v>703</v>
      </c>
      <c r="AE151" s="53"/>
      <c r="AF151" s="53"/>
      <c r="AG151" s="53" t="s">
        <v>4291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4397</v>
      </c>
      <c r="E152" s="82" t="s">
        <v>4294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6"/>
        <v>0</v>
      </c>
      <c r="M152" s="26">
        <f t="shared" si="7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>PL10</v>
      </c>
      <c r="AC152" s="53" t="str">
        <f t="shared" si="9"/>
        <v/>
      </c>
      <c r="AD152" s="53" t="s">
        <v>703</v>
      </c>
      <c r="AE152" s="53"/>
      <c r="AF152" s="53"/>
      <c r="AG152" s="53" t="s">
        <v>4004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4360</v>
      </c>
      <c r="E153" s="82" t="s">
        <v>4290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6"/>
        <v>0</v>
      </c>
      <c r="M153" s="26">
        <f t="shared" si="7"/>
        <v>2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PL20</v>
      </c>
      <c r="AC153" s="53" t="str">
        <f t="shared" si="9"/>
        <v/>
      </c>
      <c r="AD153" s="53" t="s">
        <v>703</v>
      </c>
      <c r="AE153" s="53"/>
      <c r="AF153" s="53"/>
      <c r="AG153" s="53" t="s">
        <v>4291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4361</v>
      </c>
      <c r="E154" s="82" t="s">
        <v>4294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6"/>
        <v>0</v>
      </c>
      <c r="M154" s="26">
        <f t="shared" si="7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/>
      <c r="AF154" s="53"/>
      <c r="AG154" s="53" t="s">
        <v>4004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4364</v>
      </c>
      <c r="E155" s="82" t="s">
        <v>4290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6"/>
        <v>0</v>
      </c>
      <c r="M155" s="26">
        <f t="shared" si="7"/>
        <v>2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PL20</v>
      </c>
      <c r="AC155" s="53" t="str">
        <f t="shared" si="9"/>
        <v/>
      </c>
      <c r="AD155" s="53" t="s">
        <v>703</v>
      </c>
      <c r="AE155" s="53"/>
      <c r="AF155" s="53"/>
      <c r="AG155" s="53" t="s">
        <v>4291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4365</v>
      </c>
      <c r="E156" s="82" t="s">
        <v>4294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6"/>
        <v>0</v>
      </c>
      <c r="M156" s="26">
        <f t="shared" si="7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>PL10</v>
      </c>
      <c r="AC156" s="53" t="str">
        <f t="shared" si="9"/>
        <v/>
      </c>
      <c r="AD156" s="53" t="s">
        <v>703</v>
      </c>
      <c r="AE156" s="53"/>
      <c r="AF156" s="53"/>
      <c r="AG156" s="53" t="s">
        <v>4004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4368</v>
      </c>
      <c r="E157" s="82" t="s">
        <v>4290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6"/>
        <v>0</v>
      </c>
      <c r="M157" s="26">
        <f t="shared" si="7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>PL20</v>
      </c>
      <c r="AC157" s="53" t="str">
        <f t="shared" si="9"/>
        <v/>
      </c>
      <c r="AD157" s="53" t="s">
        <v>703</v>
      </c>
      <c r="AE157" s="53"/>
      <c r="AF157" s="53"/>
      <c r="AG157" s="53" t="s">
        <v>4291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4369</v>
      </c>
      <c r="E158" s="82" t="s">
        <v>4294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221" si="10">MIN(SUM(N158:Y158),I158)</f>
        <v>0</v>
      </c>
      <c r="M158" s="26">
        <f t="shared" ref="M158:M221" si="11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2">IFERROR(IF(C158="Plate",LEFT(E158,FIND("*",E158,1)-1),""),IF(C158="Plate",LEFT(E158,FIND("x",E158,1)-1),""))</f>
        <v>PL10</v>
      </c>
      <c r="AC158" s="53" t="str">
        <f t="shared" ref="AC158:AC221" si="13">IF(ROUND(SUM(N158:Y158)-I158,0)&gt;0,"Thừa "&amp;SUM(N158:Y158)-I158,"")</f>
        <v/>
      </c>
      <c r="AD158" s="53" t="s">
        <v>703</v>
      </c>
      <c r="AE158" s="53"/>
      <c r="AF158" s="53"/>
      <c r="AG158" s="53" t="s">
        <v>4004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4372</v>
      </c>
      <c r="E159" s="82" t="s">
        <v>4290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0"/>
        <v>0</v>
      </c>
      <c r="M159" s="26">
        <f t="shared" si="11"/>
        <v>2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2"/>
        <v>PL20</v>
      </c>
      <c r="AC159" s="53" t="str">
        <f t="shared" si="13"/>
        <v/>
      </c>
      <c r="AD159" s="53" t="s">
        <v>703</v>
      </c>
      <c r="AE159" s="53"/>
      <c r="AF159" s="53"/>
      <c r="AG159" s="53" t="s">
        <v>4291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4373</v>
      </c>
      <c r="E160" s="82" t="s">
        <v>4294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0"/>
        <v>0</v>
      </c>
      <c r="M160" s="26">
        <f t="shared" si="11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2"/>
        <v>PL10</v>
      </c>
      <c r="AC160" s="53" t="str">
        <f t="shared" si="13"/>
        <v/>
      </c>
      <c r="AD160" s="53" t="s">
        <v>703</v>
      </c>
      <c r="AE160" s="53"/>
      <c r="AF160" s="53"/>
      <c r="AG160" s="53" t="s">
        <v>4004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4376</v>
      </c>
      <c r="E161" s="82" t="s">
        <v>4290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0"/>
        <v>0</v>
      </c>
      <c r="M161" s="26">
        <f t="shared" si="11"/>
        <v>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2"/>
        <v>PL20</v>
      </c>
      <c r="AC161" s="53" t="str">
        <f t="shared" si="13"/>
        <v/>
      </c>
      <c r="AD161" s="53" t="s">
        <v>703</v>
      </c>
      <c r="AE161" s="53"/>
      <c r="AF161" s="53"/>
      <c r="AG161" s="53" t="s">
        <v>4291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4377</v>
      </c>
      <c r="E162" s="82" t="s">
        <v>4294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0"/>
        <v>0</v>
      </c>
      <c r="M162" s="26">
        <f t="shared" si="11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2"/>
        <v>PL10</v>
      </c>
      <c r="AC162" s="53" t="str">
        <f t="shared" si="13"/>
        <v/>
      </c>
      <c r="AD162" s="53" t="s">
        <v>703</v>
      </c>
      <c r="AE162" s="53"/>
      <c r="AF162" s="53"/>
      <c r="AG162" s="53" t="s">
        <v>4004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4380</v>
      </c>
      <c r="E163" s="82" t="s">
        <v>4290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0"/>
        <v>0</v>
      </c>
      <c r="M163" s="26">
        <f t="shared" si="11"/>
        <v>2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2"/>
        <v>PL20</v>
      </c>
      <c r="AC163" s="53" t="str">
        <f t="shared" si="13"/>
        <v/>
      </c>
      <c r="AD163" s="53" t="s">
        <v>703</v>
      </c>
      <c r="AE163" s="53"/>
      <c r="AF163" s="53"/>
      <c r="AG163" s="53" t="s">
        <v>4291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4381</v>
      </c>
      <c r="E164" s="82" t="s">
        <v>4294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0"/>
        <v>0</v>
      </c>
      <c r="M164" s="26">
        <f t="shared" si="11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2"/>
        <v>PL10</v>
      </c>
      <c r="AC164" s="53" t="str">
        <f t="shared" si="13"/>
        <v/>
      </c>
      <c r="AD164" s="53" t="s">
        <v>703</v>
      </c>
      <c r="AE164" s="53"/>
      <c r="AF164" s="53"/>
      <c r="AG164" s="53" t="s">
        <v>4004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4384</v>
      </c>
      <c r="E165" s="82" t="s">
        <v>4290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0"/>
        <v>0</v>
      </c>
      <c r="M165" s="26">
        <f t="shared" si="11"/>
        <v>2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2"/>
        <v>PL20</v>
      </c>
      <c r="AC165" s="53" t="str">
        <f t="shared" si="13"/>
        <v/>
      </c>
      <c r="AD165" s="53" t="s">
        <v>703</v>
      </c>
      <c r="AE165" s="53"/>
      <c r="AF165" s="53"/>
      <c r="AG165" s="53" t="s">
        <v>4291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4385</v>
      </c>
      <c r="E166" s="82" t="s">
        <v>4294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0"/>
        <v>0</v>
      </c>
      <c r="M166" s="26">
        <f t="shared" si="11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2"/>
        <v>PL10</v>
      </c>
      <c r="AC166" s="53" t="str">
        <f t="shared" si="13"/>
        <v/>
      </c>
      <c r="AD166" s="53" t="s">
        <v>703</v>
      </c>
      <c r="AE166" s="53"/>
      <c r="AF166" s="53"/>
      <c r="AG166" s="53" t="s">
        <v>4004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4388</v>
      </c>
      <c r="E167" s="82" t="s">
        <v>4290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0"/>
        <v>0</v>
      </c>
      <c r="M167" s="26">
        <f t="shared" si="11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2"/>
        <v>PL20</v>
      </c>
      <c r="AC167" s="53" t="str">
        <f t="shared" si="13"/>
        <v/>
      </c>
      <c r="AD167" s="53" t="s">
        <v>703</v>
      </c>
      <c r="AE167" s="53"/>
      <c r="AF167" s="53"/>
      <c r="AG167" s="53" t="s">
        <v>4291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4389</v>
      </c>
      <c r="E168" s="82" t="s">
        <v>4294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0"/>
        <v>0</v>
      </c>
      <c r="M168" s="26">
        <f t="shared" si="11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2"/>
        <v>PL10</v>
      </c>
      <c r="AC168" s="53" t="str">
        <f t="shared" si="13"/>
        <v/>
      </c>
      <c r="AD168" s="53" t="s">
        <v>703</v>
      </c>
      <c r="AE168" s="53"/>
      <c r="AF168" s="53"/>
      <c r="AG168" s="53" t="s">
        <v>4004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4392</v>
      </c>
      <c r="E169" s="82" t="s">
        <v>4290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0"/>
        <v>0</v>
      </c>
      <c r="M169" s="26">
        <f t="shared" si="11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2"/>
        <v>PL20</v>
      </c>
      <c r="AC169" s="53" t="str">
        <f t="shared" si="13"/>
        <v/>
      </c>
      <c r="AD169" s="53" t="s">
        <v>703</v>
      </c>
      <c r="AE169" s="53"/>
      <c r="AF169" s="53"/>
      <c r="AG169" s="53" t="s">
        <v>4291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4393</v>
      </c>
      <c r="E170" s="82" t="s">
        <v>4294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0"/>
        <v>0</v>
      </c>
      <c r="M170" s="26">
        <f t="shared" si="11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2"/>
        <v>PL10</v>
      </c>
      <c r="AC170" s="53" t="str">
        <f t="shared" si="13"/>
        <v/>
      </c>
      <c r="AD170" s="53" t="s">
        <v>703</v>
      </c>
      <c r="AE170" s="53"/>
      <c r="AF170" s="53"/>
      <c r="AG170" s="53" t="s">
        <v>4004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4400</v>
      </c>
      <c r="E171" s="82" t="s">
        <v>4290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0"/>
        <v>0</v>
      </c>
      <c r="M171" s="26">
        <f t="shared" si="11"/>
        <v>2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2"/>
        <v>PL20</v>
      </c>
      <c r="AC171" s="53" t="str">
        <f t="shared" si="13"/>
        <v/>
      </c>
      <c r="AD171" s="53" t="s">
        <v>703</v>
      </c>
      <c r="AE171" s="53"/>
      <c r="AF171" s="53"/>
      <c r="AG171" s="53" t="s">
        <v>4291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4401</v>
      </c>
      <c r="E172" s="82" t="s">
        <v>4294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0"/>
        <v>0</v>
      </c>
      <c r="M172" s="26">
        <f t="shared" si="11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2"/>
        <v>PL10</v>
      </c>
      <c r="AC172" s="53" t="str">
        <f t="shared" si="13"/>
        <v/>
      </c>
      <c r="AD172" s="53" t="s">
        <v>703</v>
      </c>
      <c r="AE172" s="53"/>
      <c r="AF172" s="53"/>
      <c r="AG172" s="53" t="s">
        <v>4004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4404</v>
      </c>
      <c r="E173" s="82" t="s">
        <v>4290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0"/>
        <v>0</v>
      </c>
      <c r="M173" s="26">
        <f t="shared" si="1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2"/>
        <v>PL20</v>
      </c>
      <c r="AC173" s="53" t="str">
        <f t="shared" si="13"/>
        <v/>
      </c>
      <c r="AD173" s="53" t="s">
        <v>703</v>
      </c>
      <c r="AE173" s="53"/>
      <c r="AF173" s="53"/>
      <c r="AG173" s="53" t="s">
        <v>4291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4405</v>
      </c>
      <c r="E174" s="82" t="s">
        <v>4294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0"/>
        <v>0</v>
      </c>
      <c r="M174" s="26">
        <f t="shared" si="11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2"/>
        <v>PL10</v>
      </c>
      <c r="AC174" s="53" t="str">
        <f t="shared" si="13"/>
        <v/>
      </c>
      <c r="AD174" s="53" t="s">
        <v>703</v>
      </c>
      <c r="AE174" s="53"/>
      <c r="AF174" s="53"/>
      <c r="AG174" s="53" t="s">
        <v>4004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4408</v>
      </c>
      <c r="E175" s="82" t="s">
        <v>4290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2"/>
        <v>PL20</v>
      </c>
      <c r="AC175" s="53" t="str">
        <f t="shared" si="13"/>
        <v/>
      </c>
      <c r="AD175" s="53" t="s">
        <v>703</v>
      </c>
      <c r="AE175" s="53"/>
      <c r="AF175" s="53"/>
      <c r="AG175" s="53" t="s">
        <v>4291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4409</v>
      </c>
      <c r="E176" s="82" t="s">
        <v>4294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0"/>
        <v>0</v>
      </c>
      <c r="M176" s="26">
        <f t="shared" si="11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2"/>
        <v>PL10</v>
      </c>
      <c r="AC176" s="53" t="str">
        <f t="shared" si="13"/>
        <v/>
      </c>
      <c r="AD176" s="53" t="s">
        <v>703</v>
      </c>
      <c r="AE176" s="53"/>
      <c r="AF176" s="53"/>
      <c r="AG176" s="53" t="s">
        <v>4004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4412</v>
      </c>
      <c r="E177" s="82" t="s">
        <v>4290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0"/>
        <v>0</v>
      </c>
      <c r="M177" s="26">
        <f t="shared" si="11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2"/>
        <v>PL20</v>
      </c>
      <c r="AC177" s="53" t="str">
        <f t="shared" si="13"/>
        <v/>
      </c>
      <c r="AD177" s="53" t="s">
        <v>703</v>
      </c>
      <c r="AE177" s="53"/>
      <c r="AF177" s="53"/>
      <c r="AG177" s="53" t="s">
        <v>4291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4413</v>
      </c>
      <c r="E178" s="82" t="s">
        <v>4294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0"/>
        <v>0</v>
      </c>
      <c r="M178" s="26">
        <f t="shared" si="11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2"/>
        <v>PL10</v>
      </c>
      <c r="AC178" s="53" t="str">
        <f t="shared" si="13"/>
        <v/>
      </c>
      <c r="AD178" s="53" t="s">
        <v>703</v>
      </c>
      <c r="AE178" s="53"/>
      <c r="AF178" s="53"/>
      <c r="AG178" s="53" t="s">
        <v>4004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4416</v>
      </c>
      <c r="E179" s="82" t="s">
        <v>4290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0"/>
        <v>0</v>
      </c>
      <c r="M179" s="26">
        <f t="shared" si="1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2"/>
        <v>PL20</v>
      </c>
      <c r="AC179" s="53" t="str">
        <f t="shared" si="13"/>
        <v/>
      </c>
      <c r="AD179" s="53" t="s">
        <v>703</v>
      </c>
      <c r="AE179" s="53"/>
      <c r="AF179" s="53"/>
      <c r="AG179" s="53" t="s">
        <v>4291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4417</v>
      </c>
      <c r="E180" s="82" t="s">
        <v>4294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0"/>
        <v>0</v>
      </c>
      <c r="M180" s="26">
        <f t="shared" si="11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2"/>
        <v>PL10</v>
      </c>
      <c r="AC180" s="53" t="str">
        <f t="shared" si="13"/>
        <v/>
      </c>
      <c r="AD180" s="53" t="s">
        <v>703</v>
      </c>
      <c r="AE180" s="53"/>
      <c r="AF180" s="53"/>
      <c r="AG180" s="53" t="s">
        <v>4004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6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U298OLD2</vt:lpstr>
      <vt:lpstr>BTP-U298STK2</vt:lpstr>
      <vt:lpstr>U298OLD1</vt:lpstr>
      <vt:lpstr>U298STK2</vt:lpstr>
      <vt:lpstr>BTP-U298STK1</vt:lpstr>
      <vt:lpstr>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2026-04-09T04:12:54Z</dcterms:created>
  <dcterms:modified xsi:type="dcterms:W3CDTF">2026-10-12T07:35:52Z</dcterms:modified>
</cp:coreProperties>
</file>