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E6F3FC98-E219-49C1-A6E5-01A38882694D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'BTP-U302AB2'!$C$29:$AT$301</definedName>
    <definedName name="_xlnm._FilterDatabase" localSheetId="1" hidden="1">'BTP-U302SCR1'!$C$29:$BO$846</definedName>
    <definedName name="_xlnm._FilterDatabase" localSheetId="3" hidden="1">'BTP-U302SCR2'!$C$29:$BT$846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G473" i="2" l="1"/>
  <c r="BG472" i="2"/>
  <c r="BG27" i="2" s="1" a="1"/>
  <c r="BG27" i="2" s="1"/>
  <c r="BG307" i="2"/>
  <c r="BE472" i="2"/>
  <c r="BE307" i="2"/>
  <c r="BE306" i="2"/>
  <c r="BF27" i="2" a="1"/>
  <c r="BF27" i="2" s="1"/>
  <c r="BF28" i="2"/>
  <c r="AG107" i="5"/>
  <c r="AG60" i="5"/>
  <c r="AG27" i="5" a="1"/>
  <c r="AG27" i="5" s="1"/>
  <c r="AG28" i="5"/>
  <c r="BD704" i="2"/>
  <c r="BD759" i="2"/>
  <c r="BD742" i="2"/>
  <c r="BD664" i="2"/>
  <c r="BC306" i="2"/>
  <c r="BC27" i="2" s="1" a="1"/>
  <c r="BC27" i="2" s="1"/>
  <c r="BB27" i="2" a="1"/>
  <c r="BB27" i="2" s="1"/>
  <c r="BB28" i="2"/>
  <c r="BA27" i="2" a="1"/>
  <c r="BA27" i="2" s="1"/>
  <c r="BA28" i="2"/>
  <c r="AZ27" i="2" a="1"/>
  <c r="AZ27" i="2" s="1"/>
  <c r="AZ28" i="2"/>
  <c r="AY27" i="2" a="1"/>
  <c r="AY27" i="2" s="1"/>
  <c r="AY28" i="2"/>
  <c r="AX532" i="2"/>
  <c r="AX432" i="2"/>
  <c r="AX362" i="2"/>
  <c r="AX269" i="2"/>
  <c r="AW27" i="2" a="1"/>
  <c r="AW27" i="2" s="1"/>
  <c r="AW28" i="2"/>
  <c r="AV27" i="2" a="1"/>
  <c r="AV27" i="2" s="1"/>
  <c r="AV28" i="2"/>
  <c r="AU27" i="2" a="1"/>
  <c r="AU27" i="2" s="1"/>
  <c r="AU28" i="2"/>
  <c r="AF27" i="5" a="1"/>
  <c r="AF27" i="5" s="1"/>
  <c r="AF28" i="5"/>
  <c r="AT630" i="2"/>
  <c r="AT557" i="2"/>
  <c r="AT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S27" i="2" a="1"/>
  <c r="AS27" i="2" s="1"/>
  <c r="AS28" i="2"/>
  <c r="AD28" i="5"/>
  <c r="AR27" i="2" a="1"/>
  <c r="AR27" i="2" s="1"/>
  <c r="AR28" i="2"/>
  <c r="BG28" i="2" l="1"/>
  <c r="BE27" i="2" a="1"/>
  <c r="BE27" i="2" s="1"/>
  <c r="BE28" i="2"/>
  <c r="BD27" i="2" a="1"/>
  <c r="BD27" i="2" s="1"/>
  <c r="BD28" i="2"/>
  <c r="BC28" i="2"/>
  <c r="AX27" i="2" a="1"/>
  <c r="AX27" i="2" s="1"/>
  <c r="AX28" i="2"/>
  <c r="AT27" i="2" a="1"/>
  <c r="AT27" i="2" s="1"/>
  <c r="AT28" i="2"/>
  <c r="AE27" i="5" a="1"/>
  <c r="AE27" i="5" s="1"/>
  <c r="AE28" i="5"/>
  <c r="AC27" i="5" a="1"/>
  <c r="AC27" i="5" s="1"/>
  <c r="AC28" i="5"/>
  <c r="AQ27" i="2" a="1"/>
  <c r="AQ27" i="2" s="1"/>
  <c r="AQ28" i="2"/>
  <c r="AP28" i="2"/>
  <c r="BK121" i="2"/>
  <c r="BL121" i="2"/>
  <c r="BK122" i="2"/>
  <c r="BL122" i="2"/>
  <c r="BK123" i="2"/>
  <c r="BL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O27" i="2" a="1"/>
  <c r="AO27" i="2" s="1"/>
  <c r="AP27" i="2" a="1"/>
  <c r="AP27" i="2" s="1"/>
  <c r="AO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N27" i="2" a="1"/>
  <c r="AN27" i="2" s="1"/>
  <c r="AN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L27" i="2" a="1"/>
  <c r="AL27" i="2" s="1"/>
  <c r="AM27" i="2" a="1"/>
  <c r="AM27" i="2" s="1"/>
  <c r="AL28" i="2"/>
  <c r="AM28" i="2"/>
  <c r="AR27" i="1" a="1"/>
  <c r="AR27" i="1" s="1"/>
  <c r="AR28" i="1"/>
  <c r="AQ27" i="1" a="1"/>
  <c r="AQ27" i="1" s="1"/>
  <c r="AQ28" i="1"/>
  <c r="AP27" i="1" a="1"/>
  <c r="AP27" i="1" s="1"/>
  <c r="AP28" i="1"/>
  <c r="AK27" i="2" a="1"/>
  <c r="AK27" i="2" s="1"/>
  <c r="AK28" i="2"/>
  <c r="J6" i="9"/>
  <c r="J4" i="9"/>
  <c r="AJ27" i="2" a="1"/>
  <c r="AJ27" i="2" s="1"/>
  <c r="AJ28" i="2"/>
  <c r="AO108" i="1"/>
  <c r="AO27" i="1" s="1" a="1"/>
  <c r="AO27" i="1" s="1"/>
  <c r="AN737" i="1"/>
  <c r="AN709" i="1"/>
  <c r="AN742" i="1"/>
  <c r="AI27" i="2" a="1"/>
  <c r="AI27" i="2" s="1"/>
  <c r="AI28" i="2"/>
  <c r="AM27" i="1" a="1"/>
  <c r="AM27" i="1" s="1"/>
  <c r="AM28" i="1"/>
  <c r="AH27" i="2" a="1"/>
  <c r="AH27" i="2" s="1"/>
  <c r="AH28" i="2"/>
  <c r="AG27" i="2" a="1"/>
  <c r="AG27" i="2" s="1"/>
  <c r="AG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BL766" i="2"/>
  <c r="BK766" i="2"/>
  <c r="L766" i="2"/>
  <c r="BL625" i="2"/>
  <c r="BK625" i="2"/>
  <c r="L625" i="2"/>
  <c r="BL624" i="2"/>
  <c r="BK624" i="2"/>
  <c r="L624" i="2"/>
  <c r="BL607" i="2"/>
  <c r="BK607" i="2"/>
  <c r="L607" i="2"/>
  <c r="BL601" i="2"/>
  <c r="BK601" i="2"/>
  <c r="L601" i="2"/>
  <c r="BL150" i="2"/>
  <c r="BK150" i="2"/>
  <c r="L150" i="2"/>
  <c r="BL134" i="2"/>
  <c r="BK134" i="2"/>
  <c r="L134" i="2"/>
  <c r="BL127" i="2"/>
  <c r="BK127" i="2"/>
  <c r="L127" i="2"/>
  <c r="M127" i="2" s="1"/>
  <c r="BL114" i="2"/>
  <c r="BK114" i="2"/>
  <c r="L114" i="2"/>
  <c r="BL108" i="2"/>
  <c r="BK108" i="2"/>
  <c r="L108" i="2"/>
  <c r="BL102" i="2"/>
  <c r="BK102" i="2"/>
  <c r="L102" i="2"/>
  <c r="BL85" i="2"/>
  <c r="BK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K4" i="2"/>
  <c r="AF27" i="2" a="1"/>
  <c r="AF27" i="2" s="1"/>
  <c r="AF28" i="2"/>
  <c r="AE598" i="2"/>
  <c r="T679" i="16"/>
  <c r="T762" i="16"/>
  <c r="T946" i="16"/>
  <c r="T679" i="20"/>
  <c r="T712" i="20"/>
  <c r="T916" i="16"/>
  <c r="T711" i="16"/>
  <c r="T712" i="16"/>
  <c r="T81" i="20"/>
  <c r="T916" i="20"/>
  <c r="T762" i="20"/>
  <c r="T924" i="16"/>
  <c r="T939" i="20"/>
  <c r="T924" i="20"/>
  <c r="T711" i="20"/>
  <c r="T939" i="16"/>
  <c r="T909" i="20"/>
  <c r="T969" i="20"/>
  <c r="T691" i="20"/>
  <c r="T691" i="16"/>
  <c r="T81" i="16"/>
  <c r="T946" i="20"/>
  <c r="T909" i="16"/>
  <c r="T969" i="16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E27" i="2" a="1"/>
  <c r="AE27" i="2" s="1"/>
  <c r="AE28" i="2"/>
  <c r="AJ27" i="1" a="1"/>
  <c r="AJ27" i="1" s="1"/>
  <c r="AJ28" i="1"/>
  <c r="AI27" i="1" a="1"/>
  <c r="AI27" i="1" s="1"/>
  <c r="AI28" i="1"/>
  <c r="AD27" i="2" a="1"/>
  <c r="AD27" i="2" s="1"/>
  <c r="AD28" i="2"/>
  <c r="AC27" i="2" a="1"/>
  <c r="AC27" i="2" s="1"/>
  <c r="AC28" i="2"/>
  <c r="AH27" i="1" a="1"/>
  <c r="AH27" i="1" s="1"/>
  <c r="AH28" i="1"/>
  <c r="AC162" i="6"/>
  <c r="AC28" i="6" s="1"/>
  <c r="AC27" i="6" a="1"/>
  <c r="AC27" i="6" s="1"/>
  <c r="AA208" i="5"/>
  <c r="AB7" i="6"/>
  <c r="AA206" i="5"/>
  <c r="AA28" i="5" s="1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B37" i="2"/>
  <c r="AB35" i="2"/>
  <c r="AB38" i="2"/>
  <c r="AB36" i="2"/>
  <c r="AG27" i="1" a="1"/>
  <c r="AG27" i="1" s="1"/>
  <c r="AG28" i="1"/>
  <c r="AA27" i="2" a="1"/>
  <c r="AA27" i="2" s="1"/>
  <c r="AA28" i="2"/>
  <c r="AF27" i="1" a="1"/>
  <c r="AF27" i="1" s="1"/>
  <c r="AF28" i="1"/>
  <c r="Z27" i="2" a="1"/>
  <c r="Z27" i="2" s="1"/>
  <c r="Z28" i="2"/>
  <c r="Y27" i="2" a="1"/>
  <c r="Y27" i="2" s="1"/>
  <c r="Y28" i="2"/>
  <c r="AE27" i="1" a="1"/>
  <c r="AE27" i="1" s="1"/>
  <c r="AE28" i="1"/>
  <c r="Z27" i="6" a="1"/>
  <c r="Z27" i="6" s="1"/>
  <c r="Z28" i="6"/>
  <c r="J7" i="9"/>
  <c r="J5" i="9"/>
  <c r="Z27" i="5" l="1" a="1"/>
  <c r="Z27" i="5" s="1"/>
  <c r="AA27" i="5" a="1"/>
  <c r="AA27" i="5" s="1"/>
  <c r="Z28" i="5"/>
  <c r="AB27" i="2" a="1"/>
  <c r="AB27" i="2" s="1"/>
  <c r="AB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BL509" i="2"/>
  <c r="BK509" i="2"/>
  <c r="L509" i="2"/>
  <c r="BL482" i="2"/>
  <c r="BK482" i="2"/>
  <c r="L482" i="2"/>
  <c r="BL481" i="2"/>
  <c r="BK481" i="2"/>
  <c r="L481" i="2"/>
  <c r="BL480" i="2"/>
  <c r="BK480" i="2"/>
  <c r="L480" i="2"/>
  <c r="BL473" i="2"/>
  <c r="BK473" i="2"/>
  <c r="L473" i="2"/>
  <c r="BL472" i="2"/>
  <c r="BK472" i="2"/>
  <c r="L472" i="2"/>
  <c r="BL392" i="2"/>
  <c r="BK392" i="2"/>
  <c r="L392" i="2"/>
  <c r="BL364" i="2"/>
  <c r="BK364" i="2"/>
  <c r="L364" i="2"/>
  <c r="BL341" i="2"/>
  <c r="BK341" i="2"/>
  <c r="L341" i="2"/>
  <c r="BL314" i="2"/>
  <c r="BK314" i="2"/>
  <c r="L314" i="2"/>
  <c r="BL313" i="2"/>
  <c r="BK313" i="2"/>
  <c r="L313" i="2"/>
  <c r="BL312" i="2"/>
  <c r="BK312" i="2"/>
  <c r="L312" i="2"/>
  <c r="BL307" i="2"/>
  <c r="BK307" i="2"/>
  <c r="L307" i="2"/>
  <c r="BL306" i="2"/>
  <c r="BK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BL449" i="2"/>
  <c r="BK449" i="2"/>
  <c r="L449" i="2"/>
  <c r="BL479" i="2"/>
  <c r="BK479" i="2"/>
  <c r="L479" i="2"/>
  <c r="BL543" i="2"/>
  <c r="BK543" i="2"/>
  <c r="L543" i="2"/>
  <c r="T483" i="20"/>
  <c r="T213" i="20"/>
  <c r="T474" i="16"/>
  <c r="T19" i="16"/>
  <c r="T205" i="16"/>
  <c r="T484" i="16"/>
  <c r="T206" i="16"/>
  <c r="T485" i="16"/>
  <c r="T484" i="20"/>
  <c r="T339" i="20"/>
  <c r="T485" i="20"/>
  <c r="T211" i="16"/>
  <c r="T19" i="20"/>
  <c r="T211" i="20"/>
  <c r="T212" i="16"/>
  <c r="T278" i="20"/>
  <c r="T622" i="20"/>
  <c r="T339" i="16"/>
  <c r="T205" i="20"/>
  <c r="T550" i="16"/>
  <c r="T212" i="20"/>
  <c r="T475" i="20"/>
  <c r="T481" i="20"/>
  <c r="T278" i="16"/>
  <c r="T453" i="20"/>
  <c r="T213" i="16"/>
  <c r="T206" i="20"/>
  <c r="T474" i="20"/>
  <c r="T483" i="16"/>
  <c r="T550" i="20"/>
  <c r="T475" i="16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BL844" i="2"/>
  <c r="BK844" i="2"/>
  <c r="L844" i="2"/>
  <c r="BL843" i="2"/>
  <c r="BK843" i="2"/>
  <c r="L843" i="2"/>
  <c r="BL842" i="2"/>
  <c r="BK842" i="2"/>
  <c r="L842" i="2"/>
  <c r="BL841" i="2"/>
  <c r="BK841" i="2"/>
  <c r="L841" i="2"/>
  <c r="BL840" i="2"/>
  <c r="BK840" i="2"/>
  <c r="L840" i="2"/>
  <c r="BL839" i="2"/>
  <c r="BK839" i="2"/>
  <c r="L839" i="2"/>
  <c r="BL838" i="2"/>
  <c r="BK838" i="2"/>
  <c r="L838" i="2"/>
  <c r="BL837" i="2"/>
  <c r="BK837" i="2"/>
  <c r="L837" i="2"/>
  <c r="BL836" i="2"/>
  <c r="BK836" i="2"/>
  <c r="L836" i="2"/>
  <c r="BL835" i="2"/>
  <c r="BK835" i="2"/>
  <c r="L835" i="2"/>
  <c r="BL834" i="2"/>
  <c r="BK834" i="2"/>
  <c r="L834" i="2"/>
  <c r="BL833" i="2"/>
  <c r="BK833" i="2"/>
  <c r="L833" i="2"/>
  <c r="BL832" i="2"/>
  <c r="BK832" i="2"/>
  <c r="L832" i="2"/>
  <c r="BL831" i="2"/>
  <c r="BK831" i="2"/>
  <c r="L831" i="2"/>
  <c r="BL830" i="2"/>
  <c r="BK830" i="2"/>
  <c r="L830" i="2"/>
  <c r="BL829" i="2"/>
  <c r="BK829" i="2"/>
  <c r="L829" i="2"/>
  <c r="BL828" i="2"/>
  <c r="BK828" i="2"/>
  <c r="L828" i="2"/>
  <c r="BL827" i="2"/>
  <c r="BK827" i="2"/>
  <c r="L827" i="2"/>
  <c r="BL826" i="2"/>
  <c r="BK826" i="2"/>
  <c r="L826" i="2"/>
  <c r="BL825" i="2"/>
  <c r="BK825" i="2"/>
  <c r="L825" i="2"/>
  <c r="BL824" i="2"/>
  <c r="BK824" i="2"/>
  <c r="L824" i="2"/>
  <c r="BL823" i="2"/>
  <c r="BK823" i="2"/>
  <c r="L823" i="2"/>
  <c r="BL822" i="2"/>
  <c r="BK822" i="2"/>
  <c r="L822" i="2"/>
  <c r="BL821" i="2"/>
  <c r="BK821" i="2"/>
  <c r="L821" i="2"/>
  <c r="BL820" i="2"/>
  <c r="BK820" i="2"/>
  <c r="L820" i="2"/>
  <c r="BL819" i="2"/>
  <c r="BK819" i="2"/>
  <c r="L819" i="2"/>
  <c r="BL818" i="2"/>
  <c r="BK818" i="2"/>
  <c r="L818" i="2"/>
  <c r="BL817" i="2"/>
  <c r="BK817" i="2"/>
  <c r="L817" i="2"/>
  <c r="BL816" i="2"/>
  <c r="BK816" i="2"/>
  <c r="L816" i="2"/>
  <c r="BL815" i="2"/>
  <c r="BK815" i="2"/>
  <c r="L815" i="2"/>
  <c r="BL814" i="2"/>
  <c r="BK814" i="2"/>
  <c r="L814" i="2"/>
  <c r="BL813" i="2"/>
  <c r="BK813" i="2"/>
  <c r="L813" i="2"/>
  <c r="BL812" i="2"/>
  <c r="BK812" i="2"/>
  <c r="L812" i="2"/>
  <c r="BL811" i="2"/>
  <c r="BK811" i="2"/>
  <c r="L811" i="2"/>
  <c r="BL810" i="2"/>
  <c r="BK810" i="2"/>
  <c r="L810" i="2"/>
  <c r="BL809" i="2"/>
  <c r="BK809" i="2"/>
  <c r="L809" i="2"/>
  <c r="BL808" i="2"/>
  <c r="BK808" i="2"/>
  <c r="L808" i="2"/>
  <c r="BL807" i="2"/>
  <c r="BK807" i="2"/>
  <c r="L807" i="2"/>
  <c r="BL806" i="2"/>
  <c r="BK806" i="2"/>
  <c r="L806" i="2"/>
  <c r="BL805" i="2"/>
  <c r="BK805" i="2"/>
  <c r="L805" i="2"/>
  <c r="BL804" i="2"/>
  <c r="BK804" i="2"/>
  <c r="L804" i="2"/>
  <c r="BL803" i="2"/>
  <c r="BK803" i="2"/>
  <c r="L803" i="2"/>
  <c r="BL802" i="2"/>
  <c r="BK802" i="2"/>
  <c r="L802" i="2"/>
  <c r="BL801" i="2"/>
  <c r="BK801" i="2"/>
  <c r="L801" i="2"/>
  <c r="BL800" i="2"/>
  <c r="BK800" i="2"/>
  <c r="L800" i="2"/>
  <c r="BL799" i="2"/>
  <c r="BK799" i="2"/>
  <c r="L799" i="2"/>
  <c r="BL798" i="2"/>
  <c r="BK798" i="2"/>
  <c r="L798" i="2"/>
  <c r="BL797" i="2"/>
  <c r="BK797" i="2"/>
  <c r="L797" i="2"/>
  <c r="BL796" i="2"/>
  <c r="BK796" i="2"/>
  <c r="L796" i="2"/>
  <c r="BL795" i="2"/>
  <c r="BK795" i="2"/>
  <c r="L795" i="2"/>
  <c r="BL794" i="2"/>
  <c r="BK794" i="2"/>
  <c r="L794" i="2"/>
  <c r="BL793" i="2"/>
  <c r="BK793" i="2"/>
  <c r="L793" i="2"/>
  <c r="BL792" i="2"/>
  <c r="BK792" i="2"/>
  <c r="L792" i="2"/>
  <c r="BL791" i="2"/>
  <c r="BK791" i="2"/>
  <c r="L791" i="2"/>
  <c r="BL790" i="2"/>
  <c r="BK790" i="2"/>
  <c r="L790" i="2"/>
  <c r="BL789" i="2"/>
  <c r="BK789" i="2"/>
  <c r="L789" i="2"/>
  <c r="BL788" i="2"/>
  <c r="BK788" i="2"/>
  <c r="L788" i="2"/>
  <c r="BL787" i="2"/>
  <c r="BK787" i="2"/>
  <c r="L787" i="2"/>
  <c r="BL786" i="2"/>
  <c r="BK786" i="2"/>
  <c r="L786" i="2"/>
  <c r="BL785" i="2"/>
  <c r="BK785" i="2"/>
  <c r="L785" i="2"/>
  <c r="BL784" i="2"/>
  <c r="BK784" i="2"/>
  <c r="L784" i="2"/>
  <c r="BL783" i="2"/>
  <c r="BK783" i="2"/>
  <c r="L783" i="2"/>
  <c r="BL782" i="2"/>
  <c r="BK782" i="2"/>
  <c r="L782" i="2"/>
  <c r="BL781" i="2"/>
  <c r="BK781" i="2"/>
  <c r="L781" i="2"/>
  <c r="BL780" i="2"/>
  <c r="BK780" i="2"/>
  <c r="L780" i="2"/>
  <c r="BL779" i="2"/>
  <c r="BK779" i="2"/>
  <c r="L779" i="2"/>
  <c r="BL778" i="2"/>
  <c r="BK778" i="2"/>
  <c r="L778" i="2"/>
  <c r="BL777" i="2"/>
  <c r="BK777" i="2"/>
  <c r="L777" i="2"/>
  <c r="BL776" i="2"/>
  <c r="BK776" i="2"/>
  <c r="L776" i="2"/>
  <c r="BL775" i="2"/>
  <c r="BK775" i="2"/>
  <c r="L775" i="2"/>
  <c r="BL774" i="2"/>
  <c r="BK774" i="2"/>
  <c r="L774" i="2"/>
  <c r="BL773" i="2"/>
  <c r="BK773" i="2"/>
  <c r="L773" i="2"/>
  <c r="BL757" i="2"/>
  <c r="BK757" i="2"/>
  <c r="L757" i="2"/>
  <c r="BL743" i="2"/>
  <c r="BK743" i="2"/>
  <c r="L743" i="2"/>
  <c r="BL742" i="2"/>
  <c r="BK742" i="2"/>
  <c r="L742" i="2"/>
  <c r="BL737" i="2"/>
  <c r="BK737" i="2"/>
  <c r="L737" i="2"/>
  <c r="BL726" i="2"/>
  <c r="BK726" i="2"/>
  <c r="L726" i="2"/>
  <c r="BL725" i="2"/>
  <c r="BK725" i="2"/>
  <c r="L725" i="2"/>
  <c r="BL724" i="2"/>
  <c r="BK724" i="2"/>
  <c r="L724" i="2"/>
  <c r="BL710" i="2"/>
  <c r="BK710" i="2"/>
  <c r="L710" i="2"/>
  <c r="BL709" i="2"/>
  <c r="BK709" i="2"/>
  <c r="L709" i="2"/>
  <c r="BL704" i="2"/>
  <c r="BK704" i="2"/>
  <c r="L704" i="2"/>
  <c r="BL689" i="2"/>
  <c r="BK689" i="2"/>
  <c r="L689" i="2"/>
  <c r="BL688" i="2"/>
  <c r="BK688" i="2"/>
  <c r="L688" i="2"/>
  <c r="BL677" i="2"/>
  <c r="BK677" i="2"/>
  <c r="L677" i="2"/>
  <c r="BL665" i="2"/>
  <c r="BK665" i="2"/>
  <c r="L665" i="2"/>
  <c r="BL664" i="2"/>
  <c r="BK664" i="2"/>
  <c r="L664" i="2"/>
  <c r="BL663" i="2"/>
  <c r="BK663" i="2"/>
  <c r="L663" i="2"/>
  <c r="BL648" i="2"/>
  <c r="BK648" i="2"/>
  <c r="L648" i="2"/>
  <c r="BL647" i="2"/>
  <c r="BK647" i="2"/>
  <c r="L647" i="2"/>
  <c r="BL606" i="2"/>
  <c r="BK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K385" i="2"/>
  <c r="BL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164" i="20"/>
  <c r="T419" i="20"/>
  <c r="T427" i="16"/>
  <c r="T690" i="20"/>
  <c r="T622" i="16"/>
  <c r="T397" i="16"/>
  <c r="T395" i="20"/>
  <c r="T406" i="20"/>
  <c r="T775" i="16"/>
  <c r="T867" i="16"/>
  <c r="T161" i="20"/>
  <c r="T690" i="16"/>
  <c r="T881" i="20"/>
  <c r="T400" i="20"/>
  <c r="T846" i="20"/>
  <c r="T809" i="16"/>
  <c r="T155" i="20"/>
  <c r="T422" i="20"/>
  <c r="T402" i="16"/>
  <c r="T157" i="16"/>
  <c r="T403" i="20"/>
  <c r="T154" i="20"/>
  <c r="T400" i="16"/>
  <c r="T139" i="20"/>
  <c r="T415" i="16"/>
  <c r="T140" i="16"/>
  <c r="T809" i="20"/>
  <c r="T414" i="20"/>
  <c r="T403" i="16"/>
  <c r="T425" i="20"/>
  <c r="T849" i="20"/>
  <c r="T131" i="16"/>
  <c r="T867" i="20"/>
  <c r="T411" i="16"/>
  <c r="T848" i="16"/>
  <c r="T159" i="16"/>
  <c r="T418" i="16"/>
  <c r="T147" i="20"/>
  <c r="T404" i="16"/>
  <c r="T423" i="16"/>
  <c r="T144" i="20"/>
  <c r="T396" i="20"/>
  <c r="T145" i="20"/>
  <c r="T156" i="20"/>
  <c r="T145" i="16"/>
  <c r="T153" i="20"/>
  <c r="T408" i="20"/>
  <c r="T426" i="20"/>
  <c r="T143" i="20"/>
  <c r="T162" i="20"/>
  <c r="T407" i="20"/>
  <c r="T162" i="16"/>
  <c r="T152" i="20"/>
  <c r="T137" i="20"/>
  <c r="T155" i="16"/>
  <c r="T158" i="16"/>
  <c r="T409" i="16"/>
  <c r="T152" i="16"/>
  <c r="T417" i="16"/>
  <c r="T138" i="20"/>
  <c r="T163" i="20"/>
  <c r="T405" i="20"/>
  <c r="T414" i="16"/>
  <c r="T810" i="16"/>
  <c r="T150" i="16"/>
  <c r="T153" i="16"/>
  <c r="T423" i="20"/>
  <c r="T129" i="16"/>
  <c r="T398" i="16"/>
  <c r="T406" i="16"/>
  <c r="T137" i="16"/>
  <c r="T419" i="16"/>
  <c r="T151" i="16"/>
  <c r="T805" i="20"/>
  <c r="T150" i="20"/>
  <c r="T398" i="20"/>
  <c r="T848" i="20"/>
  <c r="T136" i="16"/>
  <c r="T790" i="20"/>
  <c r="T149" i="16"/>
  <c r="T825" i="16"/>
  <c r="T128" i="20"/>
  <c r="T140" i="20"/>
  <c r="T401" i="16"/>
  <c r="T421" i="20"/>
  <c r="T417" i="20"/>
  <c r="T831" i="16"/>
  <c r="T134" i="16"/>
  <c r="T424" i="20"/>
  <c r="T832" i="20"/>
  <c r="T161" i="16"/>
  <c r="T397" i="20"/>
  <c r="T141" i="20"/>
  <c r="T134" i="20"/>
  <c r="T131" i="20"/>
  <c r="T157" i="20"/>
  <c r="T429" i="20"/>
  <c r="T158" i="20"/>
  <c r="T396" i="16"/>
  <c r="T825" i="20"/>
  <c r="T147" i="16"/>
  <c r="T428" i="16"/>
  <c r="T394" i="20"/>
  <c r="T139" i="16"/>
  <c r="T860" i="20"/>
  <c r="T430" i="16"/>
  <c r="T148" i="20"/>
  <c r="T430" i="20"/>
  <c r="T426" i="16"/>
  <c r="T151" i="20"/>
  <c r="T410" i="20"/>
  <c r="T411" i="20"/>
  <c r="T404" i="20"/>
  <c r="T143" i="16"/>
  <c r="T831" i="20"/>
  <c r="T133" i="16"/>
  <c r="T860" i="16"/>
  <c r="T132" i="20"/>
  <c r="T790" i="16"/>
  <c r="T792" i="16"/>
  <c r="T135" i="20"/>
  <c r="T793" i="16"/>
  <c r="T428" i="20"/>
  <c r="T481" i="16"/>
  <c r="T415" i="20"/>
  <c r="T142" i="16"/>
  <c r="T408" i="16"/>
  <c r="T421" i="16"/>
  <c r="T129" i="20"/>
  <c r="T133" i="20"/>
  <c r="T13" i="20"/>
  <c r="T453" i="16"/>
  <c r="T413" i="20"/>
  <c r="T135" i="16"/>
  <c r="T399" i="20"/>
  <c r="T416" i="20"/>
  <c r="T159" i="20"/>
  <c r="T130" i="16"/>
  <c r="T156" i="16"/>
  <c r="T144" i="16"/>
  <c r="T416" i="16"/>
  <c r="T429" i="16"/>
  <c r="T810" i="20"/>
  <c r="T163" i="16"/>
  <c r="T394" i="16"/>
  <c r="T832" i="16"/>
  <c r="T141" i="16"/>
  <c r="T866" i="16"/>
  <c r="T148" i="16"/>
  <c r="T422" i="16"/>
  <c r="T13" i="16"/>
  <c r="T128" i="16"/>
  <c r="T160" i="16"/>
  <c r="T154" i="16"/>
  <c r="T418" i="20"/>
  <c r="T793" i="20"/>
  <c r="T427" i="20"/>
  <c r="T420" i="20"/>
  <c r="T792" i="20"/>
  <c r="T401" i="20"/>
  <c r="T409" i="20"/>
  <c r="T130" i="20"/>
  <c r="T805" i="16"/>
  <c r="T402" i="20"/>
  <c r="T405" i="16"/>
  <c r="T132" i="16"/>
  <c r="T149" i="20"/>
  <c r="T407" i="16"/>
  <c r="T410" i="16"/>
  <c r="T142" i="20"/>
  <c r="T136" i="20"/>
  <c r="T399" i="16"/>
  <c r="T774" i="20"/>
  <c r="T420" i="16"/>
  <c r="T774" i="16"/>
  <c r="T881" i="16"/>
  <c r="T849" i="16"/>
  <c r="T866" i="20"/>
  <c r="T160" i="20"/>
  <c r="T395" i="16"/>
  <c r="T846" i="16"/>
  <c r="T775" i="20"/>
  <c r="T164" i="16"/>
  <c r="T425" i="16"/>
  <c r="T138" i="16"/>
  <c r="T424" i="16"/>
  <c r="T413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L298" i="5"/>
  <c r="AK298" i="5"/>
  <c r="L298" i="5"/>
  <c r="M298" i="5" s="1"/>
  <c r="AL297" i="5"/>
  <c r="AK297" i="5"/>
  <c r="L297" i="5"/>
  <c r="M297" i="5" s="1"/>
  <c r="AL296" i="5"/>
  <c r="AK296" i="5"/>
  <c r="L296" i="5"/>
  <c r="M296" i="5" s="1"/>
  <c r="AL295" i="5"/>
  <c r="AK295" i="5"/>
  <c r="L295" i="5"/>
  <c r="M295" i="5" s="1"/>
  <c r="AL294" i="5"/>
  <c r="AK294" i="5"/>
  <c r="L294" i="5"/>
  <c r="M294" i="5" s="1"/>
  <c r="AL293" i="5"/>
  <c r="AK293" i="5"/>
  <c r="L293" i="5"/>
  <c r="M293" i="5" s="1"/>
  <c r="AL292" i="5"/>
  <c r="AK292" i="5"/>
  <c r="L292" i="5"/>
  <c r="M292" i="5" s="1"/>
  <c r="AL291" i="5"/>
  <c r="AK291" i="5"/>
  <c r="L291" i="5"/>
  <c r="M291" i="5" s="1"/>
  <c r="AL290" i="5"/>
  <c r="AK290" i="5"/>
  <c r="L290" i="5"/>
  <c r="M290" i="5" s="1"/>
  <c r="AL289" i="5"/>
  <c r="AK289" i="5"/>
  <c r="L289" i="5"/>
  <c r="M289" i="5" s="1"/>
  <c r="AL288" i="5"/>
  <c r="AK288" i="5"/>
  <c r="L288" i="5"/>
  <c r="M288" i="5" s="1"/>
  <c r="AL287" i="5"/>
  <c r="AK287" i="5"/>
  <c r="L287" i="5"/>
  <c r="M287" i="5" s="1"/>
  <c r="AL286" i="5"/>
  <c r="AK286" i="5"/>
  <c r="L286" i="5"/>
  <c r="M286" i="5" s="1"/>
  <c r="AL285" i="5"/>
  <c r="AK285" i="5"/>
  <c r="L285" i="5"/>
  <c r="M285" i="5" s="1"/>
  <c r="AL284" i="5"/>
  <c r="AK284" i="5"/>
  <c r="L284" i="5"/>
  <c r="M284" i="5" s="1"/>
  <c r="AL283" i="5"/>
  <c r="AK283" i="5"/>
  <c r="L283" i="5"/>
  <c r="M283" i="5" s="1"/>
  <c r="AL282" i="5"/>
  <c r="AK282" i="5"/>
  <c r="L282" i="5"/>
  <c r="M282" i="5" s="1"/>
  <c r="AL281" i="5"/>
  <c r="AK281" i="5"/>
  <c r="L281" i="5"/>
  <c r="M281" i="5" s="1"/>
  <c r="AL280" i="5"/>
  <c r="AK280" i="5"/>
  <c r="L280" i="5"/>
  <c r="M280" i="5" s="1"/>
  <c r="AL279" i="5"/>
  <c r="AK279" i="5"/>
  <c r="L279" i="5"/>
  <c r="M279" i="5" s="1"/>
  <c r="AL278" i="5"/>
  <c r="AK278" i="5"/>
  <c r="L278" i="5"/>
  <c r="M278" i="5" s="1"/>
  <c r="AL277" i="5"/>
  <c r="AK277" i="5"/>
  <c r="L277" i="5"/>
  <c r="M277" i="5" s="1"/>
  <c r="AL276" i="5"/>
  <c r="AK276" i="5"/>
  <c r="L276" i="5"/>
  <c r="M276" i="5" s="1"/>
  <c r="AL275" i="5"/>
  <c r="AK275" i="5"/>
  <c r="L275" i="5"/>
  <c r="M275" i="5" s="1"/>
  <c r="AL274" i="5"/>
  <c r="AK274" i="5"/>
  <c r="L274" i="5"/>
  <c r="M274" i="5" s="1"/>
  <c r="AL273" i="5"/>
  <c r="AK273" i="5"/>
  <c r="L273" i="5"/>
  <c r="M273" i="5" s="1"/>
  <c r="AL272" i="5"/>
  <c r="AK272" i="5"/>
  <c r="L272" i="5"/>
  <c r="M272" i="5" s="1"/>
  <c r="AL271" i="5"/>
  <c r="AK271" i="5"/>
  <c r="L271" i="5"/>
  <c r="M271" i="5" s="1"/>
  <c r="AL270" i="5"/>
  <c r="AK270" i="5"/>
  <c r="L270" i="5"/>
  <c r="M270" i="5" s="1"/>
  <c r="AL269" i="5"/>
  <c r="AK269" i="5"/>
  <c r="L269" i="5"/>
  <c r="M269" i="5" s="1"/>
  <c r="AL268" i="5"/>
  <c r="AK268" i="5"/>
  <c r="L268" i="5"/>
  <c r="M268" i="5" s="1"/>
  <c r="AL267" i="5"/>
  <c r="AK267" i="5"/>
  <c r="L267" i="5"/>
  <c r="M267" i="5" s="1"/>
  <c r="AL266" i="5"/>
  <c r="AK266" i="5"/>
  <c r="L266" i="5"/>
  <c r="M266" i="5" s="1"/>
  <c r="AL265" i="5"/>
  <c r="AK265" i="5"/>
  <c r="L265" i="5"/>
  <c r="M265" i="5" s="1"/>
  <c r="AL264" i="5"/>
  <c r="AK264" i="5"/>
  <c r="L264" i="5"/>
  <c r="M264" i="5" s="1"/>
  <c r="AL263" i="5"/>
  <c r="AK263" i="5"/>
  <c r="L263" i="5"/>
  <c r="M263" i="5" s="1"/>
  <c r="AL262" i="5"/>
  <c r="AK262" i="5"/>
  <c r="L262" i="5"/>
  <c r="M262" i="5" s="1"/>
  <c r="AL261" i="5"/>
  <c r="AK261" i="5"/>
  <c r="L261" i="5"/>
  <c r="M261" i="5" s="1"/>
  <c r="AL260" i="5"/>
  <c r="AK260" i="5"/>
  <c r="L260" i="5"/>
  <c r="M260" i="5" s="1"/>
  <c r="AL259" i="5"/>
  <c r="AK259" i="5"/>
  <c r="L259" i="5"/>
  <c r="M259" i="5" s="1"/>
  <c r="AL258" i="5"/>
  <c r="AK258" i="5"/>
  <c r="L258" i="5"/>
  <c r="M258" i="5" s="1"/>
  <c r="AL257" i="5"/>
  <c r="AK257" i="5"/>
  <c r="L257" i="5"/>
  <c r="M257" i="5" s="1"/>
  <c r="AL256" i="5"/>
  <c r="AK256" i="5"/>
  <c r="L256" i="5"/>
  <c r="M256" i="5" s="1"/>
  <c r="AL255" i="5"/>
  <c r="AK255" i="5"/>
  <c r="L255" i="5"/>
  <c r="M255" i="5" s="1"/>
  <c r="AL254" i="5"/>
  <c r="AK254" i="5"/>
  <c r="L254" i="5"/>
  <c r="M254" i="5" s="1"/>
  <c r="AL253" i="5"/>
  <c r="AK253" i="5"/>
  <c r="L253" i="5"/>
  <c r="M253" i="5" s="1"/>
  <c r="AL252" i="5"/>
  <c r="AK252" i="5"/>
  <c r="L252" i="5"/>
  <c r="M252" i="5" s="1"/>
  <c r="AL251" i="5"/>
  <c r="AK251" i="5"/>
  <c r="L251" i="5"/>
  <c r="M251" i="5" s="1"/>
  <c r="AL250" i="5"/>
  <c r="AK250" i="5"/>
  <c r="L250" i="5"/>
  <c r="M250" i="5" s="1"/>
  <c r="AL249" i="5"/>
  <c r="AK249" i="5"/>
  <c r="L249" i="5"/>
  <c r="M249" i="5" s="1"/>
  <c r="AL248" i="5"/>
  <c r="AK248" i="5"/>
  <c r="L248" i="5"/>
  <c r="M248" i="5" s="1"/>
  <c r="AL247" i="5"/>
  <c r="AK247" i="5"/>
  <c r="L247" i="5"/>
  <c r="M247" i="5" s="1"/>
  <c r="AL246" i="5"/>
  <c r="AK246" i="5"/>
  <c r="L246" i="5"/>
  <c r="M246" i="5" s="1"/>
  <c r="AL245" i="5"/>
  <c r="AK245" i="5"/>
  <c r="L245" i="5"/>
  <c r="M245" i="5" s="1"/>
  <c r="AL244" i="5"/>
  <c r="AK244" i="5"/>
  <c r="L244" i="5"/>
  <c r="M244" i="5" s="1"/>
  <c r="AL243" i="5"/>
  <c r="AK243" i="5"/>
  <c r="L243" i="5"/>
  <c r="M243" i="5" s="1"/>
  <c r="AL242" i="5"/>
  <c r="AK242" i="5"/>
  <c r="L242" i="5"/>
  <c r="M242" i="5" s="1"/>
  <c r="AL241" i="5"/>
  <c r="AK241" i="5"/>
  <c r="L241" i="5"/>
  <c r="M241" i="5" s="1"/>
  <c r="AL240" i="5"/>
  <c r="AK240" i="5"/>
  <c r="L240" i="5"/>
  <c r="M240" i="5" s="1"/>
  <c r="AL239" i="5"/>
  <c r="AK239" i="5"/>
  <c r="L239" i="5"/>
  <c r="M239" i="5" s="1"/>
  <c r="AL238" i="5"/>
  <c r="AK238" i="5"/>
  <c r="L238" i="5"/>
  <c r="M238" i="5" s="1"/>
  <c r="AL237" i="5"/>
  <c r="AK237" i="5"/>
  <c r="L237" i="5"/>
  <c r="M237" i="5" s="1"/>
  <c r="AL236" i="5"/>
  <c r="AK236" i="5"/>
  <c r="L236" i="5"/>
  <c r="M236" i="5" s="1"/>
  <c r="AL235" i="5"/>
  <c r="AK235" i="5"/>
  <c r="L235" i="5"/>
  <c r="M235" i="5" s="1"/>
  <c r="AL234" i="5"/>
  <c r="AK234" i="5"/>
  <c r="L234" i="5"/>
  <c r="M234" i="5" s="1"/>
  <c r="AL233" i="5"/>
  <c r="AK233" i="5"/>
  <c r="L233" i="5"/>
  <c r="M233" i="5" s="1"/>
  <c r="AL232" i="5"/>
  <c r="AK232" i="5"/>
  <c r="L232" i="5"/>
  <c r="M232" i="5" s="1"/>
  <c r="AL231" i="5"/>
  <c r="AK231" i="5"/>
  <c r="L231" i="5"/>
  <c r="M231" i="5" s="1"/>
  <c r="AL230" i="5"/>
  <c r="AK230" i="5"/>
  <c r="L230" i="5"/>
  <c r="M230" i="5" s="1"/>
  <c r="AL229" i="5"/>
  <c r="AK229" i="5"/>
  <c r="L229" i="5"/>
  <c r="M229" i="5" s="1"/>
  <c r="AL228" i="5"/>
  <c r="AK228" i="5"/>
  <c r="L228" i="5"/>
  <c r="M228" i="5" s="1"/>
  <c r="AL227" i="5"/>
  <c r="AK227" i="5"/>
  <c r="L227" i="5"/>
  <c r="M227" i="5" s="1"/>
  <c r="AL226" i="5"/>
  <c r="AK226" i="5"/>
  <c r="L226" i="5"/>
  <c r="M226" i="5" s="1"/>
  <c r="AL225" i="5"/>
  <c r="AK225" i="5"/>
  <c r="L225" i="5"/>
  <c r="M225" i="5" s="1"/>
  <c r="AL224" i="5"/>
  <c r="AK224" i="5"/>
  <c r="L224" i="5"/>
  <c r="M224" i="5" s="1"/>
  <c r="AL223" i="5"/>
  <c r="AK223" i="5"/>
  <c r="L223" i="5"/>
  <c r="M223" i="5" s="1"/>
  <c r="AL222" i="5"/>
  <c r="AK222" i="5"/>
  <c r="L222" i="5"/>
  <c r="M222" i="5" s="1"/>
  <c r="AL221" i="5"/>
  <c r="AK221" i="5"/>
  <c r="L221" i="5"/>
  <c r="M221" i="5" s="1"/>
  <c r="AL220" i="5"/>
  <c r="AK220" i="5"/>
  <c r="L220" i="5"/>
  <c r="M220" i="5" s="1"/>
  <c r="AL219" i="5"/>
  <c r="AK219" i="5"/>
  <c r="L219" i="5"/>
  <c r="M219" i="5" s="1"/>
  <c r="AL218" i="5"/>
  <c r="AK218" i="5"/>
  <c r="L218" i="5"/>
  <c r="M218" i="5" s="1"/>
  <c r="AL217" i="5"/>
  <c r="AK217" i="5"/>
  <c r="L217" i="5"/>
  <c r="M217" i="5" s="1"/>
  <c r="AL216" i="5"/>
  <c r="AK216" i="5"/>
  <c r="L216" i="5"/>
  <c r="M216" i="5" s="1"/>
  <c r="AL215" i="5"/>
  <c r="AK215" i="5"/>
  <c r="L215" i="5"/>
  <c r="M215" i="5" s="1"/>
  <c r="AL214" i="5"/>
  <c r="AK214" i="5"/>
  <c r="L214" i="5"/>
  <c r="M214" i="5" s="1"/>
  <c r="AL213" i="5"/>
  <c r="AK213" i="5"/>
  <c r="L213" i="5"/>
  <c r="M213" i="5" s="1"/>
  <c r="AL212" i="5"/>
  <c r="AK212" i="5"/>
  <c r="L212" i="5"/>
  <c r="M212" i="5" s="1"/>
  <c r="AL211" i="5"/>
  <c r="AK211" i="5"/>
  <c r="L211" i="5"/>
  <c r="M211" i="5" s="1"/>
  <c r="AL210" i="5"/>
  <c r="AK210" i="5"/>
  <c r="L210" i="5"/>
  <c r="M210" i="5" s="1"/>
  <c r="AL209" i="5"/>
  <c r="AK209" i="5"/>
  <c r="L209" i="5"/>
  <c r="M209" i="5" s="1"/>
  <c r="AL208" i="5"/>
  <c r="AK208" i="5"/>
  <c r="L208" i="5"/>
  <c r="M208" i="5" s="1"/>
  <c r="AL207" i="5"/>
  <c r="AK207" i="5"/>
  <c r="L207" i="5"/>
  <c r="M207" i="5" s="1"/>
  <c r="AL206" i="5"/>
  <c r="AK206" i="5"/>
  <c r="L206" i="5"/>
  <c r="M206" i="5" s="1"/>
  <c r="AL205" i="5"/>
  <c r="AK205" i="5"/>
  <c r="L205" i="5"/>
  <c r="M205" i="5" s="1"/>
  <c r="AL204" i="5"/>
  <c r="AK204" i="5"/>
  <c r="L204" i="5"/>
  <c r="M204" i="5" s="1"/>
  <c r="AL203" i="5"/>
  <c r="AK203" i="5"/>
  <c r="L203" i="5"/>
  <c r="M203" i="5" s="1"/>
  <c r="AL202" i="5"/>
  <c r="AK202" i="5"/>
  <c r="L202" i="5"/>
  <c r="M202" i="5" s="1"/>
  <c r="AL201" i="5"/>
  <c r="AK201" i="5"/>
  <c r="L201" i="5"/>
  <c r="M201" i="5" s="1"/>
  <c r="AL200" i="5"/>
  <c r="AK200" i="5"/>
  <c r="L200" i="5"/>
  <c r="M200" i="5" s="1"/>
  <c r="AL199" i="5"/>
  <c r="AK199" i="5"/>
  <c r="L199" i="5"/>
  <c r="M199" i="5" s="1"/>
  <c r="AL198" i="5"/>
  <c r="AK198" i="5"/>
  <c r="L198" i="5"/>
  <c r="M198" i="5" s="1"/>
  <c r="AL197" i="5"/>
  <c r="AK197" i="5"/>
  <c r="L197" i="5"/>
  <c r="M197" i="5" s="1"/>
  <c r="AL196" i="5"/>
  <c r="AK196" i="5"/>
  <c r="L196" i="5"/>
  <c r="M196" i="5" s="1"/>
  <c r="AL195" i="5"/>
  <c r="AK195" i="5"/>
  <c r="L195" i="5"/>
  <c r="M195" i="5" s="1"/>
  <c r="AL194" i="5"/>
  <c r="AK194" i="5"/>
  <c r="L194" i="5"/>
  <c r="M194" i="5" s="1"/>
  <c r="AL193" i="5"/>
  <c r="AK193" i="5"/>
  <c r="L193" i="5"/>
  <c r="M193" i="5" s="1"/>
  <c r="AL192" i="5"/>
  <c r="AK192" i="5"/>
  <c r="L192" i="5"/>
  <c r="M192" i="5" s="1"/>
  <c r="AL191" i="5"/>
  <c r="AK191" i="5"/>
  <c r="L191" i="5"/>
  <c r="M191" i="5" s="1"/>
  <c r="AL190" i="5"/>
  <c r="AK190" i="5"/>
  <c r="L190" i="5"/>
  <c r="M190" i="5" s="1"/>
  <c r="AL189" i="5"/>
  <c r="AK189" i="5"/>
  <c r="L189" i="5"/>
  <c r="M189" i="5" s="1"/>
  <c r="AL188" i="5"/>
  <c r="AK188" i="5"/>
  <c r="L188" i="5"/>
  <c r="M188" i="5" s="1"/>
  <c r="AL187" i="5"/>
  <c r="AK187" i="5"/>
  <c r="L187" i="5"/>
  <c r="M187" i="5" s="1"/>
  <c r="AL186" i="5"/>
  <c r="AK186" i="5"/>
  <c r="L186" i="5"/>
  <c r="M186" i="5" s="1"/>
  <c r="AL185" i="5"/>
  <c r="AK185" i="5"/>
  <c r="L185" i="5"/>
  <c r="M185" i="5" s="1"/>
  <c r="AL184" i="5"/>
  <c r="AK184" i="5"/>
  <c r="L184" i="5"/>
  <c r="M184" i="5" s="1"/>
  <c r="AL183" i="5"/>
  <c r="AK183" i="5"/>
  <c r="L183" i="5"/>
  <c r="M183" i="5" s="1"/>
  <c r="AL182" i="5"/>
  <c r="AK182" i="5"/>
  <c r="L182" i="5"/>
  <c r="M182" i="5" s="1"/>
  <c r="AL181" i="5"/>
  <c r="AK181" i="5"/>
  <c r="L181" i="5"/>
  <c r="M181" i="5" s="1"/>
  <c r="AL180" i="5"/>
  <c r="AK180" i="5"/>
  <c r="L180" i="5"/>
  <c r="M180" i="5" s="1"/>
  <c r="AL179" i="5"/>
  <c r="AK179" i="5"/>
  <c r="L179" i="5"/>
  <c r="M179" i="5" s="1"/>
  <c r="AL178" i="5"/>
  <c r="AK178" i="5"/>
  <c r="L178" i="5"/>
  <c r="M178" i="5" s="1"/>
  <c r="AL177" i="5"/>
  <c r="AK177" i="5"/>
  <c r="L177" i="5"/>
  <c r="M177" i="5" s="1"/>
  <c r="AL176" i="5"/>
  <c r="AK176" i="5"/>
  <c r="L176" i="5"/>
  <c r="M176" i="5" s="1"/>
  <c r="AL175" i="5"/>
  <c r="AK175" i="5"/>
  <c r="L175" i="5"/>
  <c r="M175" i="5" s="1"/>
  <c r="AL174" i="5"/>
  <c r="AK174" i="5"/>
  <c r="L174" i="5"/>
  <c r="M174" i="5" s="1"/>
  <c r="AL173" i="5"/>
  <c r="AK173" i="5"/>
  <c r="L173" i="5"/>
  <c r="M173" i="5" s="1"/>
  <c r="AL172" i="5"/>
  <c r="AK172" i="5"/>
  <c r="L172" i="5"/>
  <c r="M172" i="5" s="1"/>
  <c r="AL171" i="5"/>
  <c r="AK171" i="5"/>
  <c r="L171" i="5"/>
  <c r="M171" i="5" s="1"/>
  <c r="AL170" i="5"/>
  <c r="AK170" i="5"/>
  <c r="L170" i="5"/>
  <c r="M170" i="5" s="1"/>
  <c r="AL169" i="5"/>
  <c r="AK169" i="5"/>
  <c r="L169" i="5"/>
  <c r="M169" i="5" s="1"/>
  <c r="AL168" i="5"/>
  <c r="AK168" i="5"/>
  <c r="L168" i="5"/>
  <c r="M168" i="5" s="1"/>
  <c r="AL167" i="5"/>
  <c r="AK167" i="5"/>
  <c r="L167" i="5"/>
  <c r="M167" i="5" s="1"/>
  <c r="AL166" i="5"/>
  <c r="AK166" i="5"/>
  <c r="L166" i="5"/>
  <c r="M166" i="5" s="1"/>
  <c r="AL165" i="5"/>
  <c r="AK165" i="5"/>
  <c r="L165" i="5"/>
  <c r="M165" i="5" s="1"/>
  <c r="AL164" i="5"/>
  <c r="AK164" i="5"/>
  <c r="L164" i="5"/>
  <c r="M164" i="5" s="1"/>
  <c r="AL163" i="5"/>
  <c r="AK163" i="5"/>
  <c r="L163" i="5"/>
  <c r="M163" i="5" s="1"/>
  <c r="AL162" i="5"/>
  <c r="AK162" i="5"/>
  <c r="L162" i="5"/>
  <c r="M162" i="5" s="1"/>
  <c r="AL161" i="5"/>
  <c r="AK161" i="5"/>
  <c r="L161" i="5"/>
  <c r="M161" i="5" s="1"/>
  <c r="AL160" i="5"/>
  <c r="AK160" i="5"/>
  <c r="L160" i="5"/>
  <c r="M160" i="5" s="1"/>
  <c r="AL159" i="5"/>
  <c r="AK159" i="5"/>
  <c r="L159" i="5"/>
  <c r="M159" i="5" s="1"/>
  <c r="AL158" i="5"/>
  <c r="AK158" i="5"/>
  <c r="L158" i="5"/>
  <c r="M158" i="5" s="1"/>
  <c r="AL157" i="5"/>
  <c r="AK157" i="5"/>
  <c r="L157" i="5"/>
  <c r="M157" i="5" s="1"/>
  <c r="AL156" i="5"/>
  <c r="AK156" i="5"/>
  <c r="L156" i="5"/>
  <c r="M156" i="5" s="1"/>
  <c r="AL155" i="5"/>
  <c r="AK155" i="5"/>
  <c r="L155" i="5"/>
  <c r="M155" i="5" s="1"/>
  <c r="AL154" i="5"/>
  <c r="AK154" i="5"/>
  <c r="L154" i="5"/>
  <c r="M154" i="5" s="1"/>
  <c r="AL153" i="5"/>
  <c r="AK153" i="5"/>
  <c r="L153" i="5"/>
  <c r="M153" i="5" s="1"/>
  <c r="AL152" i="5"/>
  <c r="AK152" i="5"/>
  <c r="L152" i="5"/>
  <c r="M152" i="5" s="1"/>
  <c r="AL151" i="5"/>
  <c r="AK151" i="5"/>
  <c r="L151" i="5"/>
  <c r="M151" i="5" s="1"/>
  <c r="AL150" i="5"/>
  <c r="AK150" i="5"/>
  <c r="L150" i="5"/>
  <c r="M150" i="5" s="1"/>
  <c r="AL149" i="5"/>
  <c r="AK149" i="5"/>
  <c r="L149" i="5"/>
  <c r="M149" i="5" s="1"/>
  <c r="AL148" i="5"/>
  <c r="AK148" i="5"/>
  <c r="L148" i="5"/>
  <c r="M148" i="5" s="1"/>
  <c r="AL147" i="5"/>
  <c r="AK147" i="5"/>
  <c r="L147" i="5"/>
  <c r="M147" i="5" s="1"/>
  <c r="AL146" i="5"/>
  <c r="AK146" i="5"/>
  <c r="L146" i="5"/>
  <c r="M146" i="5" s="1"/>
  <c r="AL145" i="5"/>
  <c r="AK145" i="5"/>
  <c r="L145" i="5"/>
  <c r="M145" i="5" s="1"/>
  <c r="AL144" i="5"/>
  <c r="AK144" i="5"/>
  <c r="L144" i="5"/>
  <c r="M144" i="5" s="1"/>
  <c r="AL143" i="5"/>
  <c r="AK143" i="5"/>
  <c r="L143" i="5"/>
  <c r="M143" i="5" s="1"/>
  <c r="AL142" i="5"/>
  <c r="AK142" i="5"/>
  <c r="L142" i="5"/>
  <c r="M142" i="5" s="1"/>
  <c r="AL141" i="5"/>
  <c r="AK141" i="5"/>
  <c r="L141" i="5"/>
  <c r="M141" i="5" s="1"/>
  <c r="AL140" i="5"/>
  <c r="AK140" i="5"/>
  <c r="L140" i="5"/>
  <c r="M140" i="5" s="1"/>
  <c r="AL139" i="5"/>
  <c r="AK139" i="5"/>
  <c r="L139" i="5"/>
  <c r="M139" i="5" s="1"/>
  <c r="AL138" i="5"/>
  <c r="AK138" i="5"/>
  <c r="L138" i="5"/>
  <c r="M138" i="5" s="1"/>
  <c r="AL137" i="5"/>
  <c r="AK137" i="5"/>
  <c r="L137" i="5"/>
  <c r="M137" i="5" s="1"/>
  <c r="AL136" i="5"/>
  <c r="AK136" i="5"/>
  <c r="L136" i="5"/>
  <c r="M136" i="5" s="1"/>
  <c r="AL135" i="5"/>
  <c r="AK135" i="5"/>
  <c r="L135" i="5"/>
  <c r="M135" i="5" s="1"/>
  <c r="AL134" i="5"/>
  <c r="AK134" i="5"/>
  <c r="L134" i="5"/>
  <c r="M134" i="5" s="1"/>
  <c r="AL133" i="5"/>
  <c r="AK133" i="5"/>
  <c r="L133" i="5"/>
  <c r="M133" i="5" s="1"/>
  <c r="AL132" i="5"/>
  <c r="AK132" i="5"/>
  <c r="L132" i="5"/>
  <c r="M132" i="5" s="1"/>
  <c r="AL131" i="5"/>
  <c r="AK131" i="5"/>
  <c r="L131" i="5"/>
  <c r="M131" i="5" s="1"/>
  <c r="AL130" i="5"/>
  <c r="AK130" i="5"/>
  <c r="L130" i="5"/>
  <c r="M130" i="5" s="1"/>
  <c r="AL129" i="5"/>
  <c r="AK129" i="5"/>
  <c r="L129" i="5"/>
  <c r="M129" i="5" s="1"/>
  <c r="AL128" i="5"/>
  <c r="AK128" i="5"/>
  <c r="L128" i="5"/>
  <c r="M128" i="5" s="1"/>
  <c r="AL127" i="5"/>
  <c r="AK127" i="5"/>
  <c r="L127" i="5"/>
  <c r="M127" i="5" s="1"/>
  <c r="AL126" i="5"/>
  <c r="AK126" i="5"/>
  <c r="L126" i="5"/>
  <c r="M126" i="5" s="1"/>
  <c r="AL125" i="5"/>
  <c r="AK125" i="5"/>
  <c r="L125" i="5"/>
  <c r="M125" i="5" s="1"/>
  <c r="AL124" i="5"/>
  <c r="AK124" i="5"/>
  <c r="L124" i="5"/>
  <c r="M124" i="5" s="1"/>
  <c r="AL123" i="5"/>
  <c r="AK123" i="5"/>
  <c r="L123" i="5"/>
  <c r="M123" i="5" s="1"/>
  <c r="AL122" i="5"/>
  <c r="AK122" i="5"/>
  <c r="L122" i="5"/>
  <c r="M122" i="5" s="1"/>
  <c r="AL121" i="5"/>
  <c r="AK121" i="5"/>
  <c r="L121" i="5"/>
  <c r="M121" i="5" s="1"/>
  <c r="AL120" i="5"/>
  <c r="AK120" i="5"/>
  <c r="L120" i="5"/>
  <c r="M120" i="5" s="1"/>
  <c r="AL119" i="5"/>
  <c r="AK119" i="5"/>
  <c r="L119" i="5"/>
  <c r="M119" i="5" s="1"/>
  <c r="AL118" i="5"/>
  <c r="AK118" i="5"/>
  <c r="L118" i="5"/>
  <c r="M118" i="5" s="1"/>
  <c r="AL117" i="5"/>
  <c r="AK117" i="5"/>
  <c r="L117" i="5"/>
  <c r="M117" i="5" s="1"/>
  <c r="AL116" i="5"/>
  <c r="AK116" i="5"/>
  <c r="L116" i="5"/>
  <c r="M116" i="5" s="1"/>
  <c r="AL115" i="5"/>
  <c r="AK115" i="5"/>
  <c r="L115" i="5"/>
  <c r="M115" i="5" s="1"/>
  <c r="AL114" i="5"/>
  <c r="AK114" i="5"/>
  <c r="L114" i="5"/>
  <c r="M114" i="5" s="1"/>
  <c r="AL113" i="5"/>
  <c r="AK113" i="5"/>
  <c r="L113" i="5"/>
  <c r="M113" i="5" s="1"/>
  <c r="AL112" i="5"/>
  <c r="AK112" i="5"/>
  <c r="L112" i="5"/>
  <c r="M112" i="5" s="1"/>
  <c r="AL111" i="5"/>
  <c r="AK111" i="5"/>
  <c r="L111" i="5"/>
  <c r="M111" i="5" s="1"/>
  <c r="AL110" i="5"/>
  <c r="AK110" i="5"/>
  <c r="L110" i="5"/>
  <c r="M110" i="5" s="1"/>
  <c r="AL109" i="5"/>
  <c r="AK109" i="5"/>
  <c r="L109" i="5"/>
  <c r="M109" i="5" s="1"/>
  <c r="AL108" i="5"/>
  <c r="AK108" i="5"/>
  <c r="L108" i="5"/>
  <c r="M108" i="5" s="1"/>
  <c r="AL107" i="5"/>
  <c r="AK107" i="5"/>
  <c r="L107" i="5"/>
  <c r="M107" i="5" s="1"/>
  <c r="AL106" i="5"/>
  <c r="AK106" i="5"/>
  <c r="L106" i="5"/>
  <c r="M106" i="5" s="1"/>
  <c r="AL105" i="5"/>
  <c r="AK105" i="5"/>
  <c r="L105" i="5"/>
  <c r="M105" i="5" s="1"/>
  <c r="AL104" i="5"/>
  <c r="AK104" i="5"/>
  <c r="L104" i="5"/>
  <c r="M104" i="5" s="1"/>
  <c r="AL103" i="5"/>
  <c r="AK103" i="5"/>
  <c r="L103" i="5"/>
  <c r="M103" i="5" s="1"/>
  <c r="AL102" i="5"/>
  <c r="AK102" i="5"/>
  <c r="L102" i="5"/>
  <c r="M102" i="5" s="1"/>
  <c r="AL101" i="5"/>
  <c r="AK101" i="5"/>
  <c r="L101" i="5"/>
  <c r="M101" i="5" s="1"/>
  <c r="AL100" i="5"/>
  <c r="AK100" i="5"/>
  <c r="L100" i="5"/>
  <c r="M100" i="5" s="1"/>
  <c r="AL99" i="5"/>
  <c r="AK99" i="5"/>
  <c r="L99" i="5"/>
  <c r="M99" i="5" s="1"/>
  <c r="AL98" i="5"/>
  <c r="AK98" i="5"/>
  <c r="L98" i="5"/>
  <c r="M98" i="5" s="1"/>
  <c r="AL97" i="5"/>
  <c r="AK97" i="5"/>
  <c r="L97" i="5"/>
  <c r="M97" i="5" s="1"/>
  <c r="AL96" i="5"/>
  <c r="AK96" i="5"/>
  <c r="L96" i="5"/>
  <c r="M96" i="5" s="1"/>
  <c r="AL95" i="5"/>
  <c r="AK95" i="5"/>
  <c r="L95" i="5"/>
  <c r="M95" i="5" s="1"/>
  <c r="AL94" i="5"/>
  <c r="AK94" i="5"/>
  <c r="L94" i="5"/>
  <c r="M94" i="5" s="1"/>
  <c r="AL93" i="5"/>
  <c r="AK93" i="5"/>
  <c r="L93" i="5"/>
  <c r="M93" i="5" s="1"/>
  <c r="AL92" i="5"/>
  <c r="AK92" i="5"/>
  <c r="L92" i="5"/>
  <c r="M92" i="5" s="1"/>
  <c r="AL91" i="5"/>
  <c r="AK91" i="5"/>
  <c r="L91" i="5"/>
  <c r="M91" i="5" s="1"/>
  <c r="AL90" i="5"/>
  <c r="AK90" i="5"/>
  <c r="L90" i="5"/>
  <c r="M90" i="5" s="1"/>
  <c r="AL89" i="5"/>
  <c r="AK89" i="5"/>
  <c r="L89" i="5"/>
  <c r="M89" i="5" s="1"/>
  <c r="AL88" i="5"/>
  <c r="AK88" i="5"/>
  <c r="L88" i="5"/>
  <c r="M88" i="5" s="1"/>
  <c r="AL87" i="5"/>
  <c r="AK87" i="5"/>
  <c r="L87" i="5"/>
  <c r="M87" i="5" s="1"/>
  <c r="AL86" i="5"/>
  <c r="AK86" i="5"/>
  <c r="L86" i="5"/>
  <c r="M86" i="5" s="1"/>
  <c r="AL85" i="5"/>
  <c r="AK85" i="5"/>
  <c r="L85" i="5"/>
  <c r="M85" i="5" s="1"/>
  <c r="AL84" i="5"/>
  <c r="AK84" i="5"/>
  <c r="L84" i="5"/>
  <c r="M84" i="5" s="1"/>
  <c r="AL83" i="5"/>
  <c r="AK83" i="5"/>
  <c r="L83" i="5"/>
  <c r="M83" i="5" s="1"/>
  <c r="AL82" i="5"/>
  <c r="AK82" i="5"/>
  <c r="L82" i="5"/>
  <c r="M82" i="5" s="1"/>
  <c r="AL81" i="5"/>
  <c r="AK81" i="5"/>
  <c r="L81" i="5"/>
  <c r="M81" i="5" s="1"/>
  <c r="AL80" i="5"/>
  <c r="AK80" i="5"/>
  <c r="L80" i="5"/>
  <c r="M80" i="5" s="1"/>
  <c r="AL79" i="5"/>
  <c r="AK79" i="5"/>
  <c r="L79" i="5"/>
  <c r="M79" i="5" s="1"/>
  <c r="AL78" i="5"/>
  <c r="AK78" i="5"/>
  <c r="L78" i="5"/>
  <c r="M78" i="5" s="1"/>
  <c r="AL77" i="5"/>
  <c r="AK77" i="5"/>
  <c r="L77" i="5"/>
  <c r="M77" i="5" s="1"/>
  <c r="AL76" i="5"/>
  <c r="AK76" i="5"/>
  <c r="L76" i="5"/>
  <c r="M76" i="5" s="1"/>
  <c r="AL75" i="5"/>
  <c r="AK75" i="5"/>
  <c r="L75" i="5"/>
  <c r="M75" i="5" s="1"/>
  <c r="AL74" i="5"/>
  <c r="AK74" i="5"/>
  <c r="L74" i="5"/>
  <c r="M74" i="5" s="1"/>
  <c r="AL73" i="5"/>
  <c r="AK73" i="5"/>
  <c r="L73" i="5"/>
  <c r="M73" i="5" s="1"/>
  <c r="AL72" i="5"/>
  <c r="AK72" i="5"/>
  <c r="L72" i="5"/>
  <c r="M72" i="5" s="1"/>
  <c r="AL71" i="5"/>
  <c r="AK71" i="5"/>
  <c r="L71" i="5"/>
  <c r="M71" i="5" s="1"/>
  <c r="AL70" i="5"/>
  <c r="AK70" i="5"/>
  <c r="L70" i="5"/>
  <c r="M70" i="5" s="1"/>
  <c r="AL69" i="5"/>
  <c r="AK69" i="5"/>
  <c r="L69" i="5"/>
  <c r="M69" i="5" s="1"/>
  <c r="AL68" i="5"/>
  <c r="AK68" i="5"/>
  <c r="L68" i="5"/>
  <c r="M68" i="5" s="1"/>
  <c r="AL67" i="5"/>
  <c r="AK67" i="5"/>
  <c r="L67" i="5"/>
  <c r="M67" i="5" s="1"/>
  <c r="AL66" i="5"/>
  <c r="AK66" i="5"/>
  <c r="L66" i="5"/>
  <c r="M66" i="5" s="1"/>
  <c r="AL65" i="5"/>
  <c r="AK65" i="5"/>
  <c r="L65" i="5"/>
  <c r="M65" i="5" s="1"/>
  <c r="AL64" i="5"/>
  <c r="AK64" i="5"/>
  <c r="L64" i="5"/>
  <c r="M64" i="5" s="1"/>
  <c r="AL63" i="5"/>
  <c r="AK63" i="5"/>
  <c r="L63" i="5"/>
  <c r="M63" i="5" s="1"/>
  <c r="AL62" i="5"/>
  <c r="AK62" i="5"/>
  <c r="L62" i="5"/>
  <c r="M62" i="5" s="1"/>
  <c r="AL61" i="5"/>
  <c r="AK61" i="5"/>
  <c r="L61" i="5"/>
  <c r="M61" i="5" s="1"/>
  <c r="AL60" i="5"/>
  <c r="AK60" i="5"/>
  <c r="L60" i="5"/>
  <c r="M60" i="5" s="1"/>
  <c r="AL59" i="5"/>
  <c r="AK59" i="5"/>
  <c r="L59" i="5"/>
  <c r="M59" i="5" s="1"/>
  <c r="AL58" i="5"/>
  <c r="AK58" i="5"/>
  <c r="L58" i="5"/>
  <c r="M58" i="5" s="1"/>
  <c r="AL57" i="5"/>
  <c r="AK57" i="5"/>
  <c r="L57" i="5"/>
  <c r="M57" i="5" s="1"/>
  <c r="AL56" i="5"/>
  <c r="AK56" i="5"/>
  <c r="L56" i="5"/>
  <c r="M56" i="5" s="1"/>
  <c r="AL55" i="5"/>
  <c r="AK55" i="5"/>
  <c r="L55" i="5"/>
  <c r="M55" i="5" s="1"/>
  <c r="AL54" i="5"/>
  <c r="AK54" i="5"/>
  <c r="L54" i="5"/>
  <c r="M54" i="5" s="1"/>
  <c r="AL53" i="5"/>
  <c r="AK53" i="5"/>
  <c r="L53" i="5"/>
  <c r="M53" i="5" s="1"/>
  <c r="AL52" i="5"/>
  <c r="AK52" i="5"/>
  <c r="L52" i="5"/>
  <c r="M52" i="5" s="1"/>
  <c r="AL51" i="5"/>
  <c r="AK51" i="5"/>
  <c r="L51" i="5"/>
  <c r="M51" i="5" s="1"/>
  <c r="AL50" i="5"/>
  <c r="AK50" i="5"/>
  <c r="L50" i="5"/>
  <c r="M50" i="5" s="1"/>
  <c r="AL49" i="5"/>
  <c r="AK49" i="5"/>
  <c r="L49" i="5"/>
  <c r="M49" i="5" s="1"/>
  <c r="AL48" i="5"/>
  <c r="AK48" i="5"/>
  <c r="L48" i="5"/>
  <c r="M48" i="5" s="1"/>
  <c r="AL47" i="5"/>
  <c r="AK47" i="5"/>
  <c r="L47" i="5"/>
  <c r="M47" i="5" s="1"/>
  <c r="AL46" i="5"/>
  <c r="AK46" i="5"/>
  <c r="L46" i="5"/>
  <c r="M46" i="5" s="1"/>
  <c r="AL45" i="5"/>
  <c r="AK45" i="5"/>
  <c r="L45" i="5"/>
  <c r="M45" i="5" s="1"/>
  <c r="AL44" i="5"/>
  <c r="AK44" i="5"/>
  <c r="L44" i="5"/>
  <c r="M44" i="5" s="1"/>
  <c r="AL43" i="5"/>
  <c r="AK43" i="5"/>
  <c r="L43" i="5"/>
  <c r="M43" i="5" s="1"/>
  <c r="AL42" i="5"/>
  <c r="AK42" i="5"/>
  <c r="L42" i="5"/>
  <c r="M42" i="5" s="1"/>
  <c r="AL41" i="5"/>
  <c r="AK41" i="5"/>
  <c r="L41" i="5"/>
  <c r="M41" i="5" s="1"/>
  <c r="AL40" i="5"/>
  <c r="AK40" i="5"/>
  <c r="L40" i="5"/>
  <c r="M40" i="5" s="1"/>
  <c r="AL39" i="5"/>
  <c r="AK39" i="5"/>
  <c r="L39" i="5"/>
  <c r="M39" i="5" s="1"/>
  <c r="AL38" i="5"/>
  <c r="AK38" i="5"/>
  <c r="L38" i="5"/>
  <c r="M38" i="5" s="1"/>
  <c r="AL37" i="5"/>
  <c r="AK37" i="5"/>
  <c r="L37" i="5"/>
  <c r="M37" i="5" s="1"/>
  <c r="AL36" i="5"/>
  <c r="AK36" i="5"/>
  <c r="L36" i="5"/>
  <c r="M36" i="5" s="1"/>
  <c r="AL35" i="5"/>
  <c r="AK35" i="5"/>
  <c r="L35" i="5"/>
  <c r="M35" i="5" s="1"/>
  <c r="AL34" i="5"/>
  <c r="AK34" i="5"/>
  <c r="L34" i="5"/>
  <c r="M34" i="5" s="1"/>
  <c r="AL33" i="5"/>
  <c r="AK33" i="5"/>
  <c r="L33" i="5"/>
  <c r="M33" i="5" s="1"/>
  <c r="AL32" i="5"/>
  <c r="AK32" i="5"/>
  <c r="L32" i="5"/>
  <c r="M32" i="5" s="1"/>
  <c r="AL31" i="5"/>
  <c r="AK31" i="5"/>
  <c r="L31" i="5"/>
  <c r="M31" i="5" s="1"/>
  <c r="AL30" i="5"/>
  <c r="AK30" i="5"/>
  <c r="L30" i="5"/>
  <c r="M30" i="5" s="1"/>
  <c r="AH28" i="5"/>
  <c r="X28" i="5"/>
  <c r="W28" i="5"/>
  <c r="V28" i="5"/>
  <c r="U28" i="5"/>
  <c r="T28" i="5"/>
  <c r="S28" i="5"/>
  <c r="R28" i="5"/>
  <c r="Q28" i="5"/>
  <c r="P28" i="5"/>
  <c r="O28" i="5"/>
  <c r="N28" i="5"/>
  <c r="AH27" i="5" a="1"/>
  <c r="AH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BL772" i="2"/>
  <c r="BK772" i="2"/>
  <c r="L772" i="2"/>
  <c r="BL771" i="2"/>
  <c r="BK771" i="2"/>
  <c r="L771" i="2"/>
  <c r="BL770" i="2"/>
  <c r="BK770" i="2"/>
  <c r="L770" i="2"/>
  <c r="BL769" i="2"/>
  <c r="BK769" i="2"/>
  <c r="L769" i="2"/>
  <c r="BL768" i="2"/>
  <c r="BK768" i="2"/>
  <c r="L768" i="2"/>
  <c r="BL767" i="2"/>
  <c r="BK767" i="2"/>
  <c r="L767" i="2"/>
  <c r="BL765" i="2"/>
  <c r="BK765" i="2"/>
  <c r="L765" i="2"/>
  <c r="M765" i="2" s="1"/>
  <c r="BL764" i="2"/>
  <c r="BK764" i="2"/>
  <c r="L764" i="2"/>
  <c r="BL763" i="2"/>
  <c r="BK763" i="2"/>
  <c r="L763" i="2"/>
  <c r="BL762" i="2"/>
  <c r="BK762" i="2"/>
  <c r="L762" i="2"/>
  <c r="BL761" i="2"/>
  <c r="BK761" i="2"/>
  <c r="L761" i="2"/>
  <c r="BL760" i="2"/>
  <c r="BK760" i="2"/>
  <c r="L760" i="2"/>
  <c r="BL759" i="2"/>
  <c r="BK759" i="2"/>
  <c r="L759" i="2"/>
  <c r="BL758" i="2"/>
  <c r="BK758" i="2"/>
  <c r="L758" i="2"/>
  <c r="BL756" i="2"/>
  <c r="BK756" i="2"/>
  <c r="L756" i="2"/>
  <c r="BL755" i="2"/>
  <c r="BK755" i="2"/>
  <c r="L755" i="2"/>
  <c r="BL754" i="2"/>
  <c r="BK754" i="2"/>
  <c r="L754" i="2"/>
  <c r="BL753" i="2"/>
  <c r="BK753" i="2"/>
  <c r="L753" i="2"/>
  <c r="BL752" i="2"/>
  <c r="BK752" i="2"/>
  <c r="L752" i="2"/>
  <c r="BL751" i="2"/>
  <c r="BK751" i="2"/>
  <c r="L751" i="2"/>
  <c r="BL750" i="2"/>
  <c r="BK750" i="2"/>
  <c r="L750" i="2"/>
  <c r="BL749" i="2"/>
  <c r="BK749" i="2"/>
  <c r="L749" i="2"/>
  <c r="BL748" i="2"/>
  <c r="BK748" i="2"/>
  <c r="L748" i="2"/>
  <c r="BL747" i="2"/>
  <c r="BK747" i="2"/>
  <c r="L747" i="2"/>
  <c r="BL746" i="2"/>
  <c r="BK746" i="2"/>
  <c r="L746" i="2"/>
  <c r="BL745" i="2"/>
  <c r="BK745" i="2"/>
  <c r="L745" i="2"/>
  <c r="BL744" i="2"/>
  <c r="BK744" i="2"/>
  <c r="L744" i="2"/>
  <c r="BL741" i="2"/>
  <c r="BK741" i="2"/>
  <c r="L741" i="2"/>
  <c r="BL740" i="2"/>
  <c r="BK740" i="2"/>
  <c r="L740" i="2"/>
  <c r="BL739" i="2"/>
  <c r="BK739" i="2"/>
  <c r="L739" i="2"/>
  <c r="BL738" i="2"/>
  <c r="BK738" i="2"/>
  <c r="L738" i="2"/>
  <c r="BL736" i="2"/>
  <c r="BK736" i="2"/>
  <c r="L736" i="2"/>
  <c r="BL735" i="2"/>
  <c r="BK735" i="2"/>
  <c r="L735" i="2"/>
  <c r="BL734" i="2"/>
  <c r="BK734" i="2"/>
  <c r="L734" i="2"/>
  <c r="BL733" i="2"/>
  <c r="BK733" i="2"/>
  <c r="L733" i="2"/>
  <c r="BL732" i="2"/>
  <c r="BK732" i="2"/>
  <c r="L732" i="2"/>
  <c r="BL731" i="2"/>
  <c r="BK731" i="2"/>
  <c r="L731" i="2"/>
  <c r="BL730" i="2"/>
  <c r="BK730" i="2"/>
  <c r="L730" i="2"/>
  <c r="BL729" i="2"/>
  <c r="BK729" i="2"/>
  <c r="L729" i="2"/>
  <c r="BL728" i="2"/>
  <c r="BK728" i="2"/>
  <c r="L728" i="2"/>
  <c r="BL727" i="2"/>
  <c r="BK727" i="2"/>
  <c r="L727" i="2"/>
  <c r="BL723" i="2"/>
  <c r="BK723" i="2"/>
  <c r="L723" i="2"/>
  <c r="BL722" i="2"/>
  <c r="BK722" i="2"/>
  <c r="L722" i="2"/>
  <c r="BL721" i="2"/>
  <c r="BK721" i="2"/>
  <c r="L721" i="2"/>
  <c r="BL720" i="2"/>
  <c r="BK720" i="2"/>
  <c r="L720" i="2"/>
  <c r="BL719" i="2"/>
  <c r="BK719" i="2"/>
  <c r="L719" i="2"/>
  <c r="BL718" i="2"/>
  <c r="BK718" i="2"/>
  <c r="L718" i="2"/>
  <c r="BL717" i="2"/>
  <c r="BK717" i="2"/>
  <c r="L717" i="2"/>
  <c r="BL716" i="2"/>
  <c r="BK716" i="2"/>
  <c r="L716" i="2"/>
  <c r="BL715" i="2"/>
  <c r="BK715" i="2"/>
  <c r="L715" i="2"/>
  <c r="BL714" i="2"/>
  <c r="BK714" i="2"/>
  <c r="L714" i="2"/>
  <c r="BL713" i="2"/>
  <c r="BK713" i="2"/>
  <c r="L713" i="2"/>
  <c r="BL712" i="2"/>
  <c r="BK712" i="2"/>
  <c r="L712" i="2"/>
  <c r="BL711" i="2"/>
  <c r="BK711" i="2"/>
  <c r="L711" i="2"/>
  <c r="BL708" i="2"/>
  <c r="BK708" i="2"/>
  <c r="L708" i="2"/>
  <c r="BL707" i="2"/>
  <c r="BK707" i="2"/>
  <c r="L707" i="2"/>
  <c r="BL706" i="2"/>
  <c r="BK706" i="2"/>
  <c r="L706" i="2"/>
  <c r="BL705" i="2"/>
  <c r="BK705" i="2"/>
  <c r="L705" i="2"/>
  <c r="BL703" i="2"/>
  <c r="BK703" i="2"/>
  <c r="L703" i="2"/>
  <c r="BL702" i="2"/>
  <c r="BK702" i="2"/>
  <c r="L702" i="2"/>
  <c r="BL701" i="2"/>
  <c r="BK701" i="2"/>
  <c r="L701" i="2"/>
  <c r="BL700" i="2"/>
  <c r="BK700" i="2"/>
  <c r="L700" i="2"/>
  <c r="BL699" i="2"/>
  <c r="BK699" i="2"/>
  <c r="L699" i="2"/>
  <c r="BL698" i="2"/>
  <c r="BK698" i="2"/>
  <c r="L698" i="2"/>
  <c r="BL697" i="2"/>
  <c r="BK697" i="2"/>
  <c r="L697" i="2"/>
  <c r="BL696" i="2"/>
  <c r="BK696" i="2"/>
  <c r="L696" i="2"/>
  <c r="BL695" i="2"/>
  <c r="BK695" i="2"/>
  <c r="L695" i="2"/>
  <c r="BL694" i="2"/>
  <c r="BK694" i="2"/>
  <c r="L694" i="2"/>
  <c r="BL693" i="2"/>
  <c r="BK693" i="2"/>
  <c r="L693" i="2"/>
  <c r="BL692" i="2"/>
  <c r="BK692" i="2"/>
  <c r="L692" i="2"/>
  <c r="BL691" i="2"/>
  <c r="BK691" i="2"/>
  <c r="L691" i="2"/>
  <c r="BL690" i="2"/>
  <c r="BK690" i="2"/>
  <c r="L690" i="2"/>
  <c r="BL687" i="2"/>
  <c r="BK687" i="2"/>
  <c r="L687" i="2"/>
  <c r="BL686" i="2"/>
  <c r="BK686" i="2"/>
  <c r="L686" i="2"/>
  <c r="BL685" i="2"/>
  <c r="BK685" i="2"/>
  <c r="L685" i="2"/>
  <c r="BL684" i="2"/>
  <c r="BK684" i="2"/>
  <c r="L684" i="2"/>
  <c r="BL683" i="2"/>
  <c r="BK683" i="2"/>
  <c r="L683" i="2"/>
  <c r="BL682" i="2"/>
  <c r="BK682" i="2"/>
  <c r="L682" i="2"/>
  <c r="BL681" i="2"/>
  <c r="BK681" i="2"/>
  <c r="L681" i="2"/>
  <c r="BL680" i="2"/>
  <c r="BK680" i="2"/>
  <c r="L680" i="2"/>
  <c r="BL679" i="2"/>
  <c r="BK679" i="2"/>
  <c r="L679" i="2"/>
  <c r="BL678" i="2"/>
  <c r="BK678" i="2"/>
  <c r="L678" i="2"/>
  <c r="BL676" i="2"/>
  <c r="BK676" i="2"/>
  <c r="L676" i="2"/>
  <c r="BL675" i="2"/>
  <c r="BK675" i="2"/>
  <c r="L675" i="2"/>
  <c r="BL674" i="2"/>
  <c r="BK674" i="2"/>
  <c r="L674" i="2"/>
  <c r="BL673" i="2"/>
  <c r="BK673" i="2"/>
  <c r="L673" i="2"/>
  <c r="BL672" i="2"/>
  <c r="BK672" i="2"/>
  <c r="L672" i="2"/>
  <c r="BL671" i="2"/>
  <c r="BK671" i="2"/>
  <c r="L671" i="2"/>
  <c r="BL670" i="2"/>
  <c r="BK670" i="2"/>
  <c r="L670" i="2"/>
  <c r="BL669" i="2"/>
  <c r="BK669" i="2"/>
  <c r="L669" i="2"/>
  <c r="BL668" i="2"/>
  <c r="BK668" i="2"/>
  <c r="L668" i="2"/>
  <c r="BL667" i="2"/>
  <c r="BK667" i="2"/>
  <c r="L667" i="2"/>
  <c r="BL666" i="2"/>
  <c r="BK666" i="2"/>
  <c r="L666" i="2"/>
  <c r="BL662" i="2"/>
  <c r="BK662" i="2"/>
  <c r="L662" i="2"/>
  <c r="BL661" i="2"/>
  <c r="BK661" i="2"/>
  <c r="L661" i="2"/>
  <c r="BL660" i="2"/>
  <c r="BK660" i="2"/>
  <c r="L660" i="2"/>
  <c r="BL659" i="2"/>
  <c r="BK659" i="2"/>
  <c r="L659" i="2"/>
  <c r="BL658" i="2"/>
  <c r="BK658" i="2"/>
  <c r="L658" i="2"/>
  <c r="BL657" i="2"/>
  <c r="BK657" i="2"/>
  <c r="L657" i="2"/>
  <c r="BL656" i="2"/>
  <c r="BK656" i="2"/>
  <c r="L656" i="2"/>
  <c r="BL655" i="2"/>
  <c r="BK655" i="2"/>
  <c r="L655" i="2"/>
  <c r="BL654" i="2"/>
  <c r="BK654" i="2"/>
  <c r="L654" i="2"/>
  <c r="BL653" i="2"/>
  <c r="BK653" i="2"/>
  <c r="L653" i="2"/>
  <c r="BL652" i="2"/>
  <c r="BK652" i="2"/>
  <c r="L652" i="2"/>
  <c r="BL651" i="2"/>
  <c r="BK651" i="2"/>
  <c r="L651" i="2"/>
  <c r="BL650" i="2"/>
  <c r="BK650" i="2"/>
  <c r="L650" i="2"/>
  <c r="BL649" i="2"/>
  <c r="BK649" i="2"/>
  <c r="L649" i="2"/>
  <c r="BL646" i="2"/>
  <c r="BK646" i="2"/>
  <c r="L646" i="2"/>
  <c r="BL645" i="2"/>
  <c r="BK645" i="2"/>
  <c r="L645" i="2"/>
  <c r="BL644" i="2"/>
  <c r="BK644" i="2"/>
  <c r="L644" i="2"/>
  <c r="BL643" i="2"/>
  <c r="BK643" i="2"/>
  <c r="L643" i="2"/>
  <c r="BL642" i="2"/>
  <c r="BK642" i="2"/>
  <c r="L642" i="2"/>
  <c r="BL641" i="2"/>
  <c r="BK641" i="2"/>
  <c r="L641" i="2"/>
  <c r="BL640" i="2"/>
  <c r="BK640" i="2"/>
  <c r="L640" i="2"/>
  <c r="BL639" i="2"/>
  <c r="BK639" i="2"/>
  <c r="L639" i="2"/>
  <c r="BL638" i="2"/>
  <c r="BK638" i="2"/>
  <c r="L638" i="2"/>
  <c r="BL637" i="2"/>
  <c r="BK637" i="2"/>
  <c r="L637" i="2"/>
  <c r="BL636" i="2"/>
  <c r="BK636" i="2"/>
  <c r="L636" i="2"/>
  <c r="BL635" i="2"/>
  <c r="BK635" i="2"/>
  <c r="L635" i="2"/>
  <c r="BL634" i="2"/>
  <c r="BK634" i="2"/>
  <c r="L634" i="2"/>
  <c r="BL633" i="2"/>
  <c r="BK633" i="2"/>
  <c r="L633" i="2"/>
  <c r="BL632" i="2"/>
  <c r="BK632" i="2"/>
  <c r="L632" i="2"/>
  <c r="BL631" i="2"/>
  <c r="BK631" i="2"/>
  <c r="L631" i="2"/>
  <c r="BL630" i="2"/>
  <c r="BK630" i="2"/>
  <c r="L630" i="2"/>
  <c r="BL629" i="2"/>
  <c r="BK629" i="2"/>
  <c r="L629" i="2"/>
  <c r="BL628" i="2"/>
  <c r="BK628" i="2"/>
  <c r="L628" i="2"/>
  <c r="BL627" i="2"/>
  <c r="BK627" i="2"/>
  <c r="L627" i="2"/>
  <c r="BL626" i="2"/>
  <c r="BK626" i="2"/>
  <c r="L626" i="2"/>
  <c r="BL623" i="2"/>
  <c r="BK623" i="2"/>
  <c r="L623" i="2"/>
  <c r="BL622" i="2"/>
  <c r="BK622" i="2"/>
  <c r="L622" i="2"/>
  <c r="BL621" i="2"/>
  <c r="BK621" i="2"/>
  <c r="L621" i="2"/>
  <c r="BL620" i="2"/>
  <c r="BK620" i="2"/>
  <c r="L620" i="2"/>
  <c r="BL619" i="2"/>
  <c r="BK619" i="2"/>
  <c r="L619" i="2"/>
  <c r="BL618" i="2"/>
  <c r="BK618" i="2"/>
  <c r="L618" i="2"/>
  <c r="BL617" i="2"/>
  <c r="BK617" i="2"/>
  <c r="L617" i="2"/>
  <c r="BL616" i="2"/>
  <c r="BK616" i="2"/>
  <c r="L616" i="2"/>
  <c r="BL615" i="2"/>
  <c r="BK615" i="2"/>
  <c r="L615" i="2"/>
  <c r="BL614" i="2"/>
  <c r="BK614" i="2"/>
  <c r="L614" i="2"/>
  <c r="BL613" i="2"/>
  <c r="BK613" i="2"/>
  <c r="L613" i="2"/>
  <c r="BL612" i="2"/>
  <c r="BK612" i="2"/>
  <c r="L612" i="2"/>
  <c r="BL611" i="2"/>
  <c r="BK611" i="2"/>
  <c r="L611" i="2"/>
  <c r="BL610" i="2"/>
  <c r="BK610" i="2"/>
  <c r="L610" i="2"/>
  <c r="BL609" i="2"/>
  <c r="BK609" i="2"/>
  <c r="L609" i="2"/>
  <c r="BL608" i="2"/>
  <c r="BK608" i="2"/>
  <c r="L608" i="2"/>
  <c r="BL605" i="2"/>
  <c r="BK605" i="2"/>
  <c r="L605" i="2"/>
  <c r="BL604" i="2"/>
  <c r="BK604" i="2"/>
  <c r="L604" i="2"/>
  <c r="BL603" i="2"/>
  <c r="BK603" i="2"/>
  <c r="L603" i="2"/>
  <c r="BL602" i="2"/>
  <c r="BK602" i="2"/>
  <c r="L602" i="2"/>
  <c r="BL600" i="2"/>
  <c r="BK600" i="2"/>
  <c r="L600" i="2"/>
  <c r="BL599" i="2"/>
  <c r="BK599" i="2"/>
  <c r="L599" i="2"/>
  <c r="BL598" i="2"/>
  <c r="BK598" i="2"/>
  <c r="L598" i="2"/>
  <c r="BL597" i="2"/>
  <c r="BK597" i="2"/>
  <c r="L597" i="2"/>
  <c r="BL596" i="2"/>
  <c r="BK596" i="2"/>
  <c r="L596" i="2"/>
  <c r="BL595" i="2"/>
  <c r="BK595" i="2"/>
  <c r="L595" i="2"/>
  <c r="BL594" i="2"/>
  <c r="BK594" i="2"/>
  <c r="L594" i="2"/>
  <c r="BL593" i="2"/>
  <c r="BK593" i="2"/>
  <c r="L593" i="2"/>
  <c r="BL592" i="2"/>
  <c r="BK592" i="2"/>
  <c r="L592" i="2"/>
  <c r="BL591" i="2"/>
  <c r="BK591" i="2"/>
  <c r="L591" i="2"/>
  <c r="BL590" i="2"/>
  <c r="BK590" i="2"/>
  <c r="L590" i="2"/>
  <c r="BL589" i="2"/>
  <c r="BK589" i="2"/>
  <c r="L589" i="2"/>
  <c r="BL588" i="2"/>
  <c r="BK588" i="2"/>
  <c r="L588" i="2"/>
  <c r="BL587" i="2"/>
  <c r="BK587" i="2"/>
  <c r="L587" i="2"/>
  <c r="BL586" i="2"/>
  <c r="BK586" i="2"/>
  <c r="L586" i="2"/>
  <c r="BL585" i="2"/>
  <c r="BK585" i="2"/>
  <c r="L585" i="2"/>
  <c r="BL584" i="2"/>
  <c r="BK584" i="2"/>
  <c r="L584" i="2"/>
  <c r="BL583" i="2"/>
  <c r="BK583" i="2"/>
  <c r="L583" i="2"/>
  <c r="BL582" i="2"/>
  <c r="BK582" i="2"/>
  <c r="L582" i="2"/>
  <c r="BL581" i="2"/>
  <c r="BK581" i="2"/>
  <c r="L581" i="2"/>
  <c r="BL580" i="2"/>
  <c r="BK580" i="2"/>
  <c r="L580" i="2"/>
  <c r="BL579" i="2"/>
  <c r="BK579" i="2"/>
  <c r="L579" i="2"/>
  <c r="BL578" i="2"/>
  <c r="BK578" i="2"/>
  <c r="L578" i="2"/>
  <c r="BL577" i="2"/>
  <c r="BK577" i="2"/>
  <c r="L577" i="2"/>
  <c r="BL576" i="2"/>
  <c r="BK576" i="2"/>
  <c r="L576" i="2"/>
  <c r="BL575" i="2"/>
  <c r="BK575" i="2"/>
  <c r="L575" i="2"/>
  <c r="BL574" i="2"/>
  <c r="BK574" i="2"/>
  <c r="L574" i="2"/>
  <c r="BL573" i="2"/>
  <c r="BK573" i="2"/>
  <c r="L573" i="2"/>
  <c r="BL572" i="2"/>
  <c r="BK572" i="2"/>
  <c r="L572" i="2"/>
  <c r="BL571" i="2"/>
  <c r="BK571" i="2"/>
  <c r="L571" i="2"/>
  <c r="BL570" i="2"/>
  <c r="BK570" i="2"/>
  <c r="L570" i="2"/>
  <c r="BL569" i="2"/>
  <c r="BK569" i="2"/>
  <c r="L569" i="2"/>
  <c r="BL568" i="2"/>
  <c r="BK568" i="2"/>
  <c r="L568" i="2"/>
  <c r="BL567" i="2"/>
  <c r="BK567" i="2"/>
  <c r="L567" i="2"/>
  <c r="BL566" i="2"/>
  <c r="BK566" i="2"/>
  <c r="L566" i="2"/>
  <c r="BL565" i="2"/>
  <c r="BK565" i="2"/>
  <c r="L565" i="2"/>
  <c r="BL564" i="2"/>
  <c r="BK564" i="2"/>
  <c r="L564" i="2"/>
  <c r="BL563" i="2"/>
  <c r="BK563" i="2"/>
  <c r="L563" i="2"/>
  <c r="BL562" i="2"/>
  <c r="BK562" i="2"/>
  <c r="L562" i="2"/>
  <c r="BL561" i="2"/>
  <c r="BK561" i="2"/>
  <c r="L561" i="2"/>
  <c r="BL560" i="2"/>
  <c r="BK560" i="2"/>
  <c r="L560" i="2"/>
  <c r="BL559" i="2"/>
  <c r="BK559" i="2"/>
  <c r="L559" i="2"/>
  <c r="BL558" i="2"/>
  <c r="BK558" i="2"/>
  <c r="L558" i="2"/>
  <c r="BL557" i="2"/>
  <c r="BK557" i="2"/>
  <c r="L557" i="2"/>
  <c r="BL556" i="2"/>
  <c r="BK556" i="2"/>
  <c r="L556" i="2"/>
  <c r="BL555" i="2"/>
  <c r="BK555" i="2"/>
  <c r="L555" i="2"/>
  <c r="BL554" i="2"/>
  <c r="BK554" i="2"/>
  <c r="L554" i="2"/>
  <c r="BL553" i="2"/>
  <c r="BK553" i="2"/>
  <c r="L553" i="2"/>
  <c r="BL552" i="2"/>
  <c r="BK552" i="2"/>
  <c r="L552" i="2"/>
  <c r="BL551" i="2"/>
  <c r="BK551" i="2"/>
  <c r="L551" i="2"/>
  <c r="BL550" i="2"/>
  <c r="BK550" i="2"/>
  <c r="L550" i="2"/>
  <c r="BL549" i="2"/>
  <c r="BK549" i="2"/>
  <c r="L549" i="2"/>
  <c r="BL548" i="2"/>
  <c r="BK548" i="2"/>
  <c r="L548" i="2"/>
  <c r="BL547" i="2"/>
  <c r="BK547" i="2"/>
  <c r="L547" i="2"/>
  <c r="BL546" i="2"/>
  <c r="BK546" i="2"/>
  <c r="L546" i="2"/>
  <c r="BL545" i="2"/>
  <c r="BK545" i="2"/>
  <c r="L545" i="2"/>
  <c r="BL544" i="2"/>
  <c r="BK544" i="2"/>
  <c r="L544" i="2"/>
  <c r="BL542" i="2"/>
  <c r="BK542" i="2"/>
  <c r="L542" i="2"/>
  <c r="BL541" i="2"/>
  <c r="BK541" i="2"/>
  <c r="L541" i="2"/>
  <c r="BL540" i="2"/>
  <c r="BK540" i="2"/>
  <c r="L540" i="2"/>
  <c r="BL539" i="2"/>
  <c r="BK539" i="2"/>
  <c r="L539" i="2"/>
  <c r="BL538" i="2"/>
  <c r="BK538" i="2"/>
  <c r="L538" i="2"/>
  <c r="BL537" i="2"/>
  <c r="BK537" i="2"/>
  <c r="L537" i="2"/>
  <c r="BL536" i="2"/>
  <c r="BK536" i="2"/>
  <c r="L536" i="2"/>
  <c r="BL535" i="2"/>
  <c r="BK535" i="2"/>
  <c r="L535" i="2"/>
  <c r="BL534" i="2"/>
  <c r="BK534" i="2"/>
  <c r="L534" i="2"/>
  <c r="BL533" i="2"/>
  <c r="BK533" i="2"/>
  <c r="L533" i="2"/>
  <c r="BL532" i="2"/>
  <c r="BK532" i="2"/>
  <c r="L532" i="2"/>
  <c r="BL531" i="2"/>
  <c r="BK531" i="2"/>
  <c r="L531" i="2"/>
  <c r="BL530" i="2"/>
  <c r="BK530" i="2"/>
  <c r="L530" i="2"/>
  <c r="BL529" i="2"/>
  <c r="BK529" i="2"/>
  <c r="L529" i="2"/>
  <c r="BL528" i="2"/>
  <c r="BK528" i="2"/>
  <c r="L528" i="2"/>
  <c r="BL527" i="2"/>
  <c r="BK527" i="2"/>
  <c r="L527" i="2"/>
  <c r="BL526" i="2"/>
  <c r="BK526" i="2"/>
  <c r="L526" i="2"/>
  <c r="BL525" i="2"/>
  <c r="BK525" i="2"/>
  <c r="L525" i="2"/>
  <c r="BL524" i="2"/>
  <c r="BK524" i="2"/>
  <c r="L524" i="2"/>
  <c r="BL523" i="2"/>
  <c r="BK523" i="2"/>
  <c r="L523" i="2"/>
  <c r="BL522" i="2"/>
  <c r="BK522" i="2"/>
  <c r="L522" i="2"/>
  <c r="BL521" i="2"/>
  <c r="BK521" i="2"/>
  <c r="L521" i="2"/>
  <c r="BL520" i="2"/>
  <c r="BK520" i="2"/>
  <c r="L520" i="2"/>
  <c r="BL519" i="2"/>
  <c r="BK519" i="2"/>
  <c r="L519" i="2"/>
  <c r="BL518" i="2"/>
  <c r="BK518" i="2"/>
  <c r="L518" i="2"/>
  <c r="BL517" i="2"/>
  <c r="BK517" i="2"/>
  <c r="L517" i="2"/>
  <c r="BL516" i="2"/>
  <c r="BK516" i="2"/>
  <c r="L516" i="2"/>
  <c r="BL515" i="2"/>
  <c r="BK515" i="2"/>
  <c r="L515" i="2"/>
  <c r="BL514" i="2"/>
  <c r="BK514" i="2"/>
  <c r="L514" i="2"/>
  <c r="BL513" i="2"/>
  <c r="BK513" i="2"/>
  <c r="L513" i="2"/>
  <c r="BL512" i="2"/>
  <c r="BK512" i="2"/>
  <c r="L512" i="2"/>
  <c r="BL511" i="2"/>
  <c r="BK511" i="2"/>
  <c r="L511" i="2"/>
  <c r="BL510" i="2"/>
  <c r="BK510" i="2"/>
  <c r="L510" i="2"/>
  <c r="BL508" i="2"/>
  <c r="BK508" i="2"/>
  <c r="L508" i="2"/>
  <c r="M508" i="2" s="1"/>
  <c r="BL507" i="2"/>
  <c r="BK507" i="2"/>
  <c r="L507" i="2"/>
  <c r="BL506" i="2"/>
  <c r="BK506" i="2"/>
  <c r="L506" i="2"/>
  <c r="BL505" i="2"/>
  <c r="BK505" i="2"/>
  <c r="L505" i="2"/>
  <c r="BL504" i="2"/>
  <c r="BK504" i="2"/>
  <c r="L504" i="2"/>
  <c r="BL503" i="2"/>
  <c r="BK503" i="2"/>
  <c r="L503" i="2"/>
  <c r="BL502" i="2"/>
  <c r="BK502" i="2"/>
  <c r="L502" i="2"/>
  <c r="BL501" i="2"/>
  <c r="BK501" i="2"/>
  <c r="L501" i="2"/>
  <c r="BL500" i="2"/>
  <c r="BK500" i="2"/>
  <c r="L500" i="2"/>
  <c r="BL499" i="2"/>
  <c r="BK499" i="2"/>
  <c r="L499" i="2"/>
  <c r="BL498" i="2"/>
  <c r="BK498" i="2"/>
  <c r="L498" i="2"/>
  <c r="BL497" i="2"/>
  <c r="BK497" i="2"/>
  <c r="L497" i="2"/>
  <c r="BL496" i="2"/>
  <c r="BK496" i="2"/>
  <c r="L496" i="2"/>
  <c r="BL495" i="2"/>
  <c r="BK495" i="2"/>
  <c r="L495" i="2"/>
  <c r="BL494" i="2"/>
  <c r="BK494" i="2"/>
  <c r="L494" i="2"/>
  <c r="BL493" i="2"/>
  <c r="BK493" i="2"/>
  <c r="L493" i="2"/>
  <c r="BL492" i="2"/>
  <c r="BK492" i="2"/>
  <c r="L492" i="2"/>
  <c r="BL491" i="2"/>
  <c r="BK491" i="2"/>
  <c r="L491" i="2"/>
  <c r="BL490" i="2"/>
  <c r="BK490" i="2"/>
  <c r="L490" i="2"/>
  <c r="BL489" i="2"/>
  <c r="BK489" i="2"/>
  <c r="L489" i="2"/>
  <c r="BL488" i="2"/>
  <c r="BK488" i="2"/>
  <c r="L488" i="2"/>
  <c r="BL487" i="2"/>
  <c r="BK487" i="2"/>
  <c r="L487" i="2"/>
  <c r="BL486" i="2"/>
  <c r="BK486" i="2"/>
  <c r="L486" i="2"/>
  <c r="BL485" i="2"/>
  <c r="BK485" i="2"/>
  <c r="L485" i="2"/>
  <c r="BL484" i="2"/>
  <c r="BK484" i="2"/>
  <c r="L484" i="2"/>
  <c r="BL483" i="2"/>
  <c r="BK483" i="2"/>
  <c r="L483" i="2"/>
  <c r="BL478" i="2"/>
  <c r="BK478" i="2"/>
  <c r="L478" i="2"/>
  <c r="BL477" i="2"/>
  <c r="BK477" i="2"/>
  <c r="L477" i="2"/>
  <c r="BL476" i="2"/>
  <c r="BK476" i="2"/>
  <c r="L476" i="2"/>
  <c r="BL475" i="2"/>
  <c r="BK475" i="2"/>
  <c r="L475" i="2"/>
  <c r="BL474" i="2"/>
  <c r="BK474" i="2"/>
  <c r="L474" i="2"/>
  <c r="BL471" i="2"/>
  <c r="BK471" i="2"/>
  <c r="L471" i="2"/>
  <c r="M471" i="2" s="1"/>
  <c r="BL470" i="2"/>
  <c r="BK470" i="2"/>
  <c r="L470" i="2"/>
  <c r="BL469" i="2"/>
  <c r="BK469" i="2"/>
  <c r="L469" i="2"/>
  <c r="BL468" i="2"/>
  <c r="BK468" i="2"/>
  <c r="L468" i="2"/>
  <c r="BL467" i="2"/>
  <c r="BK467" i="2"/>
  <c r="L467" i="2"/>
  <c r="BL466" i="2"/>
  <c r="BK466" i="2"/>
  <c r="L466" i="2"/>
  <c r="BL465" i="2"/>
  <c r="BK465" i="2"/>
  <c r="L465" i="2"/>
  <c r="BL464" i="2"/>
  <c r="BK464" i="2"/>
  <c r="L464" i="2"/>
  <c r="BL463" i="2"/>
  <c r="BK463" i="2"/>
  <c r="L463" i="2"/>
  <c r="BL462" i="2"/>
  <c r="BK462" i="2"/>
  <c r="L462" i="2"/>
  <c r="BL461" i="2"/>
  <c r="BK461" i="2"/>
  <c r="L461" i="2"/>
  <c r="BL460" i="2"/>
  <c r="BK460" i="2"/>
  <c r="L460" i="2"/>
  <c r="BL459" i="2"/>
  <c r="BK459" i="2"/>
  <c r="L459" i="2"/>
  <c r="BL458" i="2"/>
  <c r="BK458" i="2"/>
  <c r="L458" i="2"/>
  <c r="BL457" i="2"/>
  <c r="BK457" i="2"/>
  <c r="L457" i="2"/>
  <c r="BL456" i="2"/>
  <c r="BK456" i="2"/>
  <c r="L456" i="2"/>
  <c r="BL455" i="2"/>
  <c r="BK455" i="2"/>
  <c r="L455" i="2"/>
  <c r="BL454" i="2"/>
  <c r="BK454" i="2"/>
  <c r="L454" i="2"/>
  <c r="BL453" i="2"/>
  <c r="BK453" i="2"/>
  <c r="L453" i="2"/>
  <c r="BL452" i="2"/>
  <c r="BK452" i="2"/>
  <c r="L452" i="2"/>
  <c r="BL451" i="2"/>
  <c r="BK451" i="2"/>
  <c r="L451" i="2"/>
  <c r="BL450" i="2"/>
  <c r="BK450" i="2"/>
  <c r="L450" i="2"/>
  <c r="BL448" i="2"/>
  <c r="BK448" i="2"/>
  <c r="L448" i="2"/>
  <c r="BL447" i="2"/>
  <c r="BK447" i="2"/>
  <c r="L447" i="2"/>
  <c r="BL446" i="2"/>
  <c r="BK446" i="2"/>
  <c r="L446" i="2"/>
  <c r="BL445" i="2"/>
  <c r="BK445" i="2"/>
  <c r="L445" i="2"/>
  <c r="BL444" i="2"/>
  <c r="BK444" i="2"/>
  <c r="L444" i="2"/>
  <c r="BL443" i="2"/>
  <c r="BK443" i="2"/>
  <c r="L443" i="2"/>
  <c r="BL442" i="2"/>
  <c r="BK442" i="2"/>
  <c r="L442" i="2"/>
  <c r="BL441" i="2"/>
  <c r="BK441" i="2"/>
  <c r="L441" i="2"/>
  <c r="BL440" i="2"/>
  <c r="BK440" i="2"/>
  <c r="L440" i="2"/>
  <c r="BL439" i="2"/>
  <c r="BK439" i="2"/>
  <c r="L439" i="2"/>
  <c r="BL438" i="2"/>
  <c r="BK438" i="2"/>
  <c r="L438" i="2"/>
  <c r="BL437" i="2"/>
  <c r="BK437" i="2"/>
  <c r="L437" i="2"/>
  <c r="BL436" i="2"/>
  <c r="BK436" i="2"/>
  <c r="L436" i="2"/>
  <c r="BL435" i="2"/>
  <c r="BK435" i="2"/>
  <c r="L435" i="2"/>
  <c r="BL434" i="2"/>
  <c r="BK434" i="2"/>
  <c r="L434" i="2"/>
  <c r="BL433" i="2"/>
  <c r="BK433" i="2"/>
  <c r="L433" i="2"/>
  <c r="BL432" i="2"/>
  <c r="BK432" i="2"/>
  <c r="L432" i="2"/>
  <c r="BL431" i="2"/>
  <c r="BK431" i="2"/>
  <c r="L431" i="2"/>
  <c r="BL430" i="2"/>
  <c r="BK430" i="2"/>
  <c r="L430" i="2"/>
  <c r="BL429" i="2"/>
  <c r="BK429" i="2"/>
  <c r="L429" i="2"/>
  <c r="BL428" i="2"/>
  <c r="BK428" i="2"/>
  <c r="L428" i="2"/>
  <c r="BL427" i="2"/>
  <c r="BK427" i="2"/>
  <c r="L427" i="2"/>
  <c r="BL426" i="2"/>
  <c r="BK426" i="2"/>
  <c r="L426" i="2"/>
  <c r="BL425" i="2"/>
  <c r="BK425" i="2"/>
  <c r="L425" i="2"/>
  <c r="BL424" i="2"/>
  <c r="BK424" i="2"/>
  <c r="L424" i="2"/>
  <c r="BL423" i="2"/>
  <c r="BK423" i="2"/>
  <c r="L423" i="2"/>
  <c r="BL422" i="2"/>
  <c r="BK422" i="2"/>
  <c r="L422" i="2"/>
  <c r="BL421" i="2"/>
  <c r="BK421" i="2"/>
  <c r="L421" i="2"/>
  <c r="BL420" i="2"/>
  <c r="BK420" i="2"/>
  <c r="L420" i="2"/>
  <c r="BL419" i="2"/>
  <c r="BK419" i="2"/>
  <c r="L419" i="2"/>
  <c r="BL418" i="2"/>
  <c r="BK418" i="2"/>
  <c r="L418" i="2"/>
  <c r="BL417" i="2"/>
  <c r="BK417" i="2"/>
  <c r="L417" i="2"/>
  <c r="BL416" i="2"/>
  <c r="BK416" i="2"/>
  <c r="L416" i="2"/>
  <c r="BL415" i="2"/>
  <c r="BK415" i="2"/>
  <c r="L415" i="2"/>
  <c r="BL414" i="2"/>
  <c r="BK414" i="2"/>
  <c r="L414" i="2"/>
  <c r="BL413" i="2"/>
  <c r="BK413" i="2"/>
  <c r="L413" i="2"/>
  <c r="BL412" i="2"/>
  <c r="BK412" i="2"/>
  <c r="L412" i="2"/>
  <c r="BL411" i="2"/>
  <c r="BK411" i="2"/>
  <c r="L411" i="2"/>
  <c r="BL410" i="2"/>
  <c r="BK410" i="2"/>
  <c r="L410" i="2"/>
  <c r="BL409" i="2"/>
  <c r="BK409" i="2"/>
  <c r="L409" i="2"/>
  <c r="BL408" i="2"/>
  <c r="BK408" i="2"/>
  <c r="L408" i="2"/>
  <c r="BL407" i="2"/>
  <c r="BK407" i="2"/>
  <c r="L407" i="2"/>
  <c r="BL406" i="2"/>
  <c r="BK406" i="2"/>
  <c r="L406" i="2"/>
  <c r="BL405" i="2"/>
  <c r="BK405" i="2"/>
  <c r="L405" i="2"/>
  <c r="BL404" i="2"/>
  <c r="BK404" i="2"/>
  <c r="L404" i="2"/>
  <c r="BL403" i="2"/>
  <c r="BK403" i="2"/>
  <c r="L403" i="2"/>
  <c r="BL402" i="2"/>
  <c r="BK402" i="2"/>
  <c r="L402" i="2"/>
  <c r="BL401" i="2"/>
  <c r="BK401" i="2"/>
  <c r="L401" i="2"/>
  <c r="BL400" i="2"/>
  <c r="BK400" i="2"/>
  <c r="L400" i="2"/>
  <c r="BL399" i="2"/>
  <c r="BK399" i="2"/>
  <c r="L399" i="2"/>
  <c r="BL398" i="2"/>
  <c r="BK398" i="2"/>
  <c r="L398" i="2"/>
  <c r="BL397" i="2"/>
  <c r="BK397" i="2"/>
  <c r="L397" i="2"/>
  <c r="BL396" i="2"/>
  <c r="BK396" i="2"/>
  <c r="L396" i="2"/>
  <c r="BL395" i="2"/>
  <c r="BK395" i="2"/>
  <c r="L395" i="2"/>
  <c r="BL394" i="2"/>
  <c r="BK394" i="2"/>
  <c r="L394" i="2"/>
  <c r="BL393" i="2"/>
  <c r="BK393" i="2"/>
  <c r="L393" i="2"/>
  <c r="BL391" i="2"/>
  <c r="BK391" i="2"/>
  <c r="L391" i="2"/>
  <c r="M391" i="2" s="1"/>
  <c r="BL390" i="2"/>
  <c r="BK390" i="2"/>
  <c r="L390" i="2"/>
  <c r="BL389" i="2"/>
  <c r="BK389" i="2"/>
  <c r="L389" i="2"/>
  <c r="BL388" i="2"/>
  <c r="BK388" i="2"/>
  <c r="L388" i="2"/>
  <c r="BL387" i="2"/>
  <c r="BK387" i="2"/>
  <c r="L387" i="2"/>
  <c r="BL386" i="2"/>
  <c r="BK386" i="2"/>
  <c r="BL384" i="2"/>
  <c r="BK384" i="2"/>
  <c r="L384" i="2"/>
  <c r="BL383" i="2"/>
  <c r="BK383" i="2"/>
  <c r="L383" i="2"/>
  <c r="BL382" i="2"/>
  <c r="BK382" i="2"/>
  <c r="L382" i="2"/>
  <c r="BL381" i="2"/>
  <c r="BK381" i="2"/>
  <c r="L381" i="2"/>
  <c r="BL380" i="2"/>
  <c r="BK380" i="2"/>
  <c r="L380" i="2"/>
  <c r="BL379" i="2"/>
  <c r="BK379" i="2"/>
  <c r="L379" i="2"/>
  <c r="BL378" i="2"/>
  <c r="BK378" i="2"/>
  <c r="L378" i="2"/>
  <c r="BL377" i="2"/>
  <c r="BK377" i="2"/>
  <c r="L377" i="2"/>
  <c r="BL376" i="2"/>
  <c r="BK376" i="2"/>
  <c r="L376" i="2"/>
  <c r="BL375" i="2"/>
  <c r="BK375" i="2"/>
  <c r="L375" i="2"/>
  <c r="BL374" i="2"/>
  <c r="BK374" i="2"/>
  <c r="L374" i="2"/>
  <c r="BL373" i="2"/>
  <c r="BK373" i="2"/>
  <c r="L373" i="2"/>
  <c r="BL372" i="2"/>
  <c r="BK372" i="2"/>
  <c r="L372" i="2"/>
  <c r="BL371" i="2"/>
  <c r="BK371" i="2"/>
  <c r="L371" i="2"/>
  <c r="BL370" i="2"/>
  <c r="BK370" i="2"/>
  <c r="L370" i="2"/>
  <c r="BL369" i="2"/>
  <c r="BK369" i="2"/>
  <c r="L369" i="2"/>
  <c r="BL368" i="2"/>
  <c r="BK368" i="2"/>
  <c r="L368" i="2"/>
  <c r="BL367" i="2"/>
  <c r="BK367" i="2"/>
  <c r="L367" i="2"/>
  <c r="BL366" i="2"/>
  <c r="BK366" i="2"/>
  <c r="L366" i="2"/>
  <c r="BL365" i="2"/>
  <c r="BK365" i="2"/>
  <c r="L365" i="2"/>
  <c r="BL363" i="2"/>
  <c r="BK363" i="2"/>
  <c r="L363" i="2"/>
  <c r="M363" i="2" s="1"/>
  <c r="BL362" i="2"/>
  <c r="BK362" i="2"/>
  <c r="L362" i="2"/>
  <c r="BL361" i="2"/>
  <c r="BK361" i="2"/>
  <c r="L361" i="2"/>
  <c r="BL360" i="2"/>
  <c r="BK360" i="2"/>
  <c r="L360" i="2"/>
  <c r="BL359" i="2"/>
  <c r="BK359" i="2"/>
  <c r="L359" i="2"/>
  <c r="BL358" i="2"/>
  <c r="BK358" i="2"/>
  <c r="L358" i="2"/>
  <c r="BL357" i="2"/>
  <c r="BK357" i="2"/>
  <c r="L357" i="2"/>
  <c r="BL356" i="2"/>
  <c r="BK356" i="2"/>
  <c r="L356" i="2"/>
  <c r="BL355" i="2"/>
  <c r="BK355" i="2"/>
  <c r="L355" i="2"/>
  <c r="BL354" i="2"/>
  <c r="BK354" i="2"/>
  <c r="L354" i="2"/>
  <c r="BL353" i="2"/>
  <c r="BK353" i="2"/>
  <c r="L353" i="2"/>
  <c r="BL352" i="2"/>
  <c r="BK352" i="2"/>
  <c r="L352" i="2"/>
  <c r="BL351" i="2"/>
  <c r="BK351" i="2"/>
  <c r="L351" i="2"/>
  <c r="BL350" i="2"/>
  <c r="BK350" i="2"/>
  <c r="L350" i="2"/>
  <c r="BL349" i="2"/>
  <c r="BK349" i="2"/>
  <c r="L349" i="2"/>
  <c r="BL348" i="2"/>
  <c r="BK348" i="2"/>
  <c r="L348" i="2"/>
  <c r="BL347" i="2"/>
  <c r="BK347" i="2"/>
  <c r="L347" i="2"/>
  <c r="BL346" i="2"/>
  <c r="BK346" i="2"/>
  <c r="L346" i="2"/>
  <c r="BL345" i="2"/>
  <c r="BK345" i="2"/>
  <c r="L345" i="2"/>
  <c r="BL344" i="2"/>
  <c r="BK344" i="2"/>
  <c r="L344" i="2"/>
  <c r="BL343" i="2"/>
  <c r="BK343" i="2"/>
  <c r="L343" i="2"/>
  <c r="BL342" i="2"/>
  <c r="BK342" i="2"/>
  <c r="L342" i="2"/>
  <c r="BL340" i="2"/>
  <c r="BK340" i="2"/>
  <c r="L340" i="2"/>
  <c r="M340" i="2" s="1"/>
  <c r="BL339" i="2"/>
  <c r="BK339" i="2"/>
  <c r="L339" i="2"/>
  <c r="BL338" i="2"/>
  <c r="BK338" i="2"/>
  <c r="L338" i="2"/>
  <c r="BL337" i="2"/>
  <c r="BK337" i="2"/>
  <c r="L337" i="2"/>
  <c r="BL336" i="2"/>
  <c r="BK336" i="2"/>
  <c r="L336" i="2"/>
  <c r="BL335" i="2"/>
  <c r="BK335" i="2"/>
  <c r="L335" i="2"/>
  <c r="BL334" i="2"/>
  <c r="BK334" i="2"/>
  <c r="L334" i="2"/>
  <c r="BL333" i="2"/>
  <c r="BK333" i="2"/>
  <c r="L333" i="2"/>
  <c r="BL332" i="2"/>
  <c r="BK332" i="2"/>
  <c r="L332" i="2"/>
  <c r="BL331" i="2"/>
  <c r="BK331" i="2"/>
  <c r="L331" i="2"/>
  <c r="BL330" i="2"/>
  <c r="BK330" i="2"/>
  <c r="L330" i="2"/>
  <c r="BL329" i="2"/>
  <c r="BK329" i="2"/>
  <c r="L329" i="2"/>
  <c r="BL328" i="2"/>
  <c r="BK328" i="2"/>
  <c r="L328" i="2"/>
  <c r="BL327" i="2"/>
  <c r="BK327" i="2"/>
  <c r="L327" i="2"/>
  <c r="BL326" i="2"/>
  <c r="BK326" i="2"/>
  <c r="L326" i="2"/>
  <c r="BL325" i="2"/>
  <c r="BK325" i="2"/>
  <c r="L325" i="2"/>
  <c r="BL324" i="2"/>
  <c r="BK324" i="2"/>
  <c r="L324" i="2"/>
  <c r="BL323" i="2"/>
  <c r="BK323" i="2"/>
  <c r="L323" i="2"/>
  <c r="BL322" i="2"/>
  <c r="BK322" i="2"/>
  <c r="L322" i="2"/>
  <c r="BL321" i="2"/>
  <c r="BK321" i="2"/>
  <c r="L321" i="2"/>
  <c r="BL320" i="2"/>
  <c r="BK320" i="2"/>
  <c r="L320" i="2"/>
  <c r="BL319" i="2"/>
  <c r="BK319" i="2"/>
  <c r="L319" i="2"/>
  <c r="BL318" i="2"/>
  <c r="BK318" i="2"/>
  <c r="L318" i="2"/>
  <c r="BL317" i="2"/>
  <c r="BK317" i="2"/>
  <c r="L317" i="2"/>
  <c r="BL316" i="2"/>
  <c r="BK316" i="2"/>
  <c r="L316" i="2"/>
  <c r="BL315" i="2"/>
  <c r="BK315" i="2"/>
  <c r="L315" i="2"/>
  <c r="BL311" i="2"/>
  <c r="BK311" i="2"/>
  <c r="L311" i="2"/>
  <c r="BL310" i="2"/>
  <c r="BK310" i="2"/>
  <c r="L310" i="2"/>
  <c r="BL309" i="2"/>
  <c r="BK309" i="2"/>
  <c r="L309" i="2"/>
  <c r="BL308" i="2"/>
  <c r="BK308" i="2"/>
  <c r="L308" i="2"/>
  <c r="BL305" i="2"/>
  <c r="BK305" i="2"/>
  <c r="L305" i="2"/>
  <c r="M305" i="2" s="1"/>
  <c r="BL304" i="2"/>
  <c r="BK304" i="2"/>
  <c r="L304" i="2"/>
  <c r="BL303" i="2"/>
  <c r="BK303" i="2"/>
  <c r="L303" i="2"/>
  <c r="BL302" i="2"/>
  <c r="BK302" i="2"/>
  <c r="L302" i="2"/>
  <c r="BL301" i="2"/>
  <c r="BK301" i="2"/>
  <c r="L301" i="2"/>
  <c r="BL300" i="2"/>
  <c r="BK300" i="2"/>
  <c r="L300" i="2"/>
  <c r="BL299" i="2"/>
  <c r="BK299" i="2"/>
  <c r="L299" i="2"/>
  <c r="BL298" i="2"/>
  <c r="BK298" i="2"/>
  <c r="L298" i="2"/>
  <c r="BL297" i="2"/>
  <c r="BK297" i="2"/>
  <c r="L297" i="2"/>
  <c r="BL296" i="2"/>
  <c r="BK296" i="2"/>
  <c r="L296" i="2"/>
  <c r="BL295" i="2"/>
  <c r="BK295" i="2"/>
  <c r="L295" i="2"/>
  <c r="BL294" i="2"/>
  <c r="BK294" i="2"/>
  <c r="L294" i="2"/>
  <c r="BL293" i="2"/>
  <c r="BK293" i="2"/>
  <c r="L293" i="2"/>
  <c r="BL292" i="2"/>
  <c r="BK292" i="2"/>
  <c r="L292" i="2"/>
  <c r="BL291" i="2"/>
  <c r="BK291" i="2"/>
  <c r="L291" i="2"/>
  <c r="BL290" i="2"/>
  <c r="BK290" i="2"/>
  <c r="L290" i="2"/>
  <c r="BL289" i="2"/>
  <c r="BK289" i="2"/>
  <c r="L289" i="2"/>
  <c r="BL288" i="2"/>
  <c r="BK288" i="2"/>
  <c r="L288" i="2"/>
  <c r="BL287" i="2"/>
  <c r="BK287" i="2"/>
  <c r="L287" i="2"/>
  <c r="BL286" i="2"/>
  <c r="BK286" i="2"/>
  <c r="L286" i="2"/>
  <c r="BL285" i="2"/>
  <c r="BK285" i="2"/>
  <c r="L285" i="2"/>
  <c r="BL284" i="2"/>
  <c r="BK284" i="2"/>
  <c r="L284" i="2"/>
  <c r="BL283" i="2"/>
  <c r="BK283" i="2"/>
  <c r="L283" i="2"/>
  <c r="BL282" i="2"/>
  <c r="BK282" i="2"/>
  <c r="L282" i="2"/>
  <c r="BL281" i="2"/>
  <c r="BK281" i="2"/>
  <c r="L281" i="2"/>
  <c r="BL280" i="2"/>
  <c r="BK280" i="2"/>
  <c r="L280" i="2"/>
  <c r="BL279" i="2"/>
  <c r="BK279" i="2"/>
  <c r="L279" i="2"/>
  <c r="BL278" i="2"/>
  <c r="BK278" i="2"/>
  <c r="L278" i="2"/>
  <c r="BL277" i="2"/>
  <c r="BK277" i="2"/>
  <c r="L277" i="2"/>
  <c r="BL276" i="2"/>
  <c r="BK276" i="2"/>
  <c r="L276" i="2"/>
  <c r="BL275" i="2"/>
  <c r="BK275" i="2"/>
  <c r="L275" i="2"/>
  <c r="BL274" i="2"/>
  <c r="BK274" i="2"/>
  <c r="L274" i="2"/>
  <c r="BL273" i="2"/>
  <c r="BK273" i="2"/>
  <c r="L273" i="2"/>
  <c r="BL272" i="2"/>
  <c r="BK272" i="2"/>
  <c r="L272" i="2"/>
  <c r="BL271" i="2"/>
  <c r="BK271" i="2"/>
  <c r="L271" i="2"/>
  <c r="BL270" i="2"/>
  <c r="BK270" i="2"/>
  <c r="L270" i="2"/>
  <c r="BL269" i="2"/>
  <c r="BK269" i="2"/>
  <c r="L269" i="2"/>
  <c r="BL268" i="2"/>
  <c r="BK268" i="2"/>
  <c r="L268" i="2"/>
  <c r="BL267" i="2"/>
  <c r="BK267" i="2"/>
  <c r="L267" i="2"/>
  <c r="BL266" i="2"/>
  <c r="BK266" i="2"/>
  <c r="L266" i="2"/>
  <c r="BL265" i="2"/>
  <c r="BK265" i="2"/>
  <c r="L265" i="2"/>
  <c r="BL264" i="2"/>
  <c r="BK264" i="2"/>
  <c r="L264" i="2"/>
  <c r="BL263" i="2"/>
  <c r="BK263" i="2"/>
  <c r="L263" i="2"/>
  <c r="BL262" i="2"/>
  <c r="BK262" i="2"/>
  <c r="L262" i="2"/>
  <c r="BL261" i="2"/>
  <c r="BK261" i="2"/>
  <c r="L261" i="2"/>
  <c r="BL260" i="2"/>
  <c r="BK260" i="2"/>
  <c r="L260" i="2"/>
  <c r="BL259" i="2"/>
  <c r="BK259" i="2"/>
  <c r="L259" i="2"/>
  <c r="BL258" i="2"/>
  <c r="BK258" i="2"/>
  <c r="L258" i="2"/>
  <c r="BL257" i="2"/>
  <c r="BK257" i="2"/>
  <c r="L257" i="2"/>
  <c r="BL256" i="2"/>
  <c r="BK256" i="2"/>
  <c r="L256" i="2"/>
  <c r="BL255" i="2"/>
  <c r="BK255" i="2"/>
  <c r="L255" i="2"/>
  <c r="BL254" i="2"/>
  <c r="BK254" i="2"/>
  <c r="L254" i="2"/>
  <c r="BL253" i="2"/>
  <c r="BK253" i="2"/>
  <c r="L253" i="2"/>
  <c r="BL252" i="2"/>
  <c r="BK252" i="2"/>
  <c r="L252" i="2"/>
  <c r="BL251" i="2"/>
  <c r="BK251" i="2"/>
  <c r="L251" i="2"/>
  <c r="BL250" i="2"/>
  <c r="BK250" i="2"/>
  <c r="L250" i="2"/>
  <c r="BL249" i="2"/>
  <c r="BK249" i="2"/>
  <c r="L249" i="2"/>
  <c r="BL248" i="2"/>
  <c r="BK248" i="2"/>
  <c r="L248" i="2"/>
  <c r="BL247" i="2"/>
  <c r="BK247" i="2"/>
  <c r="L247" i="2"/>
  <c r="BL246" i="2"/>
  <c r="BK246" i="2"/>
  <c r="L246" i="2"/>
  <c r="BL245" i="2"/>
  <c r="BK245" i="2"/>
  <c r="L245" i="2"/>
  <c r="BL244" i="2"/>
  <c r="BK244" i="2"/>
  <c r="L244" i="2"/>
  <c r="BL243" i="2"/>
  <c r="BK243" i="2"/>
  <c r="L243" i="2"/>
  <c r="BL242" i="2"/>
  <c r="BK242" i="2"/>
  <c r="L242" i="2"/>
  <c r="BL241" i="2"/>
  <c r="BK241" i="2"/>
  <c r="L241" i="2"/>
  <c r="BL240" i="2"/>
  <c r="BK240" i="2"/>
  <c r="L240" i="2"/>
  <c r="BL239" i="2"/>
  <c r="BK239" i="2"/>
  <c r="L239" i="2"/>
  <c r="BL238" i="2"/>
  <c r="BK238" i="2"/>
  <c r="L238" i="2"/>
  <c r="BL237" i="2"/>
  <c r="BK237" i="2"/>
  <c r="L237" i="2"/>
  <c r="BL236" i="2"/>
  <c r="BK236" i="2"/>
  <c r="L236" i="2"/>
  <c r="BL235" i="2"/>
  <c r="BK235" i="2"/>
  <c r="L235" i="2"/>
  <c r="BL234" i="2"/>
  <c r="BK234" i="2"/>
  <c r="L234" i="2"/>
  <c r="BL233" i="2"/>
  <c r="BK233" i="2"/>
  <c r="L233" i="2"/>
  <c r="BL232" i="2"/>
  <c r="BK232" i="2"/>
  <c r="L232" i="2"/>
  <c r="BL231" i="2"/>
  <c r="BK231" i="2"/>
  <c r="L231" i="2"/>
  <c r="BL230" i="2"/>
  <c r="BK230" i="2"/>
  <c r="L230" i="2"/>
  <c r="BL229" i="2"/>
  <c r="BK229" i="2"/>
  <c r="L229" i="2"/>
  <c r="BL228" i="2"/>
  <c r="BK228" i="2"/>
  <c r="L228" i="2"/>
  <c r="BL227" i="2"/>
  <c r="BK227" i="2"/>
  <c r="L227" i="2"/>
  <c r="BL226" i="2"/>
  <c r="BK226" i="2"/>
  <c r="L226" i="2"/>
  <c r="BL225" i="2"/>
  <c r="BK225" i="2"/>
  <c r="L225" i="2"/>
  <c r="BL224" i="2"/>
  <c r="BK224" i="2"/>
  <c r="L224" i="2"/>
  <c r="BL223" i="2"/>
  <c r="BK223" i="2"/>
  <c r="L223" i="2"/>
  <c r="BL222" i="2"/>
  <c r="BK222" i="2"/>
  <c r="L222" i="2"/>
  <c r="BL221" i="2"/>
  <c r="BK221" i="2"/>
  <c r="L221" i="2"/>
  <c r="BL220" i="2"/>
  <c r="BK220" i="2"/>
  <c r="L220" i="2"/>
  <c r="BL219" i="2"/>
  <c r="BK219" i="2"/>
  <c r="L219" i="2"/>
  <c r="BL218" i="2"/>
  <c r="BK218" i="2"/>
  <c r="L218" i="2"/>
  <c r="BL217" i="2"/>
  <c r="BK217" i="2"/>
  <c r="L217" i="2"/>
  <c r="BL216" i="2"/>
  <c r="BK216" i="2"/>
  <c r="L216" i="2"/>
  <c r="BL215" i="2"/>
  <c r="BK215" i="2"/>
  <c r="L215" i="2"/>
  <c r="BL214" i="2"/>
  <c r="BK214" i="2"/>
  <c r="L214" i="2"/>
  <c r="BL213" i="2"/>
  <c r="BK213" i="2"/>
  <c r="L213" i="2"/>
  <c r="BL212" i="2"/>
  <c r="BK212" i="2"/>
  <c r="L212" i="2"/>
  <c r="BL211" i="2"/>
  <c r="BK211" i="2"/>
  <c r="L211" i="2"/>
  <c r="BL210" i="2"/>
  <c r="BK210" i="2"/>
  <c r="L210" i="2"/>
  <c r="BL209" i="2"/>
  <c r="BK209" i="2"/>
  <c r="L209" i="2"/>
  <c r="BL208" i="2"/>
  <c r="BK208" i="2"/>
  <c r="L208" i="2"/>
  <c r="BL207" i="2"/>
  <c r="BK207" i="2"/>
  <c r="L207" i="2"/>
  <c r="BL206" i="2"/>
  <c r="BK206" i="2"/>
  <c r="L206" i="2"/>
  <c r="BL205" i="2"/>
  <c r="BK205" i="2"/>
  <c r="L205" i="2"/>
  <c r="BL204" i="2"/>
  <c r="BK204" i="2"/>
  <c r="L204" i="2"/>
  <c r="BL203" i="2"/>
  <c r="BK203" i="2"/>
  <c r="L203" i="2"/>
  <c r="BL202" i="2"/>
  <c r="BK202" i="2"/>
  <c r="L202" i="2"/>
  <c r="BL201" i="2"/>
  <c r="BK201" i="2"/>
  <c r="L201" i="2"/>
  <c r="BL200" i="2"/>
  <c r="BK200" i="2"/>
  <c r="L200" i="2"/>
  <c r="BL199" i="2"/>
  <c r="BK199" i="2"/>
  <c r="L199" i="2"/>
  <c r="BL198" i="2"/>
  <c r="BK198" i="2"/>
  <c r="L198" i="2"/>
  <c r="BL197" i="2"/>
  <c r="BK197" i="2"/>
  <c r="L197" i="2"/>
  <c r="BL196" i="2"/>
  <c r="BK196" i="2"/>
  <c r="L196" i="2"/>
  <c r="BL195" i="2"/>
  <c r="BK195" i="2"/>
  <c r="L195" i="2"/>
  <c r="BL194" i="2"/>
  <c r="BK194" i="2"/>
  <c r="L194" i="2"/>
  <c r="BL193" i="2"/>
  <c r="BK193" i="2"/>
  <c r="L193" i="2"/>
  <c r="BL192" i="2"/>
  <c r="BK192" i="2"/>
  <c r="L192" i="2"/>
  <c r="BL191" i="2"/>
  <c r="BK191" i="2"/>
  <c r="L191" i="2"/>
  <c r="BL190" i="2"/>
  <c r="BK190" i="2"/>
  <c r="L190" i="2"/>
  <c r="BL189" i="2"/>
  <c r="BK189" i="2"/>
  <c r="L189" i="2"/>
  <c r="BL188" i="2"/>
  <c r="BK188" i="2"/>
  <c r="L188" i="2"/>
  <c r="BL187" i="2"/>
  <c r="BK187" i="2"/>
  <c r="L187" i="2"/>
  <c r="BL186" i="2"/>
  <c r="BK186" i="2"/>
  <c r="L186" i="2"/>
  <c r="BL185" i="2"/>
  <c r="BK185" i="2"/>
  <c r="L185" i="2"/>
  <c r="BL184" i="2"/>
  <c r="BK184" i="2"/>
  <c r="L184" i="2"/>
  <c r="BL183" i="2"/>
  <c r="BK183" i="2"/>
  <c r="L183" i="2"/>
  <c r="BL182" i="2"/>
  <c r="BK182" i="2"/>
  <c r="L182" i="2"/>
  <c r="BL181" i="2"/>
  <c r="BK181" i="2"/>
  <c r="L181" i="2"/>
  <c r="BL180" i="2"/>
  <c r="BK180" i="2"/>
  <c r="L180" i="2"/>
  <c r="BL179" i="2"/>
  <c r="BK179" i="2"/>
  <c r="L179" i="2"/>
  <c r="BL178" i="2"/>
  <c r="BK178" i="2"/>
  <c r="L178" i="2"/>
  <c r="BL177" i="2"/>
  <c r="BK177" i="2"/>
  <c r="L177" i="2"/>
  <c r="BL176" i="2"/>
  <c r="BK176" i="2"/>
  <c r="L176" i="2"/>
  <c r="BL175" i="2"/>
  <c r="BK175" i="2"/>
  <c r="L175" i="2"/>
  <c r="BL174" i="2"/>
  <c r="BK174" i="2"/>
  <c r="L174" i="2"/>
  <c r="BL173" i="2"/>
  <c r="BK173" i="2"/>
  <c r="L173" i="2"/>
  <c r="BL172" i="2"/>
  <c r="BK172" i="2"/>
  <c r="L172" i="2"/>
  <c r="BL171" i="2"/>
  <c r="BK171" i="2"/>
  <c r="L171" i="2"/>
  <c r="BL170" i="2"/>
  <c r="BK170" i="2"/>
  <c r="L170" i="2"/>
  <c r="BL169" i="2"/>
  <c r="BK169" i="2"/>
  <c r="L169" i="2"/>
  <c r="BL168" i="2"/>
  <c r="BK168" i="2"/>
  <c r="L168" i="2"/>
  <c r="BL167" i="2"/>
  <c r="BK167" i="2"/>
  <c r="L167" i="2"/>
  <c r="BL166" i="2"/>
  <c r="BK166" i="2"/>
  <c r="L166" i="2"/>
  <c r="BL165" i="2"/>
  <c r="BK165" i="2"/>
  <c r="L165" i="2"/>
  <c r="BL164" i="2"/>
  <c r="BK164" i="2"/>
  <c r="L164" i="2"/>
  <c r="BL163" i="2"/>
  <c r="BK163" i="2"/>
  <c r="L163" i="2"/>
  <c r="BL162" i="2"/>
  <c r="BK162" i="2"/>
  <c r="L162" i="2"/>
  <c r="BL161" i="2"/>
  <c r="BK161" i="2"/>
  <c r="L161" i="2"/>
  <c r="BL160" i="2"/>
  <c r="BK160" i="2"/>
  <c r="L160" i="2"/>
  <c r="BL159" i="2"/>
  <c r="BK159" i="2"/>
  <c r="L159" i="2"/>
  <c r="BL158" i="2"/>
  <c r="BK158" i="2"/>
  <c r="L158" i="2"/>
  <c r="BL157" i="2"/>
  <c r="BK157" i="2"/>
  <c r="L157" i="2"/>
  <c r="BL156" i="2"/>
  <c r="BK156" i="2"/>
  <c r="L156" i="2"/>
  <c r="BL155" i="2"/>
  <c r="BK155" i="2"/>
  <c r="L155" i="2"/>
  <c r="BL154" i="2"/>
  <c r="BK154" i="2"/>
  <c r="L154" i="2"/>
  <c r="BL153" i="2"/>
  <c r="BK153" i="2"/>
  <c r="L153" i="2"/>
  <c r="BL152" i="2"/>
  <c r="BK152" i="2"/>
  <c r="L152" i="2"/>
  <c r="BL151" i="2"/>
  <c r="BK151" i="2"/>
  <c r="L151" i="2"/>
  <c r="BL149" i="2"/>
  <c r="BK149" i="2"/>
  <c r="L149" i="2"/>
  <c r="BL148" i="2"/>
  <c r="BK148" i="2"/>
  <c r="L148" i="2"/>
  <c r="BL147" i="2"/>
  <c r="BK147" i="2"/>
  <c r="L147" i="2"/>
  <c r="BL146" i="2"/>
  <c r="BK146" i="2"/>
  <c r="L146" i="2"/>
  <c r="BL145" i="2"/>
  <c r="BK145" i="2"/>
  <c r="L145" i="2"/>
  <c r="BL144" i="2"/>
  <c r="BK144" i="2"/>
  <c r="L144" i="2"/>
  <c r="BL143" i="2"/>
  <c r="BK143" i="2"/>
  <c r="L143" i="2"/>
  <c r="BL142" i="2"/>
  <c r="BK142" i="2"/>
  <c r="L142" i="2"/>
  <c r="BL141" i="2"/>
  <c r="BK141" i="2"/>
  <c r="L141" i="2"/>
  <c r="BL140" i="2"/>
  <c r="BK140" i="2"/>
  <c r="L140" i="2"/>
  <c r="BL139" i="2"/>
  <c r="BK139" i="2"/>
  <c r="L139" i="2"/>
  <c r="BL138" i="2"/>
  <c r="BK138" i="2"/>
  <c r="L138" i="2"/>
  <c r="BL137" i="2"/>
  <c r="BK137" i="2"/>
  <c r="L137" i="2"/>
  <c r="BL136" i="2"/>
  <c r="BK136" i="2"/>
  <c r="L136" i="2"/>
  <c r="BL135" i="2"/>
  <c r="BK135" i="2"/>
  <c r="L135" i="2"/>
  <c r="BL133" i="2"/>
  <c r="BK133" i="2"/>
  <c r="L133" i="2"/>
  <c r="BL132" i="2"/>
  <c r="BK132" i="2"/>
  <c r="L132" i="2"/>
  <c r="BL131" i="2"/>
  <c r="BK131" i="2"/>
  <c r="L131" i="2"/>
  <c r="BL130" i="2"/>
  <c r="BK130" i="2"/>
  <c r="L130" i="2"/>
  <c r="BL129" i="2"/>
  <c r="BK129" i="2"/>
  <c r="L129" i="2"/>
  <c r="BL128" i="2"/>
  <c r="BK128" i="2"/>
  <c r="L128" i="2"/>
  <c r="BL126" i="2"/>
  <c r="BK126" i="2"/>
  <c r="L126" i="2"/>
  <c r="BL125" i="2"/>
  <c r="BK125" i="2"/>
  <c r="L125" i="2"/>
  <c r="BL124" i="2"/>
  <c r="BK124" i="2"/>
  <c r="L124" i="2"/>
  <c r="BL120" i="2"/>
  <c r="BK120" i="2"/>
  <c r="L120" i="2"/>
  <c r="BL119" i="2"/>
  <c r="BK119" i="2"/>
  <c r="L119" i="2"/>
  <c r="BL118" i="2"/>
  <c r="BK118" i="2"/>
  <c r="L118" i="2"/>
  <c r="BL117" i="2"/>
  <c r="BK117" i="2"/>
  <c r="L117" i="2"/>
  <c r="BL116" i="2"/>
  <c r="BK116" i="2"/>
  <c r="L116" i="2"/>
  <c r="BL115" i="2"/>
  <c r="BK115" i="2"/>
  <c r="L115" i="2"/>
  <c r="BL113" i="2"/>
  <c r="BK113" i="2"/>
  <c r="L113" i="2"/>
  <c r="M113" i="2" s="1"/>
  <c r="BL112" i="2"/>
  <c r="BK112" i="2"/>
  <c r="L112" i="2"/>
  <c r="BL111" i="2"/>
  <c r="BK111" i="2"/>
  <c r="L111" i="2"/>
  <c r="BL110" i="2"/>
  <c r="BK110" i="2"/>
  <c r="L110" i="2"/>
  <c r="BL109" i="2"/>
  <c r="BK109" i="2"/>
  <c r="L109" i="2"/>
  <c r="BL107" i="2"/>
  <c r="BK107" i="2"/>
  <c r="L107" i="2"/>
  <c r="BL106" i="2"/>
  <c r="BK106" i="2"/>
  <c r="L106" i="2"/>
  <c r="BL105" i="2"/>
  <c r="BK105" i="2"/>
  <c r="L105" i="2"/>
  <c r="BL104" i="2"/>
  <c r="BK104" i="2"/>
  <c r="L104" i="2"/>
  <c r="BL103" i="2"/>
  <c r="BK103" i="2"/>
  <c r="L103" i="2"/>
  <c r="BL101" i="2"/>
  <c r="BK101" i="2"/>
  <c r="L101" i="2"/>
  <c r="BL100" i="2"/>
  <c r="BK100" i="2"/>
  <c r="L100" i="2"/>
  <c r="BL99" i="2"/>
  <c r="BK99" i="2"/>
  <c r="L99" i="2"/>
  <c r="BL98" i="2"/>
  <c r="BK98" i="2"/>
  <c r="L98" i="2"/>
  <c r="BL97" i="2"/>
  <c r="BK97" i="2"/>
  <c r="L97" i="2"/>
  <c r="BL96" i="2"/>
  <c r="BK96" i="2"/>
  <c r="L96" i="2"/>
  <c r="BL95" i="2"/>
  <c r="BK95" i="2"/>
  <c r="L95" i="2"/>
  <c r="BL94" i="2"/>
  <c r="BK94" i="2"/>
  <c r="L94" i="2"/>
  <c r="BL93" i="2"/>
  <c r="BK93" i="2"/>
  <c r="L93" i="2"/>
  <c r="BL92" i="2"/>
  <c r="BK92" i="2"/>
  <c r="L92" i="2"/>
  <c r="BL91" i="2"/>
  <c r="BK91" i="2"/>
  <c r="L91" i="2"/>
  <c r="BL90" i="2"/>
  <c r="BK90" i="2"/>
  <c r="L90" i="2"/>
  <c r="BL89" i="2"/>
  <c r="BK89" i="2"/>
  <c r="L89" i="2"/>
  <c r="BL88" i="2"/>
  <c r="BK88" i="2"/>
  <c r="L88" i="2"/>
  <c r="BL87" i="2"/>
  <c r="BK87" i="2"/>
  <c r="L87" i="2"/>
  <c r="BL86" i="2"/>
  <c r="BK86" i="2"/>
  <c r="L86" i="2"/>
  <c r="BL84" i="2"/>
  <c r="BK84" i="2"/>
  <c r="L84" i="2"/>
  <c r="M84" i="2" s="1"/>
  <c r="BL83" i="2"/>
  <c r="BK83" i="2"/>
  <c r="L83" i="2"/>
  <c r="BL82" i="2"/>
  <c r="BK82" i="2"/>
  <c r="L82" i="2"/>
  <c r="BL81" i="2"/>
  <c r="BK81" i="2"/>
  <c r="L81" i="2"/>
  <c r="BL80" i="2"/>
  <c r="BK80" i="2"/>
  <c r="L80" i="2"/>
  <c r="BL79" i="2"/>
  <c r="BK79" i="2"/>
  <c r="L79" i="2"/>
  <c r="BL78" i="2"/>
  <c r="BK78" i="2"/>
  <c r="L78" i="2"/>
  <c r="BL77" i="2"/>
  <c r="BK77" i="2"/>
  <c r="L77" i="2"/>
  <c r="BL76" i="2"/>
  <c r="BK76" i="2"/>
  <c r="L76" i="2"/>
  <c r="BL75" i="2"/>
  <c r="BK75" i="2"/>
  <c r="L75" i="2"/>
  <c r="BL74" i="2"/>
  <c r="BK74" i="2"/>
  <c r="L74" i="2"/>
  <c r="BL73" i="2"/>
  <c r="BK73" i="2"/>
  <c r="L73" i="2"/>
  <c r="BL72" i="2"/>
  <c r="BK72" i="2"/>
  <c r="L72" i="2"/>
  <c r="BL71" i="2"/>
  <c r="BK71" i="2"/>
  <c r="L71" i="2"/>
  <c r="BL70" i="2"/>
  <c r="BK70" i="2"/>
  <c r="L70" i="2"/>
  <c r="BL69" i="2"/>
  <c r="BK69" i="2"/>
  <c r="L69" i="2"/>
  <c r="BL68" i="2"/>
  <c r="BK68" i="2"/>
  <c r="L68" i="2"/>
  <c r="BL67" i="2"/>
  <c r="BK67" i="2"/>
  <c r="L67" i="2"/>
  <c r="BL66" i="2"/>
  <c r="BK66" i="2"/>
  <c r="L66" i="2"/>
  <c r="BL65" i="2"/>
  <c r="BK65" i="2"/>
  <c r="L65" i="2"/>
  <c r="BL64" i="2"/>
  <c r="BK64" i="2"/>
  <c r="L64" i="2"/>
  <c r="BL63" i="2"/>
  <c r="BK63" i="2"/>
  <c r="L63" i="2"/>
  <c r="BL62" i="2"/>
  <c r="BK62" i="2"/>
  <c r="L62" i="2"/>
  <c r="BL61" i="2"/>
  <c r="BK61" i="2"/>
  <c r="L61" i="2"/>
  <c r="BL60" i="2"/>
  <c r="BK60" i="2"/>
  <c r="L60" i="2"/>
  <c r="BL59" i="2"/>
  <c r="BK59" i="2"/>
  <c r="L59" i="2"/>
  <c r="BL58" i="2"/>
  <c r="BK58" i="2"/>
  <c r="L58" i="2"/>
  <c r="BL57" i="2"/>
  <c r="BK57" i="2"/>
  <c r="L57" i="2"/>
  <c r="BL56" i="2"/>
  <c r="BK56" i="2"/>
  <c r="L56" i="2"/>
  <c r="BL55" i="2"/>
  <c r="BK55" i="2"/>
  <c r="L55" i="2"/>
  <c r="BL54" i="2"/>
  <c r="BK54" i="2"/>
  <c r="L54" i="2"/>
  <c r="BL53" i="2"/>
  <c r="BK53" i="2"/>
  <c r="L53" i="2"/>
  <c r="BL52" i="2"/>
  <c r="BK52" i="2"/>
  <c r="L52" i="2"/>
  <c r="BL51" i="2"/>
  <c r="BK51" i="2"/>
  <c r="L51" i="2"/>
  <c r="BL50" i="2"/>
  <c r="BK50" i="2"/>
  <c r="L50" i="2"/>
  <c r="BL49" i="2"/>
  <c r="BK49" i="2"/>
  <c r="L49" i="2"/>
  <c r="BL48" i="2"/>
  <c r="BK48" i="2"/>
  <c r="L48" i="2"/>
  <c r="BL47" i="2"/>
  <c r="BK47" i="2"/>
  <c r="L47" i="2"/>
  <c r="BL46" i="2"/>
  <c r="BK46" i="2"/>
  <c r="L46" i="2"/>
  <c r="BL45" i="2"/>
  <c r="BK45" i="2"/>
  <c r="L45" i="2"/>
  <c r="BL44" i="2"/>
  <c r="BK44" i="2"/>
  <c r="L44" i="2"/>
  <c r="BL43" i="2"/>
  <c r="BK43" i="2"/>
  <c r="L43" i="2"/>
  <c r="BL42" i="2"/>
  <c r="BK42" i="2"/>
  <c r="L42" i="2"/>
  <c r="BL41" i="2"/>
  <c r="BK41" i="2"/>
  <c r="L41" i="2"/>
  <c r="BL40" i="2"/>
  <c r="BK40" i="2"/>
  <c r="L40" i="2"/>
  <c r="BL39" i="2"/>
  <c r="BK39" i="2"/>
  <c r="L39" i="2"/>
  <c r="BL38" i="2"/>
  <c r="BK38" i="2"/>
  <c r="L38" i="2"/>
  <c r="BL37" i="2"/>
  <c r="BK37" i="2"/>
  <c r="L37" i="2"/>
  <c r="BL36" i="2"/>
  <c r="BK36" i="2"/>
  <c r="L36" i="2"/>
  <c r="BL35" i="2"/>
  <c r="BK35" i="2"/>
  <c r="L35" i="2"/>
  <c r="BL34" i="2"/>
  <c r="BK34" i="2"/>
  <c r="L34" i="2"/>
  <c r="BL33" i="2"/>
  <c r="BK33" i="2"/>
  <c r="L33" i="2"/>
  <c r="BL32" i="2"/>
  <c r="BK32" i="2"/>
  <c r="L32" i="2"/>
  <c r="BL31" i="2"/>
  <c r="BK31" i="2"/>
  <c r="L31" i="2"/>
  <c r="BL30" i="2"/>
  <c r="BK30" i="2"/>
  <c r="L30" i="2"/>
  <c r="BH28" i="2"/>
  <c r="X28" i="2"/>
  <c r="W28" i="2"/>
  <c r="V28" i="2"/>
  <c r="U28" i="2"/>
  <c r="T28" i="2"/>
  <c r="S28" i="2"/>
  <c r="R28" i="2"/>
  <c r="Q28" i="2"/>
  <c r="P28" i="2"/>
  <c r="O28" i="2"/>
  <c r="N28" i="2"/>
  <c r="BH27" i="2" a="1"/>
  <c r="BH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529" i="16"/>
  <c r="T720" i="20"/>
  <c r="T384" i="20"/>
  <c r="T248" i="16"/>
  <c r="T513" i="16"/>
  <c r="T632" i="16"/>
  <c r="T102" i="20"/>
  <c r="T976" i="16"/>
  <c r="T340" i="16"/>
  <c r="T498" i="20"/>
  <c r="T804" i="20"/>
  <c r="T448" i="16"/>
  <c r="T802" i="16"/>
  <c r="T547" i="16"/>
  <c r="T117" i="20"/>
  <c r="T1120" i="16"/>
  <c r="T370" i="16"/>
  <c r="T199" i="20"/>
  <c r="T49" i="16"/>
  <c r="T1046" i="20"/>
  <c r="T824" i="20"/>
  <c r="T665" i="16"/>
  <c r="T438" i="20"/>
  <c r="T79" i="20"/>
  <c r="T1026" i="16"/>
  <c r="T190" i="20"/>
  <c r="T495" i="16"/>
  <c r="T388" i="20"/>
  <c r="T974" i="20"/>
  <c r="T1094" i="16"/>
  <c r="T174" i="16"/>
  <c r="T294" i="20"/>
  <c r="T27" i="16"/>
  <c r="T383" i="20"/>
  <c r="T708" i="16"/>
  <c r="T520" i="20"/>
  <c r="T800" i="20"/>
  <c r="T548" i="16"/>
  <c r="T542" i="20"/>
  <c r="T932" i="20"/>
  <c r="T835" i="20"/>
  <c r="T850" i="20"/>
  <c r="T495" i="20"/>
  <c r="T345" i="20"/>
  <c r="T528" i="16"/>
  <c r="T695" i="20"/>
  <c r="T662" i="16"/>
  <c r="T797" i="16"/>
  <c r="T692" i="20"/>
  <c r="T998" i="20"/>
  <c r="T645" i="16"/>
  <c r="T903" i="20"/>
  <c r="T364" i="16"/>
  <c r="T222" i="16"/>
  <c r="T189" i="16"/>
  <c r="T727" i="20"/>
  <c r="T556" i="20"/>
  <c r="T338" i="20"/>
  <c r="T53" i="16"/>
  <c r="T1056" i="20"/>
  <c r="T54" i="20"/>
  <c r="T94" i="16"/>
  <c r="T857" i="16"/>
  <c r="T373" i="20"/>
  <c r="T1024" i="20"/>
  <c r="T539" i="16"/>
  <c r="T549" i="16"/>
  <c r="T639" i="16"/>
  <c r="T619" i="20"/>
  <c r="T678" i="20"/>
  <c r="T66" i="20"/>
  <c r="T296" i="20"/>
  <c r="T937" i="20"/>
  <c r="T358" i="16"/>
  <c r="T198" i="16"/>
  <c r="T853" i="16"/>
  <c r="T914" i="16"/>
  <c r="T911" i="20"/>
  <c r="T1000" i="16"/>
  <c r="T462" i="20"/>
  <c r="T990" i="20"/>
  <c r="T1038" i="20"/>
  <c r="T820" i="16"/>
  <c r="T673" i="20"/>
  <c r="T187" i="20"/>
  <c r="T819" i="20"/>
  <c r="T236" i="20"/>
  <c r="T558" i="16"/>
  <c r="T79" i="16"/>
  <c r="T710" i="20"/>
  <c r="T611" i="20"/>
  <c r="T640" i="16"/>
  <c r="T235" i="20"/>
  <c r="T354" i="16"/>
  <c r="T788" i="20"/>
  <c r="T778" i="16"/>
  <c r="T870" i="16"/>
  <c r="T1094" i="20"/>
  <c r="T29" i="16"/>
  <c r="T948" i="16"/>
  <c r="T361" i="16"/>
  <c r="T1016" i="16"/>
  <c r="T293" i="16"/>
  <c r="T166" i="16"/>
  <c r="T126" i="20"/>
  <c r="T703" i="20"/>
  <c r="T879" i="20"/>
  <c r="T970" i="20"/>
  <c r="T259" i="20"/>
  <c r="T217" i="16"/>
  <c r="T287" i="16"/>
  <c r="T464" i="20"/>
  <c r="T528" i="20"/>
  <c r="T965" i="20"/>
  <c r="T544" i="20"/>
  <c r="T650" i="16"/>
  <c r="T1050" i="16"/>
  <c r="T17" i="20"/>
  <c r="T170" i="20"/>
  <c r="T214" i="16"/>
  <c r="T784" i="20"/>
  <c r="T822" i="16"/>
  <c r="T962" i="20"/>
  <c r="T438" i="16"/>
  <c r="T445" i="20"/>
  <c r="T532" i="16"/>
  <c r="T666" i="16"/>
  <c r="T833" i="20"/>
  <c r="T197" i="16"/>
  <c r="T808" i="16"/>
  <c r="T342" i="16"/>
  <c r="T937" i="16"/>
  <c r="T351" i="16"/>
  <c r="T842" i="16"/>
  <c r="T941" i="16"/>
  <c r="T240" i="20"/>
  <c r="T626" i="16"/>
  <c r="T178" i="16"/>
  <c r="T80" i="20"/>
  <c r="T253" i="20"/>
  <c r="T367" i="20"/>
  <c r="T877" i="16"/>
  <c r="T1018" i="20"/>
  <c r="T380" i="16"/>
  <c r="T1050" i="20"/>
  <c r="T70" i="16"/>
  <c r="T787" i="16"/>
  <c r="T1062" i="20"/>
  <c r="T510" i="16"/>
  <c r="T482" i="16"/>
  <c r="T112" i="20"/>
  <c r="T968" i="16"/>
  <c r="T634" i="16"/>
  <c r="T820" i="20"/>
  <c r="T476" i="20"/>
  <c r="T523" i="16"/>
  <c r="T116" i="20"/>
  <c r="T64" i="16"/>
  <c r="T449" i="20"/>
  <c r="T182" i="20"/>
  <c r="T687" i="20"/>
  <c r="T856" i="16"/>
  <c r="T927" i="20"/>
  <c r="T263" i="16"/>
  <c r="T782" i="16"/>
  <c r="T911" i="16"/>
  <c r="T942" i="20"/>
  <c r="T185" i="20"/>
  <c r="T86" i="16"/>
  <c r="T1006" i="20"/>
  <c r="T618" i="20"/>
  <c r="T391" i="16"/>
  <c r="T899" i="20"/>
  <c r="T904" i="16"/>
  <c r="T941" i="20"/>
  <c r="T21" i="16"/>
  <c r="T359" i="20"/>
  <c r="T681" i="20"/>
  <c r="T268" i="16"/>
  <c r="T237" i="16"/>
  <c r="T195" i="16"/>
  <c r="T99" i="16"/>
  <c r="T943" i="16"/>
  <c r="T706" i="16"/>
  <c r="T52" i="20"/>
  <c r="T720" i="16"/>
  <c r="T42" i="20"/>
  <c r="T869" i="20"/>
  <c r="T984" i="16"/>
  <c r="T123" i="20"/>
  <c r="T632" i="20"/>
  <c r="T236" i="16"/>
  <c r="T84" i="20"/>
  <c r="T276" i="16"/>
  <c r="T772" i="20"/>
  <c r="T773" i="16"/>
  <c r="T355" i="16"/>
  <c r="T654" i="16"/>
  <c r="T1088" i="16"/>
  <c r="T777" i="16"/>
  <c r="T628" i="20"/>
  <c r="T637" i="20"/>
  <c r="T675" i="16"/>
  <c r="T491" i="16"/>
  <c r="T289" i="20"/>
  <c r="T980" i="16"/>
  <c r="T891" i="16"/>
  <c r="T63" i="16"/>
  <c r="T44" i="20"/>
  <c r="T477" i="20"/>
  <c r="T682" i="20"/>
  <c r="T707" i="16"/>
  <c r="T478" i="16"/>
  <c r="T685" i="20"/>
  <c r="T228" i="16"/>
  <c r="T490" i="20"/>
  <c r="T951" i="20"/>
  <c r="T955" i="16"/>
  <c r="T284" i="16"/>
  <c r="T1124" i="20"/>
  <c r="T1002" i="16"/>
  <c r="T224" i="16"/>
  <c r="T99" i="20"/>
  <c r="T813" i="16"/>
  <c r="T219" i="20"/>
  <c r="T69" i="16"/>
  <c r="T869" i="16"/>
  <c r="T1086" i="16"/>
  <c r="T570" i="16"/>
  <c r="T221" i="20"/>
  <c r="T927" i="16"/>
  <c r="T649" i="20"/>
  <c r="T514" i="20"/>
  <c r="T28" i="16"/>
  <c r="T227" i="16"/>
  <c r="T921" i="20"/>
  <c r="T918" i="16"/>
  <c r="T347" i="16"/>
  <c r="T834" i="20"/>
  <c r="T527" i="20"/>
  <c r="T546" i="16"/>
  <c r="T195" i="20"/>
  <c r="T828" i="16"/>
  <c r="T816" i="20"/>
  <c r="T671" i="16"/>
  <c r="T176" i="16"/>
  <c r="T980" i="20"/>
  <c r="T841" i="16"/>
  <c r="T871" i="20"/>
  <c r="T71" i="20"/>
  <c r="T44" i="16"/>
  <c r="T839" i="20"/>
  <c r="T871" i="16"/>
  <c r="T728" i="16"/>
  <c r="T41" i="20"/>
  <c r="T1084" i="16"/>
  <c r="T246" i="20"/>
  <c r="T664" i="20"/>
  <c r="T837" i="20"/>
  <c r="T966" i="16"/>
  <c r="T702" i="20"/>
  <c r="T801" i="16"/>
  <c r="T629" i="20"/>
  <c r="T291" i="16"/>
  <c r="T1000" i="20"/>
  <c r="T297" i="16"/>
  <c r="T385" i="16"/>
  <c r="T252" i="20"/>
  <c r="T489" i="20"/>
  <c r="T472" i="20"/>
  <c r="T1044" i="20"/>
  <c r="T115" i="16"/>
  <c r="T57" i="20"/>
  <c r="T499" i="16"/>
  <c r="T182" i="16"/>
  <c r="T1064" i="20"/>
  <c r="T245" i="20"/>
  <c r="T817" i="16"/>
  <c r="T807" i="16"/>
  <c r="T45" i="16"/>
  <c r="T454" i="20"/>
  <c r="T493" i="16"/>
  <c r="T692" i="16"/>
  <c r="T1064" i="16"/>
  <c r="T903" i="16"/>
  <c r="T216" i="16"/>
  <c r="T243" i="20"/>
  <c r="T658" i="20"/>
  <c r="T531" i="16"/>
  <c r="T350" i="20"/>
  <c r="T642" i="16"/>
  <c r="T1020" i="20"/>
  <c r="T70" i="20"/>
  <c r="T864" i="20"/>
  <c r="T713" i="16"/>
  <c r="T557" i="16"/>
  <c r="T732" i="16"/>
  <c r="T459" i="16"/>
  <c r="T652" i="16"/>
  <c r="T1072" i="16"/>
  <c r="T563" i="20"/>
  <c r="T450" i="16"/>
  <c r="T527" i="16"/>
  <c r="T1058" i="20"/>
  <c r="T949" i="16"/>
  <c r="T67" i="20"/>
  <c r="T449" i="16"/>
  <c r="T943" i="20"/>
  <c r="T564" i="16"/>
  <c r="T285" i="16"/>
  <c r="T819" i="16"/>
  <c r="T641" i="16"/>
  <c r="T392" i="20"/>
  <c r="T50" i="16"/>
  <c r="T672" i="16"/>
  <c r="T384" i="16"/>
  <c r="T647" i="16"/>
  <c r="T954" i="20"/>
  <c r="T625" i="20"/>
  <c r="T260" i="20"/>
  <c r="T180" i="16"/>
  <c r="T649" i="16"/>
  <c r="T241" i="16"/>
  <c r="T228" i="20"/>
  <c r="T226" i="20"/>
  <c r="T660" i="16"/>
  <c r="T687" i="16"/>
  <c r="T478" i="20"/>
  <c r="T986" i="20"/>
  <c r="T787" i="20"/>
  <c r="T497" i="20"/>
  <c r="T542" i="16"/>
  <c r="T344" i="16"/>
  <c r="T1008" i="16"/>
  <c r="T656" i="20"/>
  <c r="T486" i="16"/>
  <c r="T874" i="20"/>
  <c r="T899" i="16"/>
  <c r="T381" i="16"/>
  <c r="T260" i="16"/>
  <c r="T665" i="20"/>
  <c r="T725" i="20"/>
  <c r="T821" i="16"/>
  <c r="T46" i="16"/>
  <c r="T519" i="16"/>
  <c r="T617" i="16"/>
  <c r="T455" i="16"/>
  <c r="T530" i="16"/>
  <c r="T955" i="20"/>
  <c r="T883" i="16"/>
  <c r="T1074" i="16"/>
  <c r="T441" i="16"/>
  <c r="T192" i="16"/>
  <c r="T764" i="20"/>
  <c r="T192" i="20"/>
  <c r="T35" i="16"/>
  <c r="T876" i="20"/>
  <c r="T1044" i="16"/>
  <c r="T508" i="20"/>
  <c r="T677" i="20"/>
  <c r="T491" i="20"/>
  <c r="T918" i="20"/>
  <c r="T644" i="16"/>
  <c r="T511" i="20"/>
  <c r="T111" i="16"/>
  <c r="T655" i="20"/>
  <c r="T734" i="16"/>
  <c r="T67" i="16"/>
  <c r="T858" i="16"/>
  <c r="T829" i="16"/>
  <c r="T62" i="20"/>
  <c r="T717" i="20"/>
  <c r="T823" i="20"/>
  <c r="T807" i="20"/>
  <c r="T521" i="20"/>
  <c r="T270" i="20"/>
  <c r="T703" i="16"/>
  <c r="T58" i="20"/>
  <c r="T440" i="16"/>
  <c r="T54" i="16"/>
  <c r="T925" i="16"/>
  <c r="T656" i="16"/>
  <c r="T263" i="20"/>
  <c r="T746" i="16"/>
  <c r="T433" i="16"/>
  <c r="T377" i="20"/>
  <c r="T765" i="20"/>
  <c r="T101" i="16"/>
  <c r="T439" i="16"/>
  <c r="T372" i="16"/>
  <c r="T742" i="16"/>
  <c r="T1028" i="16"/>
  <c r="T454" i="16"/>
  <c r="T380" i="20"/>
  <c r="T382" i="16"/>
  <c r="T292" i="20"/>
  <c r="T359" i="16"/>
  <c r="T465" i="16"/>
  <c r="T251" i="20"/>
  <c r="T716" i="20"/>
  <c r="T978" i="16"/>
  <c r="T248" i="20"/>
  <c r="T746" i="20"/>
  <c r="T28" i="20"/>
  <c r="T669" i="20"/>
  <c r="T461" i="20"/>
  <c r="T988" i="20"/>
  <c r="T934" i="16"/>
  <c r="T103" i="20"/>
  <c r="T1042" i="20"/>
  <c r="T107" i="20"/>
  <c r="T619" i="16"/>
  <c r="T351" i="20"/>
  <c r="T667" i="20"/>
  <c r="T536" i="16"/>
  <c r="T862" i="16"/>
  <c r="T1106" i="20"/>
  <c r="T167" i="20"/>
  <c r="T730" i="20"/>
  <c r="T840" i="16"/>
  <c r="T1036" i="16"/>
  <c r="T179" i="16"/>
  <c r="T934" i="20"/>
  <c r="T77" i="20"/>
  <c r="T47" i="16"/>
  <c r="T82" i="20"/>
  <c r="T1122" i="16"/>
  <c r="T69" i="20"/>
  <c r="T620" i="20"/>
  <c r="T436" i="20"/>
  <c r="T467" i="20"/>
  <c r="T280" i="20"/>
  <c r="T36" i="20"/>
  <c r="T653" i="20"/>
  <c r="T188" i="20"/>
  <c r="T64" i="20"/>
  <c r="T376" i="20"/>
  <c r="T1054" i="20"/>
  <c r="T680" i="16"/>
  <c r="T343" i="16"/>
  <c r="T561" i="20"/>
  <c r="T112" i="16"/>
  <c r="T801" i="20"/>
  <c r="T42" i="16"/>
  <c r="T800" i="16"/>
  <c r="T863" i="16"/>
  <c r="T930" i="20"/>
  <c r="T713" i="20"/>
  <c r="T555" i="16"/>
  <c r="T706" i="20"/>
  <c r="T654" i="20"/>
  <c r="T839" i="16"/>
  <c r="T277" i="20"/>
  <c r="T644" i="20"/>
  <c r="T88" i="20"/>
  <c r="T47" i="20"/>
  <c r="T366" i="16"/>
  <c r="T640" i="20"/>
  <c r="T273" i="16"/>
  <c r="T611" i="16"/>
  <c r="T643" i="16"/>
  <c r="T568" i="20"/>
  <c r="T877" i="20"/>
  <c r="T183" i="16"/>
  <c r="T433" i="20"/>
  <c r="T378" i="20"/>
  <c r="T51" i="20"/>
  <c r="T551" i="20"/>
  <c r="T862" i="20"/>
  <c r="T833" i="16"/>
  <c r="T1122" i="20"/>
  <c r="T709" i="16"/>
  <c r="T780" i="16"/>
  <c r="T965" i="16"/>
  <c r="T242" i="16"/>
  <c r="T530" i="20"/>
  <c r="T814" i="20"/>
  <c r="T538" i="20"/>
  <c r="T31" i="16"/>
  <c r="T87" i="16"/>
  <c r="T560" i="16"/>
  <c r="T390" i="16"/>
  <c r="T865" i="20"/>
  <c r="T545" i="20"/>
  <c r="T340" i="20"/>
  <c r="T822" i="20"/>
  <c r="T178" i="20"/>
  <c r="T294" i="16"/>
  <c r="T798" i="16"/>
  <c r="T667" i="16"/>
  <c r="T926" i="16"/>
  <c r="T504" i="20"/>
  <c r="T653" i="16"/>
  <c r="T40" i="16"/>
  <c r="T341" i="16"/>
  <c r="T872" i="16"/>
  <c r="T675" i="20"/>
  <c r="T219" i="16"/>
  <c r="T456" i="20"/>
  <c r="T283" i="16"/>
  <c r="T670" i="16"/>
  <c r="T719" i="20"/>
  <c r="T785" i="16"/>
  <c r="T500" i="16"/>
  <c r="T176" i="20"/>
  <c r="T507" i="16"/>
  <c r="T610" i="16"/>
  <c r="T628" i="16"/>
  <c r="T174" i="20"/>
  <c r="T262" i="16"/>
  <c r="T492" i="16"/>
  <c r="T1068" i="16"/>
  <c r="T914" i="20"/>
  <c r="T794" i="16"/>
  <c r="T688" i="20"/>
  <c r="T789" i="16"/>
  <c r="T570" i="20"/>
  <c r="T1074" i="20"/>
  <c r="T55" i="20"/>
  <c r="T858" i="20"/>
  <c r="T458" i="16"/>
  <c r="T352" i="16"/>
  <c r="T754" i="16"/>
  <c r="T908" i="20"/>
  <c r="T258" i="16"/>
  <c r="T244" i="20"/>
  <c r="T113" i="16"/>
  <c r="T808" i="20"/>
  <c r="T978" i="20"/>
  <c r="T693" i="16"/>
  <c r="T823" i="16"/>
  <c r="T502" i="20"/>
  <c r="T367" i="16"/>
  <c r="T68" i="20"/>
  <c r="T1038" i="16"/>
  <c r="T385" i="20"/>
  <c r="T645" i="20"/>
  <c r="T208" i="20"/>
  <c r="T873" i="16"/>
  <c r="T207" i="20"/>
  <c r="T1110" i="20"/>
  <c r="T386" i="16"/>
  <c r="T434" i="16"/>
  <c r="T744" i="16"/>
  <c r="T1118" i="16"/>
  <c r="T1102" i="20"/>
  <c r="T922" i="16"/>
  <c r="T1106" i="16"/>
  <c r="T496" i="16"/>
  <c r="T543" i="20"/>
  <c r="T184" i="20"/>
  <c r="T817" i="20"/>
  <c r="T103" i="16"/>
  <c r="T672" i="20"/>
  <c r="T688" i="16"/>
  <c r="T907" i="20"/>
  <c r="T337" i="20"/>
  <c r="T74" i="16"/>
  <c r="T450" i="20"/>
  <c r="T480" i="16"/>
  <c r="T233" i="16"/>
  <c r="T56" i="20"/>
  <c r="T922" i="20"/>
  <c r="T126" i="16"/>
  <c r="T566" i="20"/>
  <c r="T815" i="16"/>
  <c r="T360" i="20"/>
  <c r="T964" i="20"/>
  <c r="T89" i="20"/>
  <c r="T988" i="16"/>
  <c r="T532" i="20"/>
  <c r="T615" i="20"/>
  <c r="T708" i="20"/>
  <c r="T11" i="16"/>
  <c r="T56" i="16"/>
  <c r="T887" i="20"/>
  <c r="T868" i="16"/>
  <c r="T864" i="16"/>
  <c r="T432" i="20"/>
  <c r="T932" i="16"/>
  <c r="T836" i="16"/>
  <c r="T25" i="20"/>
  <c r="T98" i="20"/>
  <c r="T193" i="16"/>
  <c r="T466" i="16"/>
  <c r="T185" i="16"/>
  <c r="T445" i="16"/>
  <c r="T1006" i="16"/>
  <c r="T1030" i="16"/>
  <c r="T612" i="16"/>
  <c r="T558" i="20"/>
  <c r="T781" i="16"/>
  <c r="T120" i="20"/>
  <c r="T1076" i="20"/>
  <c r="T721" i="20"/>
  <c r="T765" i="16"/>
  <c r="T346" i="20"/>
  <c r="T26" i="16"/>
  <c r="T200" i="16"/>
  <c r="T234" i="16"/>
  <c r="T125" i="20"/>
  <c r="T883" i="20"/>
  <c r="T539" i="20"/>
  <c r="T560" i="20"/>
  <c r="T996" i="20"/>
  <c r="T952" i="16"/>
  <c r="T387" i="16"/>
  <c r="T702" i="16"/>
  <c r="T286" i="16"/>
  <c r="T698" i="16"/>
  <c r="T391" i="20"/>
  <c r="T499" i="20"/>
  <c r="T239" i="20"/>
  <c r="T457" i="16"/>
  <c r="T58" i="16"/>
  <c r="T249" i="20"/>
  <c r="T455" i="20"/>
  <c r="T196" i="16"/>
  <c r="T776" i="16"/>
  <c r="T37" i="16"/>
  <c r="T1020" i="16"/>
  <c r="T487" i="20"/>
  <c r="T471" i="20"/>
  <c r="T344" i="20"/>
  <c r="T358" i="20"/>
  <c r="T786" i="16"/>
  <c r="T948" i="20"/>
  <c r="T287" i="20"/>
  <c r="T863" i="20"/>
  <c r="T738" i="16"/>
  <c r="T235" i="16"/>
  <c r="T242" i="20"/>
  <c r="T509" i="20"/>
  <c r="T270" i="16"/>
  <c r="T513" i="20"/>
  <c r="T944" i="16"/>
  <c r="T516" i="16"/>
  <c r="T518" i="16"/>
  <c r="T363" i="16"/>
  <c r="T72" i="20"/>
  <c r="T1040" i="16"/>
  <c r="T295" i="16"/>
  <c r="T353" i="16"/>
  <c r="T168" i="16"/>
  <c r="T816" i="16"/>
  <c r="T226" i="16"/>
  <c r="T106" i="20"/>
  <c r="T275" i="16"/>
  <c r="T531" i="20"/>
  <c r="T458" i="20"/>
  <c r="T736" i="16"/>
  <c r="T444" i="16"/>
  <c r="T643" i="20"/>
  <c r="T232" i="20"/>
  <c r="T255" i="16"/>
  <c r="T770" i="20"/>
  <c r="T658" i="16"/>
  <c r="T928" i="20"/>
  <c r="T218" i="20"/>
  <c r="T841" i="20"/>
  <c r="T265" i="20"/>
  <c r="T93" i="20"/>
  <c r="T907" i="16"/>
  <c r="T537" i="20"/>
  <c r="T361" i="20"/>
  <c r="T489" i="16"/>
  <c r="T125" i="16"/>
  <c r="T875" i="16"/>
  <c r="T726" i="20"/>
  <c r="T945" i="16"/>
  <c r="T630" i="16"/>
  <c r="T855" i="16"/>
  <c r="T845" i="16"/>
  <c r="T27" i="20"/>
  <c r="T121" i="20"/>
  <c r="T86" i="20"/>
  <c r="T1034" i="16"/>
  <c r="T631" i="16"/>
  <c r="T873" i="20"/>
  <c r="T90" i="16"/>
  <c r="T621" i="16"/>
  <c r="T636" i="20"/>
  <c r="T776" i="20"/>
  <c r="T1092" i="16"/>
  <c r="T768" i="16"/>
  <c r="T526" i="16"/>
  <c r="T1014" i="16"/>
  <c r="T651" i="20"/>
  <c r="T370" i="20"/>
  <c r="T281" i="20"/>
  <c r="T1004" i="16"/>
  <c r="T257" i="20"/>
  <c r="T87" i="20"/>
  <c r="T467" i="16"/>
  <c r="T230" i="20"/>
  <c r="T194" i="20"/>
  <c r="T803" i="20"/>
  <c r="T553" i="16"/>
  <c r="T876" i="16"/>
  <c r="T670" i="20"/>
  <c r="T974" i="16"/>
  <c r="T48" i="20"/>
  <c r="T95" i="16"/>
  <c r="T75" i="20"/>
  <c r="T785" i="20"/>
  <c r="T524" i="16"/>
  <c r="T766" i="20"/>
  <c r="T618" i="16"/>
  <c r="T684" i="16"/>
  <c r="T469" i="16"/>
  <c r="T252" i="16"/>
  <c r="T1102" i="16"/>
  <c r="T797" i="20"/>
  <c r="T267" i="16"/>
  <c r="T94" i="20"/>
  <c r="T1014" i="20"/>
  <c r="T337" i="16"/>
  <c r="T368" i="16"/>
  <c r="T623" i="20"/>
  <c r="T812" i="20"/>
  <c r="T459" i="20"/>
  <c r="T175" i="20"/>
  <c r="T479" i="20"/>
  <c r="T30" i="16"/>
  <c r="T510" i="20"/>
  <c r="T562" i="16"/>
  <c r="T443" i="20"/>
  <c r="T506" i="16"/>
  <c r="T215" i="16"/>
  <c r="T663" i="20"/>
  <c r="T254" i="20"/>
  <c r="T71" i="16"/>
  <c r="T639" i="20"/>
  <c r="T669" i="16"/>
  <c r="T705" i="20"/>
  <c r="T752" i="16"/>
  <c r="T96" i="20"/>
  <c r="T891" i="20"/>
  <c r="T239" i="16"/>
  <c r="T758" i="20"/>
  <c r="T92" i="16"/>
  <c r="T764" i="16"/>
  <c r="T264" i="20"/>
  <c r="T203" i="16"/>
  <c r="T859" i="16"/>
  <c r="T970" i="16"/>
  <c r="T546" i="20"/>
  <c r="T725" i="16"/>
  <c r="T272" i="20"/>
  <c r="T243" i="16"/>
  <c r="T696" i="20"/>
  <c r="T1098" i="16"/>
  <c r="T779" i="16"/>
  <c r="T1070" i="20"/>
  <c r="T768" i="20"/>
  <c r="T360" i="16"/>
  <c r="T502" i="16"/>
  <c r="T1112" i="20"/>
  <c r="T949" i="20"/>
  <c r="T885" i="20"/>
  <c r="T65" i="20"/>
  <c r="T31" i="20"/>
  <c r="T701" i="16"/>
  <c r="T1100" i="20"/>
  <c r="T468" i="20"/>
  <c r="T851" i="16"/>
  <c r="T519" i="20"/>
  <c r="T610" i="20"/>
  <c r="T188" i="16"/>
  <c r="T779" i="20"/>
  <c r="T548" i="20"/>
  <c r="T1036" i="20"/>
  <c r="T624" i="16"/>
  <c r="T353" i="20"/>
  <c r="T1042" i="16"/>
  <c r="T567" i="16"/>
  <c r="T1080" i="20"/>
  <c r="T781" i="20"/>
  <c r="T616" i="20"/>
  <c r="T799" i="16"/>
  <c r="T1052" i="16"/>
  <c r="T352" i="20"/>
  <c r="T364" i="20"/>
  <c r="T124" i="20"/>
  <c r="T122" i="20"/>
  <c r="T114" i="16"/>
  <c r="T78" i="20"/>
  <c r="T799" i="20"/>
  <c r="T249" i="16"/>
  <c r="T569" i="16"/>
  <c r="T343" i="20"/>
  <c r="T660" i="20"/>
  <c r="T994" i="16"/>
  <c r="T895" i="16"/>
  <c r="T685" i="16"/>
  <c r="T566" i="16"/>
  <c r="T33" i="20"/>
  <c r="T60" i="16"/>
  <c r="T215" i="20"/>
  <c r="T200" i="20"/>
  <c r="T912" i="16"/>
  <c r="T1062" i="16"/>
  <c r="T680" i="20"/>
  <c r="T1086" i="20"/>
  <c r="T840" i="20"/>
  <c r="T241" i="20"/>
  <c r="T107" i="16"/>
  <c r="T442" i="20"/>
  <c r="T223" i="16"/>
  <c r="T544" i="16"/>
  <c r="T707" i="20"/>
  <c r="T1082" i="16"/>
  <c r="T32" i="16"/>
  <c r="T17" i="16"/>
  <c r="T363" i="20"/>
  <c r="T446" i="20"/>
  <c r="T193" i="20"/>
  <c r="T40" i="20"/>
  <c r="T811" i="16"/>
  <c r="T565" i="16"/>
  <c r="T117" i="16"/>
  <c r="T1108" i="16"/>
  <c r="T1052" i="20"/>
  <c r="T100" i="16"/>
  <c r="T727" i="16"/>
  <c r="T878" i="20"/>
  <c r="T271" i="20"/>
  <c r="T240" i="16"/>
  <c r="T350" i="16"/>
  <c r="T854" i="16"/>
  <c r="T276" i="20"/>
  <c r="T184" i="16"/>
  <c r="T872" i="20"/>
  <c r="T1090" i="20"/>
  <c r="T436" i="16"/>
  <c r="T279" i="20"/>
  <c r="T354" i="20"/>
  <c r="T836" i="20"/>
  <c r="T677" i="16"/>
  <c r="T551" i="16"/>
  <c r="T43" i="16"/>
  <c r="T209" i="16"/>
  <c r="T835" i="16"/>
  <c r="T93" i="16"/>
  <c r="T1012" i="20"/>
  <c r="T348" i="20"/>
  <c r="T616" i="16"/>
  <c r="T565" i="20"/>
  <c r="T371" i="16"/>
  <c r="T225" i="20"/>
  <c r="T507" i="20"/>
  <c r="T723" i="16"/>
  <c r="T678" i="16"/>
  <c r="T701" i="20"/>
  <c r="T879" i="16"/>
  <c r="T97" i="20"/>
  <c r="T271" i="16"/>
  <c r="T880" i="16"/>
  <c r="T92" i="20"/>
  <c r="T915" i="16"/>
  <c r="T505" i="16"/>
  <c r="T1084" i="20"/>
  <c r="T265" i="16"/>
  <c r="T76" i="16"/>
  <c r="T984" i="20"/>
  <c r="T75" i="16"/>
  <c r="T296" i="16"/>
  <c r="T750" i="16"/>
  <c r="T517" i="20"/>
  <c r="T26" i="20"/>
  <c r="T186" i="20"/>
  <c r="T554" i="20"/>
  <c r="T769" i="16"/>
  <c r="T264" i="16"/>
  <c r="T1076" i="16"/>
  <c r="T1078" i="16"/>
  <c r="T1118" i="20"/>
  <c r="T760" i="16"/>
  <c r="T990" i="16"/>
  <c r="T435" i="16"/>
  <c r="T830" i="16"/>
  <c r="T812" i="16"/>
  <c r="T859" i="20"/>
  <c r="T752" i="20"/>
  <c r="T852" i="20"/>
  <c r="T177" i="20"/>
  <c r="T290" i="20"/>
  <c r="T952" i="20"/>
  <c r="T1016" i="20"/>
  <c r="T624" i="20"/>
  <c r="T772" i="16"/>
  <c r="T437" i="20"/>
  <c r="T461" i="16"/>
  <c r="T493" i="20"/>
  <c r="T229" i="16"/>
  <c r="T289" i="16"/>
  <c r="T718" i="16"/>
  <c r="T646" i="20"/>
  <c r="T729" i="16"/>
  <c r="T1008" i="20"/>
  <c r="T515" i="20"/>
  <c r="T111" i="20"/>
  <c r="T482" i="20"/>
  <c r="T697" i="16"/>
  <c r="T494" i="16"/>
  <c r="T369" i="16"/>
  <c r="T237" i="20"/>
  <c r="T796" i="16"/>
  <c r="T1048" i="20"/>
  <c r="T878" i="16"/>
  <c r="T1060" i="20"/>
  <c r="T437" i="16"/>
  <c r="T267" i="20"/>
  <c r="T748" i="16"/>
  <c r="T668" i="20"/>
  <c r="T920" i="16"/>
  <c r="T257" i="16"/>
  <c r="T202" i="16"/>
  <c r="T625" i="16"/>
  <c r="T686" i="20"/>
  <c r="T769" i="20"/>
  <c r="T526" i="20"/>
  <c r="T225" i="16"/>
  <c r="T218" i="16"/>
  <c r="T623" i="16"/>
  <c r="T1100" i="16"/>
  <c r="T998" i="16"/>
  <c r="T297" i="20"/>
  <c r="T282" i="16"/>
  <c r="T356" i="20"/>
  <c r="T744" i="20"/>
  <c r="T705" i="16"/>
  <c r="T216" i="20"/>
  <c r="T194" i="16"/>
  <c r="T349" i="20"/>
  <c r="T190" i="16"/>
  <c r="T25" i="16"/>
  <c r="T451" i="16"/>
  <c r="T1120" i="20"/>
  <c r="T944" i="20"/>
  <c r="T36" i="16"/>
  <c r="T897" i="16"/>
  <c r="T23" i="20"/>
  <c r="T197" i="20"/>
  <c r="T372" i="20"/>
  <c r="T627" i="16"/>
  <c r="T814" i="16"/>
  <c r="T850" i="16"/>
  <c r="T234" i="20"/>
  <c r="T109" i="16"/>
  <c r="T290" i="16"/>
  <c r="T904" i="20"/>
  <c r="T773" i="20"/>
  <c r="T366" i="20"/>
  <c r="T561" i="16"/>
  <c r="T936" i="16"/>
  <c r="T621" i="20"/>
  <c r="T282" i="20"/>
  <c r="T629" i="16"/>
  <c r="T444" i="20"/>
  <c r="T788" i="16"/>
  <c r="T104" i="16"/>
  <c r="T736" i="20"/>
  <c r="T171" i="20"/>
  <c r="T838" i="20"/>
  <c r="T387" i="20"/>
  <c r="T285" i="20"/>
  <c r="T78" i="16"/>
  <c r="T338" i="16"/>
  <c r="T529" i="20"/>
  <c r="T804" i="16"/>
  <c r="T383" i="16"/>
  <c r="T845" i="20"/>
  <c r="T718" i="20"/>
  <c r="T108" i="16"/>
  <c r="T388" i="16"/>
  <c r="T472" i="16"/>
  <c r="T525" i="16"/>
  <c r="T673" i="16"/>
  <c r="T375" i="20"/>
  <c r="T902" i="16"/>
  <c r="T434" i="20"/>
  <c r="T540" i="20"/>
  <c r="T1046" i="16"/>
  <c r="T824" i="16"/>
  <c r="T512" i="16"/>
  <c r="T986" i="16"/>
  <c r="T255" i="20"/>
  <c r="T442" i="16"/>
  <c r="T82" i="16"/>
  <c r="T122" i="16"/>
  <c r="T976" i="20"/>
  <c r="T452" i="20"/>
  <c r="T555" i="20"/>
  <c r="T29" i="20"/>
  <c r="T897" i="20"/>
  <c r="T76" i="20"/>
  <c r="T844" i="16"/>
  <c r="T196" i="20"/>
  <c r="T105" i="20"/>
  <c r="T1116" i="16"/>
  <c r="T347" i="20"/>
  <c r="T59" i="16"/>
  <c r="T659" i="16"/>
  <c r="T674" i="16"/>
  <c r="T1034" i="20"/>
  <c r="T651" i="16"/>
  <c r="T102" i="16"/>
  <c r="T220" i="16"/>
  <c r="T778" i="20"/>
  <c r="T545" i="16"/>
  <c r="T466" i="20"/>
  <c r="T202" i="20"/>
  <c r="T85" i="20"/>
  <c r="T915" i="20"/>
  <c r="T666" i="20"/>
  <c r="T74" i="20"/>
  <c r="T723" i="20"/>
  <c r="T798" i="20"/>
  <c r="T84" i="16"/>
  <c r="T868" i="20"/>
  <c r="T100" i="20"/>
  <c r="T893" i="20"/>
  <c r="T98" i="16"/>
  <c r="T295" i="20"/>
  <c r="T288" i="16"/>
  <c r="T537" i="16"/>
  <c r="T1004" i="20"/>
  <c r="T41" i="16"/>
  <c r="T180" i="20"/>
  <c r="T496" i="20"/>
  <c r="T783" i="16"/>
  <c r="T11" i="20"/>
  <c r="T612" i="20"/>
  <c r="T1040" i="20"/>
  <c r="T89" i="16"/>
  <c r="T172" i="16"/>
  <c r="T648" i="20"/>
  <c r="T369" i="20"/>
  <c r="T1104" i="16"/>
  <c r="T958" i="20"/>
  <c r="T106" i="16"/>
  <c r="T501" i="20"/>
  <c r="T552" i="16"/>
  <c r="T378" i="16"/>
  <c r="T204" i="16"/>
  <c r="T627" i="20"/>
  <c r="T109" i="20"/>
  <c r="T936" i="20"/>
  <c r="T210" i="20"/>
  <c r="T538" i="16"/>
  <c r="T220" i="20"/>
  <c r="T1096" i="20"/>
  <c r="T1002" i="20"/>
  <c r="T465" i="20"/>
  <c r="T968" i="20"/>
  <c r="T982" i="20"/>
  <c r="T1030" i="20"/>
  <c r="T170" i="16"/>
  <c r="T447" i="20"/>
  <c r="T505" i="20"/>
  <c r="T617" i="20"/>
  <c r="T173" i="16"/>
  <c r="T633" i="16"/>
  <c r="T262" i="20"/>
  <c r="T238" i="20"/>
  <c r="T1088" i="20"/>
  <c r="T96" i="16"/>
  <c r="T921" i="16"/>
  <c r="T668" i="16"/>
  <c r="T992" i="16"/>
  <c r="T852" i="16"/>
  <c r="T1066" i="16"/>
  <c r="T663" i="16"/>
  <c r="T104" i="20"/>
  <c r="T504" i="16"/>
  <c r="T52" i="16"/>
  <c r="T227" i="20"/>
  <c r="T908" i="16"/>
  <c r="T818" i="20"/>
  <c r="T110" i="16"/>
  <c r="T1010" i="16"/>
  <c r="T1026" i="20"/>
  <c r="T186" i="16"/>
  <c r="T634" i="20"/>
  <c r="T477" i="16"/>
  <c r="T514" i="16"/>
  <c r="T957" i="16"/>
  <c r="T795" i="20"/>
  <c r="T286" i="20"/>
  <c r="T171" i="16"/>
  <c r="T844" i="20"/>
  <c r="T389" i="16"/>
  <c r="T229" i="20"/>
  <c r="T275" i="20"/>
  <c r="T1028" i="20"/>
  <c r="T169" i="20"/>
  <c r="T926" i="20"/>
  <c r="T721" i="16"/>
  <c r="T43" i="20"/>
  <c r="T345" i="16"/>
  <c r="T118" i="20"/>
  <c r="T46" i="20"/>
  <c r="T636" i="16"/>
  <c r="T476" i="16"/>
  <c r="T1032" i="20"/>
  <c r="T501" i="16"/>
  <c r="T638" i="20"/>
  <c r="T471" i="16"/>
  <c r="T500" i="20"/>
  <c r="T913" i="16"/>
  <c r="T893" i="16"/>
  <c r="T377" i="16"/>
  <c r="T738" i="20"/>
  <c r="T382" i="20"/>
  <c r="T732" i="20"/>
  <c r="T448" i="20"/>
  <c r="T268" i="20"/>
  <c r="T1080" i="16"/>
  <c r="T697" i="20"/>
  <c r="T379" i="20"/>
  <c r="T181" i="16"/>
  <c r="T368" i="20"/>
  <c r="T214" i="20"/>
  <c r="T717" i="16"/>
  <c r="T857" i="20"/>
  <c r="T179" i="20"/>
  <c r="T613" i="16"/>
  <c r="T115" i="20"/>
  <c r="T962" i="16"/>
  <c r="T714" i="20"/>
  <c r="T116" i="16"/>
  <c r="T254" i="16"/>
  <c r="T494" i="20"/>
  <c r="T1078" i="20"/>
  <c r="T972" i="20"/>
  <c r="T247" i="20"/>
  <c r="T889" i="16"/>
  <c r="T292" i="16"/>
  <c r="T432" i="16"/>
  <c r="T374" i="16"/>
  <c r="T365" i="20"/>
  <c r="T1092" i="20"/>
  <c r="T827" i="20"/>
  <c r="T464" i="16"/>
  <c r="T191" i="16"/>
  <c r="T492" i="20"/>
  <c r="T559" i="20"/>
  <c r="T95" i="20"/>
  <c r="T1066" i="20"/>
  <c r="T671" i="20"/>
  <c r="T121" i="16"/>
  <c r="T1072" i="20"/>
  <c r="T488" i="16"/>
  <c r="T938" i="16"/>
  <c r="T874" i="16"/>
  <c r="T696" i="16"/>
  <c r="T722" i="20"/>
  <c r="T515" i="16"/>
  <c r="T105" i="16"/>
  <c r="T726" i="16"/>
  <c r="T256" i="20"/>
  <c r="T246" i="16"/>
  <c r="T960" i="16"/>
  <c r="T207" i="16"/>
  <c r="T446" i="16"/>
  <c r="T516" i="20"/>
  <c r="T992" i="20"/>
  <c r="T613" i="20"/>
  <c r="T784" i="16"/>
  <c r="T518" i="20"/>
  <c r="T972" i="16"/>
  <c r="T549" i="20"/>
  <c r="T633" i="20"/>
  <c r="T1056" i="16"/>
  <c r="T1112" i="16"/>
  <c r="T291" i="20"/>
  <c r="T982" i="16"/>
  <c r="T123" i="16"/>
  <c r="T626" i="20"/>
  <c r="T463" i="16"/>
  <c r="T209" i="20"/>
  <c r="T45" i="20"/>
  <c r="T829" i="20"/>
  <c r="T238" i="16"/>
  <c r="T172" i="20"/>
  <c r="T786" i="20"/>
  <c r="T21" i="20"/>
  <c r="T245" i="16"/>
  <c r="T1082" i="20"/>
  <c r="T567" i="20"/>
  <c r="T642" i="20"/>
  <c r="T758" i="16"/>
  <c r="T676" i="20"/>
  <c r="T842" i="20"/>
  <c r="T875" i="20"/>
  <c r="T756" i="16"/>
  <c r="T15" i="20"/>
  <c r="T646" i="16"/>
  <c r="T390" i="20"/>
  <c r="T1060" i="16"/>
  <c r="T681" i="16"/>
  <c r="T742" i="20"/>
  <c r="T1010" i="20"/>
  <c r="T564" i="20"/>
  <c r="T512" i="20"/>
  <c r="T958" i="16"/>
  <c r="T51" i="16"/>
  <c r="T1058" i="16"/>
  <c r="T630" i="20"/>
  <c r="T80" i="16"/>
  <c r="T108" i="20"/>
  <c r="T373" i="16"/>
  <c r="T498" i="16"/>
  <c r="T843" i="16"/>
  <c r="T283" i="20"/>
  <c r="T38" i="20"/>
  <c r="T925" i="20"/>
  <c r="T517" i="16"/>
  <c r="T189" i="20"/>
  <c r="T341" i="20"/>
  <c r="T468" i="16"/>
  <c r="T843" i="20"/>
  <c r="T49" i="20"/>
  <c r="T439" i="20"/>
  <c r="T375" i="16"/>
  <c r="T554" i="16"/>
  <c r="T37" i="20"/>
  <c r="T30" i="20"/>
  <c r="T652" i="20"/>
  <c r="T870" i="20"/>
  <c r="T760" i="20"/>
  <c r="T460" i="16"/>
  <c r="T838" i="16"/>
  <c r="T1096" i="16"/>
  <c r="T284" i="20"/>
  <c r="T880" i="20"/>
  <c r="T462" i="16"/>
  <c r="T996" i="16"/>
  <c r="T938" i="20"/>
  <c r="T1090" i="16"/>
  <c r="T119" i="20"/>
  <c r="T520" i="16"/>
  <c r="T533" i="20"/>
  <c r="T734" i="20"/>
  <c r="T60" i="20"/>
  <c r="T251" i="16"/>
  <c r="T247" i="16"/>
  <c r="T435" i="20"/>
  <c r="T392" i="16"/>
  <c r="T960" i="20"/>
  <c r="T695" i="16"/>
  <c r="T818" i="16"/>
  <c r="T277" i="16"/>
  <c r="T889" i="20"/>
  <c r="T557" i="20"/>
  <c r="T547" i="20"/>
  <c r="T101" i="20"/>
  <c r="T1070" i="16"/>
  <c r="T77" i="16"/>
  <c r="T568" i="16"/>
  <c r="T38" i="16"/>
  <c r="T274" i="20"/>
  <c r="T664" i="16"/>
  <c r="T853" i="20"/>
  <c r="T851" i="20"/>
  <c r="T183" i="20"/>
  <c r="T682" i="16"/>
  <c r="T631" i="20"/>
  <c r="T754" i="20"/>
  <c r="T1114" i="16"/>
  <c r="T543" i="16"/>
  <c r="T253" i="16"/>
  <c r="T821" i="20"/>
  <c r="T659" i="20"/>
  <c r="T686" i="16"/>
  <c r="T509" i="16"/>
  <c r="T506" i="20"/>
  <c r="T719" i="16"/>
  <c r="T487" i="16"/>
  <c r="T966" i="20"/>
  <c r="T451" i="20"/>
  <c r="T811" i="20"/>
  <c r="T447" i="16"/>
  <c r="T724" i="20"/>
  <c r="T63" i="20"/>
  <c r="T114" i="20"/>
  <c r="T61" i="16"/>
  <c r="T766" i="16"/>
  <c r="T796" i="20"/>
  <c r="T655" i="16"/>
  <c r="T83" i="16"/>
  <c r="T563" i="16"/>
  <c r="T48" i="16"/>
  <c r="T374" i="20"/>
  <c r="T167" i="16"/>
  <c r="T256" i="16"/>
  <c r="T342" i="20"/>
  <c r="T709" i="20"/>
  <c r="T68" i="16"/>
  <c r="T113" i="20"/>
  <c r="T61" i="20"/>
  <c r="T191" i="20"/>
  <c r="T469" i="20"/>
  <c r="T730" i="16"/>
  <c r="T266" i="16"/>
  <c r="T920" i="20"/>
  <c r="T389" i="20"/>
  <c r="T780" i="20"/>
  <c r="T66" i="16"/>
  <c r="T856" i="20"/>
  <c r="T488" i="20"/>
  <c r="T552" i="20"/>
  <c r="T783" i="20"/>
  <c r="T942" i="16"/>
  <c r="T951" i="16"/>
  <c r="T1022" i="20"/>
  <c r="T865" i="16"/>
  <c r="T559" i="16"/>
  <c r="T693" i="20"/>
  <c r="T34" i="16"/>
  <c r="T689" i="16"/>
  <c r="T657" i="16"/>
  <c r="T1104" i="20"/>
  <c r="T994" i="20"/>
  <c r="T930" i="16"/>
  <c r="T638" i="16"/>
  <c r="T740" i="16"/>
  <c r="T521" i="16"/>
  <c r="T232" i="16"/>
  <c r="T662" i="20"/>
  <c r="T365" i="16"/>
  <c r="T615" i="16"/>
  <c r="T827" i="16"/>
  <c r="T259" i="16"/>
  <c r="T274" i="16"/>
  <c r="T1018" i="16"/>
  <c r="T443" i="16"/>
  <c r="T59" i="20"/>
  <c r="T750" i="20"/>
  <c r="T85" i="16"/>
  <c r="T756" i="20"/>
  <c r="T244" i="16"/>
  <c r="T120" i="16"/>
  <c r="T620" i="16"/>
  <c r="T854" i="20"/>
  <c r="T906" i="16"/>
  <c r="T208" i="16"/>
  <c r="T204" i="20"/>
  <c r="T901" i="16"/>
  <c r="T55" i="16"/>
  <c r="T281" i="16"/>
  <c r="T83" i="20"/>
  <c r="T803" i="16"/>
  <c r="T569" i="20"/>
  <c r="T50" i="20"/>
  <c r="T729" i="20"/>
  <c r="T895" i="20"/>
  <c r="T175" i="16"/>
  <c r="T887" i="16"/>
  <c r="T479" i="16"/>
  <c r="T293" i="20"/>
  <c r="T885" i="16"/>
  <c r="T830" i="20"/>
  <c r="T65" i="16"/>
  <c r="T90" i="20"/>
  <c r="T379" i="16"/>
  <c r="T855" i="20"/>
  <c r="T556" i="16"/>
  <c r="T928" i="16"/>
  <c r="T272" i="16"/>
  <c r="T913" i="20"/>
  <c r="T486" i="20"/>
  <c r="T173" i="20"/>
  <c r="T203" i="20"/>
  <c r="T716" i="16"/>
  <c r="T1068" i="20"/>
  <c r="T1048" i="16"/>
  <c r="T912" i="20"/>
  <c r="T777" i="20"/>
  <c r="T473" i="16"/>
  <c r="T740" i="20"/>
  <c r="T698" i="20"/>
  <c r="T957" i="20"/>
  <c r="T97" i="16"/>
  <c r="T1054" i="16"/>
  <c r="T441" i="20"/>
  <c r="T535" i="16"/>
  <c r="T376" i="16"/>
  <c r="T280" i="16"/>
  <c r="T371" i="20"/>
  <c r="T901" i="20"/>
  <c r="T258" i="20"/>
  <c r="T534" i="20"/>
  <c r="T362" i="16"/>
  <c r="T460" i="20"/>
  <c r="T124" i="16"/>
  <c r="T266" i="20"/>
  <c r="T279" i="16"/>
  <c r="T169" i="16"/>
  <c r="T906" i="20"/>
  <c r="T954" i="16"/>
  <c r="T166" i="20"/>
  <c r="T456" i="16"/>
  <c r="T641" i="20"/>
  <c r="T381" i="20"/>
  <c r="T356" i="16"/>
  <c r="T119" i="16"/>
  <c r="T802" i="20"/>
  <c r="T533" i="16"/>
  <c r="T199" i="16"/>
  <c r="T57" i="16"/>
  <c r="T714" i="16"/>
  <c r="T511" i="16"/>
  <c r="T562" i="20"/>
  <c r="T72" i="16"/>
  <c r="T233" i="20"/>
  <c r="T88" i="16"/>
  <c r="T273" i="20"/>
  <c r="T795" i="16"/>
  <c r="T523" i="20"/>
  <c r="T1024" i="16"/>
  <c r="T362" i="20"/>
  <c r="T676" i="16"/>
  <c r="T964" i="16"/>
  <c r="T963" i="20"/>
  <c r="T222" i="20"/>
  <c r="T261" i="16"/>
  <c r="T62" i="16"/>
  <c r="T1108" i="20"/>
  <c r="T168" i="20"/>
  <c r="T902" i="20"/>
  <c r="T650" i="20"/>
  <c r="T224" i="20"/>
  <c r="T177" i="16"/>
  <c r="T1022" i="16"/>
  <c r="T346" i="16"/>
  <c r="T210" i="16"/>
  <c r="T463" i="20"/>
  <c r="T553" i="20"/>
  <c r="T35" i="20"/>
  <c r="T508" i="16"/>
  <c r="T1110" i="16"/>
  <c r="T614" i="20"/>
  <c r="T945" i="20"/>
  <c r="T648" i="16"/>
  <c r="T535" i="20"/>
  <c r="T728" i="20"/>
  <c r="T497" i="16"/>
  <c r="T1124" i="16"/>
  <c r="T789" i="20"/>
  <c r="T480" i="20"/>
  <c r="T386" i="20"/>
  <c r="T837" i="16"/>
  <c r="T782" i="20"/>
  <c r="T34" i="20"/>
  <c r="T828" i="20"/>
  <c r="T230" i="16"/>
  <c r="T355" i="20"/>
  <c r="T540" i="16"/>
  <c r="T440" i="20"/>
  <c r="T452" i="16"/>
  <c r="T689" i="20"/>
  <c r="T770" i="16"/>
  <c r="T490" i="16"/>
  <c r="T794" i="20"/>
  <c r="T524" i="20"/>
  <c r="T198" i="20"/>
  <c r="T221" i="16"/>
  <c r="T118" i="16"/>
  <c r="T349" i="16"/>
  <c r="T963" i="16"/>
  <c r="T181" i="20"/>
  <c r="T674" i="20"/>
  <c r="T534" i="16"/>
  <c r="T217" i="20"/>
  <c r="T15" i="16"/>
  <c r="T657" i="20"/>
  <c r="T1012" i="16"/>
  <c r="T637" i="16"/>
  <c r="T614" i="16"/>
  <c r="T815" i="20"/>
  <c r="T53" i="20"/>
  <c r="T1114" i="20"/>
  <c r="T33" i="16"/>
  <c r="T1116" i="20"/>
  <c r="T525" i="20"/>
  <c r="T684" i="20"/>
  <c r="T187" i="16"/>
  <c r="T710" i="16"/>
  <c r="T722" i="16"/>
  <c r="T724" i="16"/>
  <c r="T1032" i="16"/>
  <c r="T813" i="20"/>
  <c r="T223" i="20"/>
  <c r="T536" i="20"/>
  <c r="T473" i="20"/>
  <c r="T288" i="20"/>
  <c r="T748" i="20"/>
  <c r="T110" i="20"/>
  <c r="T457" i="20"/>
  <c r="T23" i="16"/>
  <c r="T834" i="16"/>
  <c r="T348" i="16"/>
  <c r="T647" i="20"/>
  <c r="T261" i="20"/>
  <c r="T1098" i="20"/>
  <c r="T32" i="20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608" i="16"/>
  <c r="T577" i="16"/>
  <c r="T605" i="16"/>
  <c r="T301" i="16"/>
  <c r="T313" i="20"/>
  <c r="T597" i="20"/>
  <c r="T299" i="20"/>
  <c r="T306" i="16"/>
  <c r="T572" i="20"/>
  <c r="T588" i="16"/>
  <c r="T327" i="20"/>
  <c r="T576" i="16"/>
  <c r="T333" i="20"/>
  <c r="T316" i="20"/>
  <c r="T320" i="20"/>
  <c r="T331" i="16"/>
  <c r="T300" i="16"/>
  <c r="T596" i="20"/>
  <c r="T318" i="16"/>
  <c r="T310" i="20"/>
  <c r="T594" i="20"/>
  <c r="T591" i="16"/>
  <c r="T575" i="20"/>
  <c r="T303" i="16"/>
  <c r="T300" i="20"/>
  <c r="T316" i="16"/>
  <c r="T585" i="16"/>
  <c r="T602" i="16"/>
  <c r="T312" i="20"/>
  <c r="T587" i="20"/>
  <c r="T322" i="20"/>
  <c r="T596" i="16"/>
  <c r="T334" i="20"/>
  <c r="T304" i="20"/>
  <c r="T585" i="20"/>
  <c r="T606" i="20"/>
  <c r="T572" i="16"/>
  <c r="T583" i="20"/>
  <c r="T322" i="16"/>
  <c r="T578" i="20"/>
  <c r="T325" i="16"/>
  <c r="T328" i="20"/>
  <c r="T310" i="16"/>
  <c r="T582" i="16"/>
  <c r="T584" i="20"/>
  <c r="T598" i="16"/>
  <c r="T321" i="20"/>
  <c r="T597" i="16"/>
  <c r="T308" i="16"/>
  <c r="T575" i="16"/>
  <c r="T604" i="16"/>
  <c r="T588" i="20"/>
  <c r="T593" i="16"/>
  <c r="T313" i="16"/>
  <c r="T315" i="20"/>
  <c r="T306" i="20"/>
  <c r="T329" i="20"/>
  <c r="T586" i="16"/>
  <c r="T332" i="20"/>
  <c r="T607" i="16"/>
  <c r="T321" i="16"/>
  <c r="T573" i="20"/>
  <c r="T601" i="20"/>
  <c r="T323" i="16"/>
  <c r="T335" i="16"/>
  <c r="T602" i="20"/>
  <c r="T579" i="16"/>
  <c r="T311" i="20"/>
  <c r="T574" i="16"/>
  <c r="T319" i="20"/>
  <c r="T601" i="16"/>
  <c r="T302" i="20"/>
  <c r="T699" i="16"/>
  <c r="T605" i="20"/>
  <c r="T595" i="20"/>
  <c r="T327" i="16"/>
  <c r="T324" i="16"/>
  <c r="T599" i="20"/>
  <c r="T581" i="20"/>
  <c r="T326" i="20"/>
  <c r="T305" i="20"/>
  <c r="T700" i="20"/>
  <c r="T592" i="16"/>
  <c r="T329" i="16"/>
  <c r="T603" i="20"/>
  <c r="T700" i="16"/>
  <c r="T586" i="20"/>
  <c r="T323" i="20"/>
  <c r="T578" i="16"/>
  <c r="T580" i="16"/>
  <c r="T331" i="20"/>
  <c r="T312" i="16"/>
  <c r="T311" i="16"/>
  <c r="T335" i="20"/>
  <c r="T699" i="20"/>
  <c r="T607" i="20"/>
  <c r="T603" i="16"/>
  <c r="T593" i="20"/>
  <c r="T599" i="16"/>
  <c r="T333" i="16"/>
  <c r="T587" i="16"/>
  <c r="T600" i="16"/>
  <c r="T574" i="20"/>
  <c r="T577" i="20"/>
  <c r="T308" i="20"/>
  <c r="T326" i="16"/>
  <c r="T606" i="16"/>
  <c r="T583" i="16"/>
  <c r="T594" i="16"/>
  <c r="T598" i="20"/>
  <c r="T579" i="20"/>
  <c r="T589" i="16"/>
  <c r="T302" i="16"/>
  <c r="T584" i="16"/>
  <c r="T301" i="20"/>
  <c r="T319" i="16"/>
  <c r="T314" i="20"/>
  <c r="T591" i="20"/>
  <c r="T315" i="16"/>
  <c r="T604" i="20"/>
  <c r="T318" i="20"/>
  <c r="T595" i="16"/>
  <c r="T608" i="20"/>
  <c r="T330" i="20"/>
  <c r="T307" i="16"/>
  <c r="T320" i="16"/>
  <c r="T573" i="16"/>
  <c r="T330" i="16"/>
  <c r="T581" i="16"/>
  <c r="T580" i="20"/>
  <c r="T582" i="20"/>
  <c r="T304" i="16"/>
  <c r="T325" i="20"/>
  <c r="T592" i="20"/>
  <c r="T600" i="20"/>
  <c r="T332" i="16"/>
  <c r="T299" i="16"/>
  <c r="T324" i="20"/>
  <c r="T328" i="16"/>
  <c r="T314" i="16"/>
  <c r="T303" i="20"/>
  <c r="T309" i="16"/>
  <c r="T307" i="20"/>
  <c r="T589" i="20"/>
  <c r="T305" i="16"/>
  <c r="T309" i="20"/>
  <c r="T576" i="20"/>
  <c r="T334" i="16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BD122" i="1" l="1"/>
  <c r="AG252" i="6"/>
  <c r="BI207" i="2"/>
  <c r="AG30" i="6"/>
  <c r="BI160" i="2"/>
  <c r="BI289" i="2"/>
  <c r="BI100" i="2"/>
  <c r="AI169" i="5"/>
  <c r="BD60" i="1"/>
  <c r="BI803" i="2"/>
  <c r="BI483" i="2"/>
  <c r="BI253" i="2"/>
  <c r="BD210" i="1"/>
  <c r="AI168" i="5"/>
  <c r="BD395" i="1"/>
  <c r="BI518" i="2"/>
  <c r="AI124" i="5"/>
  <c r="BI837" i="2"/>
  <c r="BD229" i="1"/>
  <c r="BI139" i="2"/>
  <c r="BD290" i="1"/>
  <c r="BI582" i="2"/>
  <c r="BI190" i="2"/>
  <c r="BD251" i="1"/>
  <c r="BI838" i="2"/>
  <c r="AI68" i="5"/>
  <c r="BI211" i="2"/>
  <c r="BI827" i="2"/>
  <c r="BI574" i="2"/>
  <c r="AI289" i="5"/>
  <c r="BI684" i="2"/>
  <c r="BD673" i="1"/>
  <c r="BD659" i="1"/>
  <c r="AI263" i="5"/>
  <c r="BI664" i="2"/>
  <c r="AI105" i="5"/>
  <c r="BI554" i="2"/>
  <c r="AI121" i="5"/>
  <c r="AI154" i="5"/>
  <c r="BI513" i="2"/>
  <c r="AI259" i="5"/>
  <c r="BD293" i="1"/>
  <c r="BD808" i="1"/>
  <c r="BI312" i="2"/>
  <c r="BD165" i="1"/>
  <c r="AI41" i="5"/>
  <c r="BI588" i="2"/>
  <c r="BI609" i="2"/>
  <c r="BD254" i="1"/>
  <c r="AG235" i="6"/>
  <c r="BI427" i="2"/>
  <c r="BI749" i="2"/>
  <c r="BD779" i="1"/>
  <c r="BI510" i="2"/>
  <c r="BD182" i="1"/>
  <c r="BI535" i="2"/>
  <c r="BD123" i="1"/>
  <c r="BD103" i="1"/>
  <c r="BD753" i="1"/>
  <c r="BD759" i="1"/>
  <c r="BI619" i="2"/>
  <c r="BI430" i="2"/>
  <c r="BI674" i="2"/>
  <c r="BD286" i="1"/>
  <c r="BD225" i="1"/>
  <c r="BI303" i="2"/>
  <c r="BI118" i="2"/>
  <c r="BI213" i="2"/>
  <c r="BD439" i="1"/>
  <c r="BD467" i="1"/>
  <c r="BD596" i="1"/>
  <c r="AG283" i="6"/>
  <c r="BD302" i="1"/>
  <c r="BD267" i="1"/>
  <c r="BD401" i="1"/>
  <c r="BI115" i="2"/>
  <c r="BD511" i="1"/>
  <c r="BI799" i="2"/>
  <c r="BI764" i="2"/>
  <c r="BI296" i="2"/>
  <c r="BD115" i="1"/>
  <c r="BD277" i="1"/>
  <c r="AI273" i="5"/>
  <c r="BD116" i="1"/>
  <c r="AI155" i="5"/>
  <c r="BI599" i="2"/>
  <c r="BI750" i="2"/>
  <c r="BI410" i="2"/>
  <c r="BI176" i="2"/>
  <c r="BD166" i="1"/>
  <c r="BD624" i="1"/>
  <c r="BI540" i="2"/>
  <c r="BI337" i="2"/>
  <c r="BI64" i="2"/>
  <c r="AG277" i="6"/>
  <c r="BD446" i="1"/>
  <c r="BI533" i="2"/>
  <c r="BD37" i="1"/>
  <c r="AG39" i="6"/>
  <c r="BD788" i="1"/>
  <c r="BI580" i="2"/>
  <c r="BI392" i="2"/>
  <c r="BI175" i="2"/>
  <c r="BD818" i="1"/>
  <c r="BD554" i="1"/>
  <c r="BI472" i="2"/>
  <c r="BD285" i="1"/>
  <c r="AI135" i="5"/>
  <c r="BD149" i="1"/>
  <c r="AI238" i="5"/>
  <c r="BI382" i="2"/>
  <c r="BI60" i="2"/>
  <c r="BD44" i="1"/>
  <c r="BD392" i="1"/>
  <c r="BD369" i="1"/>
  <c r="BD84" i="1"/>
  <c r="AI55" i="5"/>
  <c r="BD344" i="1"/>
  <c r="BD707" i="1"/>
  <c r="BD716" i="1"/>
  <c r="AI83" i="5"/>
  <c r="BD672" i="1"/>
  <c r="BD207" i="1"/>
  <c r="AI123" i="5"/>
  <c r="BD610" i="1"/>
  <c r="BI239" i="2"/>
  <c r="BD451" i="1"/>
  <c r="BI691" i="2"/>
  <c r="BI371" i="2"/>
  <c r="BI411" i="2"/>
  <c r="BI317" i="2"/>
  <c r="BD586" i="1"/>
  <c r="BD287" i="1"/>
  <c r="AI253" i="5"/>
  <c r="BD208" i="1"/>
  <c r="AG129" i="6"/>
  <c r="BD206" i="1"/>
  <c r="BI185" i="2"/>
  <c r="AG120" i="6"/>
  <c r="BD283" i="1"/>
  <c r="BD568" i="1"/>
  <c r="BI353" i="2"/>
  <c r="BI493" i="2"/>
  <c r="AG236" i="6"/>
  <c r="BI502" i="2"/>
  <c r="AI65" i="5"/>
  <c r="BI823" i="2"/>
  <c r="BD288" i="1"/>
  <c r="BD531" i="1"/>
  <c r="BD281" i="1"/>
  <c r="BD706" i="1"/>
  <c r="BD618" i="1"/>
  <c r="BD769" i="1"/>
  <c r="BI482" i="2"/>
  <c r="AG42" i="6"/>
  <c r="BD79" i="1"/>
  <c r="BD606" i="1"/>
  <c r="BI556" i="2"/>
  <c r="BI135" i="2"/>
  <c r="BI698" i="2"/>
  <c r="BD57" i="1"/>
  <c r="AG141" i="6"/>
  <c r="BI549" i="2"/>
  <c r="BI294" i="2"/>
  <c r="BI479" i="2"/>
  <c r="BD48" i="1"/>
  <c r="BI714" i="2"/>
  <c r="AG217" i="6"/>
  <c r="BI393" i="2"/>
  <c r="BD724" i="1"/>
  <c r="BI728" i="2"/>
  <c r="AG237" i="6"/>
  <c r="BD514" i="1"/>
  <c r="BD675" i="1"/>
  <c r="BI356" i="2"/>
  <c r="BD778" i="1"/>
  <c r="BD796" i="1"/>
  <c r="AI141" i="5"/>
  <c r="BI106" i="2"/>
  <c r="AI44" i="5"/>
  <c r="AI128" i="5"/>
  <c r="BI38" i="2"/>
  <c r="BD486" i="1"/>
  <c r="BI789" i="2"/>
  <c r="AG239" i="6"/>
  <c r="BI367" i="2"/>
  <c r="BD417" i="1"/>
  <c r="BD723" i="1"/>
  <c r="BI640" i="2"/>
  <c r="BI164" i="2"/>
  <c r="BI221" i="2"/>
  <c r="BD34" i="1"/>
  <c r="AI212" i="5"/>
  <c r="AG212" i="6"/>
  <c r="BI73" i="2"/>
  <c r="BI798" i="2"/>
  <c r="BD408" i="1"/>
  <c r="BI389" i="2"/>
  <c r="BD805" i="1"/>
  <c r="AG292" i="6"/>
  <c r="BI689" i="2"/>
  <c r="BI624" i="2"/>
  <c r="AG191" i="6"/>
  <c r="BI607" i="2"/>
  <c r="BI779" i="2"/>
  <c r="BD270" i="1"/>
  <c r="BI638" i="2"/>
  <c r="AI57" i="5"/>
  <c r="BI180" i="2"/>
  <c r="BD835" i="1"/>
  <c r="AG195" i="6"/>
  <c r="BI813" i="2"/>
  <c r="AI195" i="5"/>
  <c r="AG134" i="6"/>
  <c r="AG35" i="6"/>
  <c r="BI274" i="2"/>
  <c r="AI261" i="5"/>
  <c r="BI719" i="2"/>
  <c r="BI217" i="2"/>
  <c r="BD104" i="1"/>
  <c r="BD218" i="1"/>
  <c r="BI377" i="2"/>
  <c r="AI156" i="5"/>
  <c r="BD812" i="1"/>
  <c r="BI326" i="2"/>
  <c r="BD365" i="1"/>
  <c r="BD144" i="1"/>
  <c r="BI66" i="2"/>
  <c r="BI136" i="2"/>
  <c r="BI256" i="2"/>
  <c r="BI202" i="2"/>
  <c r="BD141" i="1"/>
  <c r="BI401" i="2"/>
  <c r="AI70" i="5"/>
  <c r="AI277" i="5"/>
  <c r="BD234" i="1"/>
  <c r="BI432" i="2"/>
  <c r="BD599" i="1"/>
  <c r="BI731" i="2"/>
  <c r="BD829" i="1"/>
  <c r="BD749" i="1"/>
  <c r="AI117" i="5"/>
  <c r="BD834" i="1"/>
  <c r="AG44" i="6"/>
  <c r="AI258" i="5"/>
  <c r="BD295" i="1"/>
  <c r="BD366" i="1"/>
  <c r="BD88" i="1"/>
  <c r="BI52" i="2"/>
  <c r="BI649" i="2"/>
  <c r="BI617" i="2"/>
  <c r="BD620" i="1"/>
  <c r="BI748" i="2"/>
  <c r="BI126" i="2"/>
  <c r="BD837" i="1"/>
  <c r="BD132" i="1"/>
  <c r="AI113" i="5"/>
  <c r="BD222" i="1"/>
  <c r="BI113" i="2"/>
  <c r="BD761" i="1"/>
  <c r="BI721" i="2"/>
  <c r="AI73" i="5"/>
  <c r="BI486" i="2"/>
  <c r="AG194" i="6"/>
  <c r="BI621" i="2"/>
  <c r="BD421" i="1"/>
  <c r="BD503" i="1"/>
  <c r="BD638" i="1"/>
  <c r="BI215" i="2"/>
  <c r="BD215" i="1"/>
  <c r="BD776" i="1"/>
  <c r="BD241" i="1"/>
  <c r="BD510" i="1"/>
  <c r="BI447" i="2"/>
  <c r="BD552" i="1"/>
  <c r="BI177" i="2"/>
  <c r="BD310" i="1"/>
  <c r="BD193" i="1"/>
  <c r="BD561" i="1"/>
  <c r="BD69" i="1"/>
  <c r="BI327" i="2"/>
  <c r="BD464" i="1"/>
  <c r="BI820" i="2"/>
  <c r="AG95" i="6"/>
  <c r="BI441" i="2"/>
  <c r="BI334" i="2"/>
  <c r="BD99" i="1"/>
  <c r="BD362" i="1"/>
  <c r="BI596" i="2"/>
  <c r="BI245" i="2"/>
  <c r="AI196" i="5"/>
  <c r="AG167" i="6"/>
  <c r="BD576" i="1"/>
  <c r="BD748" i="1"/>
  <c r="BI717" i="2"/>
  <c r="BD542" i="1"/>
  <c r="BD68" i="1"/>
  <c r="AI260" i="5"/>
  <c r="BD806" i="1"/>
  <c r="BD83" i="1"/>
  <c r="BI336" i="2"/>
  <c r="BD228" i="1"/>
  <c r="BI478" i="2"/>
  <c r="BI415" i="2"/>
  <c r="BD755" i="1"/>
  <c r="AI231" i="5"/>
  <c r="AG103" i="6"/>
  <c r="BD528" i="1"/>
  <c r="BD509" i="1"/>
  <c r="BI220" i="2"/>
  <c r="AI77" i="5"/>
  <c r="BD801" i="1"/>
  <c r="AI33" i="5"/>
  <c r="AG256" i="6"/>
  <c r="AG216" i="6"/>
  <c r="BD45" i="1"/>
  <c r="AI88" i="5"/>
  <c r="BD237" i="1"/>
  <c r="BI663" i="2"/>
  <c r="AG203" i="6"/>
  <c r="BD315" i="1"/>
  <c r="AI243" i="5"/>
  <c r="BD680" i="1"/>
  <c r="BI476" i="2"/>
  <c r="AI297" i="5"/>
  <c r="BI252" i="2"/>
  <c r="BI584" i="2"/>
  <c r="BI299" i="2"/>
  <c r="BI645" i="2"/>
  <c r="BD32" i="1"/>
  <c r="AI215" i="5"/>
  <c r="BI440" i="2"/>
  <c r="BD118" i="1"/>
  <c r="AI284" i="5"/>
  <c r="BI489" i="2"/>
  <c r="BD50" i="1"/>
  <c r="BD200" i="1"/>
  <c r="BD652" i="1"/>
  <c r="BI604" i="2"/>
  <c r="BD220" i="1"/>
  <c r="AI104" i="5"/>
  <c r="BD414" i="1"/>
  <c r="BD817" i="1"/>
  <c r="BI739" i="2"/>
  <c r="BD198" i="1"/>
  <c r="BD259" i="1"/>
  <c r="BI270" i="2"/>
  <c r="AI42" i="5"/>
  <c r="BI737" i="2"/>
  <c r="BD352" i="1"/>
  <c r="AI54" i="5"/>
  <c r="BD164" i="1"/>
  <c r="AI255" i="5"/>
  <c r="AG201" i="6"/>
  <c r="BI558" i="2"/>
  <c r="AG143" i="6"/>
  <c r="BI182" i="2"/>
  <c r="BI227" i="2"/>
  <c r="BI281" i="2"/>
  <c r="BD730" i="1"/>
  <c r="BD663" i="1"/>
  <c r="BD35" i="1"/>
  <c r="AG72" i="6"/>
  <c r="BI613" i="2"/>
  <c r="BD180" i="1"/>
  <c r="AG228" i="6"/>
  <c r="BD289" i="1"/>
  <c r="BI759" i="2"/>
  <c r="BI320" i="2"/>
  <c r="BI30" i="2"/>
  <c r="BD263" i="1"/>
  <c r="BD413" i="1"/>
  <c r="BI144" i="2"/>
  <c r="BI514" i="2"/>
  <c r="BD671" i="1"/>
  <c r="AI217" i="5"/>
  <c r="BI154" i="2"/>
  <c r="BD693" i="1"/>
  <c r="AI184" i="5"/>
  <c r="BI297" i="2"/>
  <c r="BD142" i="1"/>
  <c r="BI475" i="2"/>
  <c r="BI328" i="2"/>
  <c r="BI62" i="2"/>
  <c r="BI361" i="2"/>
  <c r="BI786" i="2"/>
  <c r="BI267" i="2"/>
  <c r="BI81" i="2"/>
  <c r="BI701" i="2"/>
  <c r="BD386" i="1"/>
  <c r="BI742" i="2"/>
  <c r="BI836" i="2"/>
  <c r="BI368" i="2"/>
  <c r="BD582" i="1"/>
  <c r="BD314" i="1"/>
  <c r="BD328" i="1"/>
  <c r="BD543" i="1"/>
  <c r="BI279" i="2"/>
  <c r="AI186" i="5"/>
  <c r="BD614" i="1"/>
  <c r="AI182" i="5"/>
  <c r="BI127" i="2"/>
  <c r="AI227" i="5"/>
  <c r="BD608" i="1"/>
  <c r="BI149" i="2"/>
  <c r="BI86" i="2"/>
  <c r="BD549" i="1"/>
  <c r="BD52" i="1"/>
  <c r="AG50" i="6"/>
  <c r="BD524" i="1"/>
  <c r="BD416" i="1"/>
  <c r="AI116" i="5"/>
  <c r="BD192" i="1"/>
  <c r="AI32" i="5"/>
  <c r="BD307" i="1"/>
  <c r="BD455" i="1"/>
  <c r="BD176" i="1"/>
  <c r="AG41" i="6"/>
  <c r="BD138" i="1"/>
  <c r="BI301" i="2"/>
  <c r="AI89" i="5"/>
  <c r="BD205" i="1"/>
  <c r="BD168" i="1"/>
  <c r="BD792" i="1"/>
  <c r="AI179" i="5"/>
  <c r="BI343" i="2"/>
  <c r="BD435" i="1"/>
  <c r="BD474" i="1"/>
  <c r="BI71" i="2"/>
  <c r="BI219" i="2"/>
  <c r="BI773" i="2"/>
  <c r="AG254" i="6"/>
  <c r="BD346" i="1"/>
  <c r="BD403" i="1"/>
  <c r="BD813" i="1"/>
  <c r="BD453" i="1"/>
  <c r="AG128" i="6"/>
  <c r="BI333" i="2"/>
  <c r="BD504" i="1"/>
  <c r="BD311" i="1"/>
  <c r="BD698" i="1"/>
  <c r="BI51" i="2"/>
  <c r="BD622" i="1"/>
  <c r="BD425" i="1"/>
  <c r="BI841" i="2"/>
  <c r="AG241" i="6"/>
  <c r="BI572" i="2"/>
  <c r="BI500" i="2"/>
  <c r="BD574" i="1"/>
  <c r="BD294" i="1"/>
  <c r="BI125" i="2"/>
  <c r="AI53" i="5"/>
  <c r="AG166" i="6"/>
  <c r="BI300" i="2"/>
  <c r="BI355" i="2"/>
  <c r="BI155" i="2"/>
  <c r="AG40" i="6"/>
  <c r="AG163" i="6"/>
  <c r="BI162" i="2"/>
  <c r="BD609" i="1"/>
  <c r="BD458" i="1"/>
  <c r="BI696" i="2"/>
  <c r="BI124" i="2"/>
  <c r="AG181" i="6"/>
  <c r="BI668" i="2"/>
  <c r="BD242" i="1"/>
  <c r="AG84" i="6"/>
  <c r="BD803" i="1"/>
  <c r="AI226" i="5"/>
  <c r="AG130" i="6"/>
  <c r="BI119" i="2"/>
  <c r="BD211" i="1"/>
  <c r="BI359" i="2"/>
  <c r="BI346" i="2"/>
  <c r="BD159" i="1"/>
  <c r="BD563" i="1"/>
  <c r="BD313" i="1"/>
  <c r="AG198" i="6"/>
  <c r="BD236" i="1"/>
  <c r="BI826" i="2"/>
  <c r="AI48" i="5"/>
  <c r="AG155" i="6"/>
  <c r="BD265" i="1"/>
  <c r="AI209" i="5"/>
  <c r="BI436" i="2"/>
  <c r="BI520" i="2"/>
  <c r="BD437" i="1"/>
  <c r="BI95" i="2"/>
  <c r="AG45" i="6"/>
  <c r="BD520" i="1"/>
  <c r="BI587" i="2"/>
  <c r="BD376" i="1"/>
  <c r="AG160" i="6"/>
  <c r="AG131" i="6"/>
  <c r="BD597" i="1"/>
  <c r="AG98" i="6"/>
  <c r="AI211" i="5"/>
  <c r="BD264" i="1"/>
  <c r="BI460" i="2"/>
  <c r="BI380" i="2"/>
  <c r="BI388" i="2"/>
  <c r="BI268" i="2"/>
  <c r="AI272" i="5"/>
  <c r="BD324" i="1"/>
  <c r="AG108" i="6"/>
  <c r="BI470" i="2"/>
  <c r="AI240" i="5"/>
  <c r="AG215" i="6"/>
  <c r="BI133" i="2"/>
  <c r="BI109" i="2"/>
  <c r="BD320" i="1"/>
  <c r="BI825" i="2"/>
  <c r="BI284" i="2"/>
  <c r="AG268" i="6"/>
  <c r="BD831" i="1"/>
  <c r="BI611" i="2"/>
  <c r="BI697" i="2"/>
  <c r="AG173" i="6"/>
  <c r="AI235" i="5"/>
  <c r="BI323" i="2"/>
  <c r="BI666" i="2"/>
  <c r="BD717" i="1"/>
  <c r="BI205" i="2"/>
  <c r="AG55" i="6"/>
  <c r="BD378" i="1"/>
  <c r="BD478" i="1"/>
  <c r="BI397" i="2"/>
  <c r="BD757" i="1"/>
  <c r="BI791" i="2"/>
  <c r="BD823" i="1"/>
  <c r="BI244" i="2"/>
  <c r="BI293" i="2"/>
  <c r="AI78" i="5"/>
  <c r="BI614" i="2"/>
  <c r="BI681" i="2"/>
  <c r="BD231" i="1"/>
  <c r="AI295" i="5"/>
  <c r="BI481" i="2"/>
  <c r="BI271" i="2"/>
  <c r="AI76" i="5"/>
  <c r="BI833" i="2"/>
  <c r="BI537" i="2"/>
  <c r="BI260" i="2"/>
  <c r="BI130" i="2"/>
  <c r="BD227" i="1"/>
  <c r="BI72" i="2"/>
  <c r="AG48" i="6"/>
  <c r="BI138" i="2"/>
  <c r="BI715" i="2"/>
  <c r="BD325" i="1"/>
  <c r="BD687" i="1"/>
  <c r="BD654" i="1"/>
  <c r="BD605" i="1"/>
  <c r="BI246" i="2"/>
  <c r="BD71" i="1"/>
  <c r="BD444" i="1"/>
  <c r="AI199" i="5"/>
  <c r="BI351" i="2"/>
  <c r="BD359" i="1"/>
  <c r="AI97" i="5"/>
  <c r="BD232" i="1"/>
  <c r="BD678" i="1"/>
  <c r="BD442" i="1"/>
  <c r="BD92" i="1"/>
  <c r="BI694" i="2"/>
  <c r="BI111" i="2"/>
  <c r="BD833" i="1"/>
  <c r="AG205" i="6"/>
  <c r="AG127" i="6"/>
  <c r="BD301" i="1"/>
  <c r="AI138" i="5"/>
  <c r="BD534" i="1"/>
  <c r="BD350" i="1"/>
  <c r="AG209" i="6"/>
  <c r="BI189" i="2"/>
  <c r="BD64" i="1"/>
  <c r="BD686" i="1"/>
  <c r="AI93" i="5"/>
  <c r="BD291" i="1"/>
  <c r="BI200" i="2"/>
  <c r="BD781" i="1"/>
  <c r="AG113" i="6"/>
  <c r="BI505" i="2"/>
  <c r="BI347" i="2"/>
  <c r="AG106" i="6"/>
  <c r="AI101" i="5"/>
  <c r="BD635" i="1"/>
  <c r="AG226" i="6"/>
  <c r="BD522" i="1"/>
  <c r="BI709" i="2"/>
  <c r="BD377" i="1"/>
  <c r="BI354" i="2"/>
  <c r="BD470" i="1"/>
  <c r="BD734" i="1"/>
  <c r="AG182" i="6"/>
  <c r="BI548" i="2"/>
  <c r="AI131" i="5"/>
  <c r="BD629" i="1"/>
  <c r="AG135" i="6"/>
  <c r="BD409" i="1"/>
  <c r="BI212" i="2"/>
  <c r="AI236" i="5"/>
  <c r="BI134" i="2"/>
  <c r="BI319" i="2"/>
  <c r="BD824" i="1"/>
  <c r="BD694" i="1"/>
  <c r="BI652" i="2"/>
  <c r="BI659" i="2"/>
  <c r="BI530" i="2"/>
  <c r="AI60" i="5"/>
  <c r="AG58" i="6"/>
  <c r="BI259" i="2"/>
  <c r="BI102" i="2"/>
  <c r="BI796" i="2"/>
  <c r="BD452" i="1"/>
  <c r="BI204" i="2"/>
  <c r="BD224" i="1"/>
  <c r="AI43" i="5"/>
  <c r="AG276" i="6"/>
  <c r="AI136" i="5"/>
  <c r="AG275" i="6"/>
  <c r="AG147" i="6"/>
  <c r="BI146" i="2"/>
  <c r="BI77" i="2"/>
  <c r="BD696" i="1"/>
  <c r="BI358" i="2"/>
  <c r="BD299" i="1"/>
  <c r="BI87" i="2"/>
  <c r="BI735" i="2"/>
  <c r="BI88" i="2"/>
  <c r="BD630" i="1"/>
  <c r="AI164" i="5"/>
  <c r="AG62" i="6"/>
  <c r="BD405" i="1"/>
  <c r="AI175" i="5"/>
  <c r="BD785" i="1"/>
  <c r="AG49" i="6"/>
  <c r="BI107" i="2"/>
  <c r="BD151" i="1"/>
  <c r="BI602" i="2"/>
  <c r="AI189" i="5"/>
  <c r="BD844" i="1"/>
  <c r="BI148" i="2"/>
  <c r="AG150" i="6"/>
  <c r="BD731" i="1"/>
  <c r="BI137" i="2"/>
  <c r="BD70" i="1"/>
  <c r="BI781" i="2"/>
  <c r="BI712" i="2"/>
  <c r="AI143" i="5"/>
  <c r="AG259" i="6"/>
  <c r="BI98" i="2"/>
  <c r="BI264" i="2"/>
  <c r="AG246" i="6"/>
  <c r="AI85" i="5"/>
  <c r="BI224" i="2"/>
  <c r="BD758" i="1"/>
  <c r="BD278" i="1"/>
  <c r="BI504" i="2"/>
  <c r="BD33" i="1"/>
  <c r="BD495" i="1"/>
  <c r="AG218" i="6"/>
  <c r="BD89" i="1"/>
  <c r="BD718" i="1"/>
  <c r="BD644" i="1"/>
  <c r="BD820" i="1"/>
  <c r="BD832" i="1"/>
  <c r="AG91" i="6"/>
  <c r="BD775" i="1"/>
  <c r="BI199" i="2"/>
  <c r="BI43" i="2"/>
  <c r="AI87" i="5"/>
  <c r="BD765" i="1"/>
  <c r="BD332" i="1"/>
  <c r="BI121" i="2"/>
  <c r="AG285" i="6"/>
  <c r="BI610" i="2"/>
  <c r="BD560" i="1"/>
  <c r="BD653" i="1"/>
  <c r="BD751" i="1"/>
  <c r="BD809" i="1"/>
  <c r="BD602" i="1"/>
  <c r="BI570" i="2"/>
  <c r="AG66" i="6"/>
  <c r="AI254" i="5"/>
  <c r="AG280" i="6"/>
  <c r="BD219" i="1"/>
  <c r="BI237" i="2"/>
  <c r="BD399" i="1"/>
  <c r="AG74" i="6"/>
  <c r="BD111" i="1"/>
  <c r="BI507" i="2"/>
  <c r="AI266" i="5"/>
  <c r="BD323" i="1"/>
  <c r="BD537" i="1"/>
  <c r="BI84" i="2"/>
  <c r="AI122" i="5"/>
  <c r="AG269" i="6"/>
  <c r="BI168" i="2"/>
  <c r="AG47" i="6"/>
  <c r="BD262" i="1"/>
  <c r="AG206" i="6"/>
  <c r="BD676" i="1"/>
  <c r="BI76" i="2"/>
  <c r="AG179" i="6"/>
  <c r="AI171" i="5"/>
  <c r="BI453" i="2"/>
  <c r="BI374" i="2"/>
  <c r="BI776" i="2"/>
  <c r="BD825" i="1"/>
  <c r="BD121" i="1"/>
  <c r="BD594" i="1"/>
  <c r="BD667" i="1"/>
  <c r="AG71" i="6"/>
  <c r="BD438" i="1"/>
  <c r="BI123" i="2"/>
  <c r="BI226" i="2"/>
  <c r="BD240" i="1"/>
  <c r="BI378" i="2"/>
  <c r="BI442" i="2"/>
  <c r="BI110" i="2"/>
  <c r="BI522" i="2"/>
  <c r="BI585" i="2"/>
  <c r="BI793" i="2"/>
  <c r="BD62" i="1"/>
  <c r="AI251" i="5"/>
  <c r="BD127" i="1"/>
  <c r="BI662" i="2"/>
  <c r="BI809" i="2"/>
  <c r="BD600" i="1"/>
  <c r="BD336" i="1"/>
  <c r="BI555" i="2"/>
  <c r="BD721" i="1"/>
  <c r="AI38" i="5"/>
  <c r="BD567" i="1"/>
  <c r="BI329" i="2"/>
  <c r="BI331" i="2"/>
  <c r="AG152" i="6"/>
  <c r="BI777" i="2"/>
  <c r="BD473" i="1"/>
  <c r="BD51" i="1"/>
  <c r="BI438" i="2"/>
  <c r="BI509" i="2"/>
  <c r="BD742" i="1"/>
  <c r="BD428" i="1"/>
  <c r="BD766" i="1"/>
  <c r="BD114" i="1"/>
  <c r="AI50" i="5"/>
  <c r="AI174" i="5"/>
  <c r="BI511" i="2"/>
  <c r="BD80" i="1"/>
  <c r="BI716" i="2"/>
  <c r="BD595" i="1"/>
  <c r="BD488" i="1"/>
  <c r="BI738" i="2"/>
  <c r="BI178" i="2"/>
  <c r="AG294" i="6"/>
  <c r="BD692" i="1"/>
  <c r="BI492" i="2"/>
  <c r="BD603" i="1"/>
  <c r="BI575" i="2"/>
  <c r="BI544" i="2"/>
  <c r="AG184" i="6"/>
  <c r="BI487" i="2"/>
  <c r="BD107" i="1"/>
  <c r="BD494" i="1"/>
  <c r="AG68" i="6"/>
  <c r="BI396" i="2"/>
  <c r="BD703" i="1"/>
  <c r="BI254" i="2"/>
  <c r="BI298" i="2"/>
  <c r="AG264" i="6"/>
  <c r="BI49" i="2"/>
  <c r="BD367" i="1"/>
  <c r="BI276" i="2"/>
  <c r="BD448" i="1"/>
  <c r="BI844" i="2"/>
  <c r="BD487" i="1"/>
  <c r="AG61" i="6"/>
  <c r="BI255" i="2"/>
  <c r="AI148" i="5"/>
  <c r="BD93" i="1"/>
  <c r="BD697" i="1"/>
  <c r="BD636" i="1"/>
  <c r="BD136" i="1"/>
  <c r="BI488" i="2"/>
  <c r="AG63" i="6"/>
  <c r="BI787" i="2"/>
  <c r="BI670" i="2"/>
  <c r="BD380" i="1"/>
  <c r="BI515" i="2"/>
  <c r="BI620" i="2"/>
  <c r="AG32" i="6"/>
  <c r="BI322" i="2"/>
  <c r="BD148" i="1"/>
  <c r="AI103" i="5"/>
  <c r="AG189" i="6"/>
  <c r="BI590" i="2"/>
  <c r="BI817" i="2"/>
  <c r="BI713" i="2"/>
  <c r="BD708" i="1"/>
  <c r="AG34" i="6"/>
  <c r="BI707" i="2"/>
  <c r="AG69" i="6"/>
  <c r="BI285" i="2"/>
  <c r="AG115" i="6"/>
  <c r="AI114" i="5"/>
  <c r="AG64" i="6"/>
  <c r="BI497" i="2"/>
  <c r="BI431" i="2"/>
  <c r="BD340" i="1"/>
  <c r="BI201" i="2"/>
  <c r="BI765" i="2"/>
  <c r="BD393" i="1"/>
  <c r="BD355" i="1"/>
  <c r="BI99" i="2"/>
  <c r="BD709" i="1"/>
  <c r="BI399" i="2"/>
  <c r="AI290" i="5"/>
  <c r="BI646" i="2"/>
  <c r="AG31" i="6"/>
  <c r="AG78" i="6"/>
  <c r="BD341" i="1"/>
  <c r="BD282" i="1"/>
  <c r="BD492" i="1"/>
  <c r="BD76" i="1"/>
  <c r="BD306" i="1"/>
  <c r="BI688" i="2"/>
  <c r="BI394" i="2"/>
  <c r="BI775" i="2"/>
  <c r="BI44" i="2"/>
  <c r="BI810" i="2"/>
  <c r="BI459" i="2"/>
  <c r="AG126" i="6"/>
  <c r="BD246" i="1"/>
  <c r="BD139" i="1"/>
  <c r="AI228" i="5"/>
  <c r="BI67" i="2"/>
  <c r="BI85" i="2"/>
  <c r="AI45" i="5"/>
  <c r="BD587" i="1"/>
  <c r="AG139" i="6"/>
  <c r="AG43" i="6"/>
  <c r="BI240" i="2"/>
  <c r="BD397" i="1"/>
  <c r="BI490" i="2"/>
  <c r="BD533" i="1"/>
  <c r="AG175" i="6"/>
  <c r="BD799" i="1"/>
  <c r="BD588" i="1"/>
  <c r="BD357" i="1"/>
  <c r="BI287" i="2"/>
  <c r="BI655" i="2"/>
  <c r="BD78" i="1"/>
  <c r="BD271" i="1"/>
  <c r="BD274" i="1"/>
  <c r="AG101" i="6"/>
  <c r="BD272" i="1"/>
  <c r="BD101" i="1"/>
  <c r="AI288" i="5"/>
  <c r="BD447" i="1"/>
  <c r="AI64" i="5"/>
  <c r="AI296" i="5"/>
  <c r="AG172" i="6"/>
  <c r="AG296" i="6"/>
  <c r="BD431" i="1"/>
  <c r="BI238" i="2"/>
  <c r="BI179" i="2"/>
  <c r="BD374" i="1"/>
  <c r="BI720" i="2"/>
  <c r="BD429" i="1"/>
  <c r="AI140" i="5"/>
  <c r="BD626" i="1"/>
  <c r="BD154" i="1"/>
  <c r="BD760" i="1"/>
  <c r="BI161" i="2"/>
  <c r="BI543" i="2"/>
  <c r="AG171" i="6"/>
  <c r="BD691" i="1"/>
  <c r="AI163" i="5"/>
  <c r="AG77" i="6"/>
  <c r="BD249" i="1"/>
  <c r="BI79" i="2"/>
  <c r="BI273" i="2"/>
  <c r="AI249" i="5"/>
  <c r="AG257" i="6"/>
  <c r="AI237" i="5"/>
  <c r="BD39" i="1"/>
  <c r="BD773" i="1"/>
  <c r="BI424" i="2"/>
  <c r="BD547" i="1"/>
  <c r="BD584" i="1"/>
  <c r="BI304" i="2"/>
  <c r="BI686" i="2"/>
  <c r="BD430" i="1"/>
  <c r="BI454" i="2"/>
  <c r="BI834" i="2"/>
  <c r="AG178" i="6"/>
  <c r="BD485" i="1"/>
  <c r="AG286" i="6"/>
  <c r="BD460" i="1"/>
  <c r="BI758" i="2"/>
  <c r="AI287" i="5"/>
  <c r="BD483" i="1"/>
  <c r="BI822" i="2"/>
  <c r="AG67" i="6"/>
  <c r="BI706" i="2"/>
  <c r="BI767" i="2"/>
  <c r="AI158" i="5"/>
  <c r="BI675" i="2"/>
  <c r="BD662" i="1"/>
  <c r="BD793" i="1"/>
  <c r="AG164" i="6"/>
  <c r="AG51" i="6"/>
  <c r="AG261" i="6"/>
  <c r="AI61" i="5"/>
  <c r="BI641" i="2"/>
  <c r="BD684" i="1"/>
  <c r="BI234" i="2"/>
  <c r="BI816" i="2"/>
  <c r="AI268" i="5"/>
  <c r="BD326" i="1"/>
  <c r="BI229" i="2"/>
  <c r="BI724" i="2"/>
  <c r="BD556" i="1"/>
  <c r="BI258" i="2"/>
  <c r="BD786" i="1"/>
  <c r="AG156" i="6"/>
  <c r="BD647" i="1"/>
  <c r="BD573" i="1"/>
  <c r="BD145" i="1"/>
  <c r="BD423" i="1"/>
  <c r="BI443" i="2"/>
  <c r="BD553" i="1"/>
  <c r="AG262" i="6"/>
  <c r="BD126" i="1"/>
  <c r="BD726" i="1"/>
  <c r="BI80" i="2"/>
  <c r="BD279" i="1"/>
  <c r="BD585" i="1"/>
  <c r="BD518" i="1"/>
  <c r="BD90" i="1"/>
  <c r="BD420" i="1"/>
  <c r="BD356" i="1"/>
  <c r="BD685" i="1"/>
  <c r="BD648" i="1"/>
  <c r="BI637" i="2"/>
  <c r="BI743" i="2"/>
  <c r="BD619" i="1"/>
  <c r="BI744" i="2"/>
  <c r="BI654" i="2"/>
  <c r="BI96" i="2"/>
  <c r="BI375" i="2"/>
  <c r="BD342" i="1"/>
  <c r="BI597" i="2"/>
  <c r="BD269" i="1"/>
  <c r="BD750" i="1"/>
  <c r="AG297" i="6"/>
  <c r="BI208" i="2"/>
  <c r="BI69" i="2"/>
  <c r="BD839" i="1"/>
  <c r="AI149" i="5"/>
  <c r="AG265" i="6"/>
  <c r="AG240" i="6"/>
  <c r="BI783" i="2"/>
  <c r="AI151" i="5"/>
  <c r="BI282" i="2"/>
  <c r="AI256" i="5"/>
  <c r="BI593" i="2"/>
  <c r="BI473" i="2"/>
  <c r="BD722" i="1"/>
  <c r="AG81" i="6"/>
  <c r="BI366" i="2"/>
  <c r="AG278" i="6"/>
  <c r="BI122" i="2"/>
  <c r="BD170" i="1"/>
  <c r="BD461" i="1"/>
  <c r="BD117" i="1"/>
  <c r="BI31" i="2"/>
  <c r="BI704" i="2"/>
  <c r="BI145" i="2"/>
  <c r="BI771" i="2"/>
  <c r="BI166" i="2"/>
  <c r="BD756" i="1"/>
  <c r="BI534" i="2"/>
  <c r="BD643" i="1"/>
  <c r="AI39" i="5"/>
  <c r="BI516" i="2"/>
  <c r="BD658" i="1"/>
  <c r="AI51" i="5"/>
  <c r="BI275" i="2"/>
  <c r="AG105" i="6"/>
  <c r="BD348" i="1"/>
  <c r="BD364" i="1"/>
  <c r="BD551" i="1"/>
  <c r="BI183" i="2"/>
  <c r="BI741" i="2"/>
  <c r="AI257" i="5"/>
  <c r="BI33" i="2"/>
  <c r="AI223" i="5"/>
  <c r="BI131" i="2"/>
  <c r="BI644" i="2"/>
  <c r="BI231" i="2"/>
  <c r="BD432" i="1"/>
  <c r="AI229" i="5"/>
  <c r="BD316" i="1"/>
  <c r="BD719" i="1"/>
  <c r="AG149" i="6"/>
  <c r="BD555" i="1"/>
  <c r="AI275" i="5"/>
  <c r="BI292" i="2"/>
  <c r="AG111" i="6"/>
  <c r="BD656" i="1"/>
  <c r="BI615" i="2"/>
  <c r="BI760" i="2"/>
  <c r="AG192" i="6"/>
  <c r="BD789" i="1"/>
  <c r="BI280" i="2"/>
  <c r="BI711" i="2"/>
  <c r="AG88" i="6"/>
  <c r="BD558" i="1"/>
  <c r="AG158" i="6"/>
  <c r="BD683" i="1"/>
  <c r="BD379" i="1"/>
  <c r="AI202" i="5"/>
  <c r="BD580" i="1"/>
  <c r="BI586" i="2"/>
  <c r="AG214" i="6"/>
  <c r="AG100" i="6"/>
  <c r="BD201" i="1"/>
  <c r="AI71" i="5"/>
  <c r="BD764" i="1"/>
  <c r="BD637" i="1"/>
  <c r="BI409" i="2"/>
  <c r="BI456" i="2"/>
  <c r="AI270" i="5"/>
  <c r="BI528" i="2"/>
  <c r="AI222" i="5"/>
  <c r="AI153" i="5"/>
  <c r="BD384" i="1"/>
  <c r="BI784" i="2"/>
  <c r="AG159" i="6"/>
  <c r="AG133" i="6"/>
  <c r="BI141" i="2"/>
  <c r="AI35" i="5"/>
  <c r="BI82" i="2"/>
  <c r="BI755" i="2"/>
  <c r="AI129" i="5"/>
  <c r="AG186" i="6"/>
  <c r="BD826" i="1"/>
  <c r="BD216" i="1"/>
  <c r="AG210" i="6"/>
  <c r="BI379" i="2"/>
  <c r="AG258" i="6"/>
  <c r="BD260" i="1"/>
  <c r="BI241" i="2"/>
  <c r="BI112" i="2"/>
  <c r="BI568" i="2"/>
  <c r="BI647" i="2"/>
  <c r="AI100" i="5"/>
  <c r="BD226" i="1"/>
  <c r="AI178" i="5"/>
  <c r="BD317" i="1"/>
  <c r="BI464" i="2"/>
  <c r="BD814" i="1"/>
  <c r="BD713" i="1"/>
  <c r="AG142" i="6"/>
  <c r="BI506" i="2"/>
  <c r="BD710" i="1"/>
  <c r="AG140" i="6"/>
  <c r="BD733" i="1"/>
  <c r="BD160" i="1"/>
  <c r="BD196" i="1"/>
  <c r="BI657" i="2"/>
  <c r="BI636" i="2"/>
  <c r="BI557" i="2"/>
  <c r="BI536" i="2"/>
  <c r="BI805" i="2"/>
  <c r="BD711" i="1"/>
  <c r="BD67" i="1"/>
  <c r="BI723" i="2"/>
  <c r="BI471" i="2"/>
  <c r="AI145" i="5"/>
  <c r="BI840" i="2"/>
  <c r="BD570" i="1"/>
  <c r="BI117" i="2"/>
  <c r="BD185" i="1"/>
  <c r="AI239" i="5"/>
  <c r="BI108" i="2"/>
  <c r="AI110" i="5"/>
  <c r="AI208" i="5"/>
  <c r="BI754" i="2"/>
  <c r="BI209" i="2"/>
  <c r="BI120" i="2"/>
  <c r="AG83" i="6"/>
  <c r="BD575" i="1"/>
  <c r="BI151" i="2"/>
  <c r="BD238" i="1"/>
  <c r="BD526" i="1"/>
  <c r="BI804" i="2"/>
  <c r="AG282" i="6"/>
  <c r="BI365" i="2"/>
  <c r="BD333" i="1"/>
  <c r="BD130" i="1"/>
  <c r="BI782" i="2"/>
  <c r="AI84" i="5"/>
  <c r="AG136" i="6"/>
  <c r="BI669" i="2"/>
  <c r="AI279" i="5"/>
  <c r="AG85" i="6"/>
  <c r="BI340" i="2"/>
  <c r="BD143" i="1"/>
  <c r="BD550" i="1"/>
  <c r="BI434" i="2"/>
  <c r="AI59" i="5"/>
  <c r="BI463" i="2"/>
  <c r="BI165" i="2"/>
  <c r="BD402" i="1"/>
  <c r="AG183" i="6"/>
  <c r="BI174" i="2"/>
  <c r="AG193" i="6"/>
  <c r="BD75" i="1"/>
  <c r="BI169" i="2"/>
  <c r="BI831" i="2"/>
  <c r="BI404" i="2"/>
  <c r="BI485" i="2"/>
  <c r="BI350" i="2"/>
  <c r="AI176" i="5"/>
  <c r="BD187" i="1"/>
  <c r="BI756" i="2"/>
  <c r="BD780" i="1"/>
  <c r="BD529" i="1"/>
  <c r="BI400" i="2"/>
  <c r="BD497" i="1"/>
  <c r="BD280" i="1"/>
  <c r="AG233" i="6"/>
  <c r="BI65" i="2"/>
  <c r="BD701" i="1"/>
  <c r="BI566" i="2"/>
  <c r="BI116" i="2"/>
  <c r="BI746" i="2"/>
  <c r="BD621" i="1"/>
  <c r="BD459" i="1"/>
  <c r="BD747" i="1"/>
  <c r="BI733" i="2"/>
  <c r="BD642" i="1"/>
  <c r="BD754" i="1"/>
  <c r="BI571" i="2"/>
  <c r="AI56" i="5"/>
  <c r="BI618" i="2"/>
  <c r="BI391" i="2"/>
  <c r="BI330" i="2"/>
  <c r="BD133" i="1"/>
  <c r="BD82" i="1"/>
  <c r="AI285" i="5"/>
  <c r="BD800" i="1"/>
  <c r="BD525" i="1"/>
  <c r="BI247" i="2"/>
  <c r="BD484" i="1"/>
  <c r="AI264" i="5"/>
  <c r="BD513" i="1"/>
  <c r="BD125" i="1"/>
  <c r="BI143" i="2"/>
  <c r="AI132" i="5"/>
  <c r="BD146" i="1"/>
  <c r="BI437" i="2"/>
  <c r="BI736" i="2"/>
  <c r="BI495" i="2"/>
  <c r="AI190" i="5"/>
  <c r="BI75" i="2"/>
  <c r="BI685" i="2"/>
  <c r="BI560" i="2"/>
  <c r="AG75" i="6"/>
  <c r="BD321" i="1"/>
  <c r="AI203" i="5"/>
  <c r="BD450" i="1"/>
  <c r="BI672" i="2"/>
  <c r="AI180" i="5"/>
  <c r="BD385" i="1"/>
  <c r="BI695" i="2"/>
  <c r="BD700" i="1"/>
  <c r="BD163" i="1"/>
  <c r="AG70" i="6"/>
  <c r="BD147" i="1"/>
  <c r="BD171" i="1"/>
  <c r="BI665" i="2"/>
  <c r="BD569" i="1"/>
  <c r="AI200" i="5"/>
  <c r="BD810" i="1"/>
  <c r="BD309" i="1"/>
  <c r="AI95" i="5"/>
  <c r="AI165" i="5"/>
  <c r="BI89" i="2"/>
  <c r="BI606" i="2"/>
  <c r="BD538" i="1"/>
  <c r="BI531" i="2"/>
  <c r="BI734" i="2"/>
  <c r="BD343" i="1"/>
  <c r="AI67" i="5"/>
  <c r="AG289" i="6"/>
  <c r="BI349" i="2"/>
  <c r="BD38" i="1"/>
  <c r="BD471" i="1"/>
  <c r="BD715" i="1"/>
  <c r="BD557" i="1"/>
  <c r="BI310" i="2"/>
  <c r="BI650" i="2"/>
  <c r="BI790" i="2"/>
  <c r="BI519" i="2"/>
  <c r="BD387" i="1"/>
  <c r="AG263" i="6"/>
  <c r="AG230" i="6"/>
  <c r="BI344" i="2"/>
  <c r="BI766" i="2"/>
  <c r="BI142" i="2"/>
  <c r="BD477" i="1"/>
  <c r="BD816" i="1"/>
  <c r="BI206" i="2"/>
  <c r="BD436" i="1"/>
  <c r="BI277" i="2"/>
  <c r="BD312" i="1"/>
  <c r="BI187" i="2"/>
  <c r="BD318" i="1"/>
  <c r="BD571" i="1"/>
  <c r="BD468" i="1"/>
  <c r="BD491" i="1"/>
  <c r="BD631" i="1"/>
  <c r="AI207" i="5"/>
  <c r="AI265" i="5"/>
  <c r="BI462" i="2"/>
  <c r="BD253" i="1"/>
  <c r="BD615" i="1"/>
  <c r="BD255" i="1"/>
  <c r="BD235" i="1"/>
  <c r="BD443" i="1"/>
  <c r="BI352" i="2"/>
  <c r="BI55" i="2"/>
  <c r="AI250" i="5"/>
  <c r="BI147" i="2"/>
  <c r="AG107" i="6"/>
  <c r="BI414" i="2"/>
  <c r="AG291" i="6"/>
  <c r="AG109" i="6"/>
  <c r="BD112" i="1"/>
  <c r="AG232" i="6"/>
  <c r="BD562" i="1"/>
  <c r="AG80" i="6"/>
  <c r="BD661" i="1"/>
  <c r="BD353" i="1"/>
  <c r="BD843" i="1"/>
  <c r="BD382" i="1"/>
  <c r="BI708" i="2"/>
  <c r="BD91" i="1"/>
  <c r="AI160" i="5"/>
  <c r="BD772" i="1"/>
  <c r="BD702" i="1"/>
  <c r="BD746" i="1"/>
  <c r="BI785" i="2"/>
  <c r="AI147" i="5"/>
  <c r="AI72" i="5"/>
  <c r="BD150" i="1"/>
  <c r="BI364" i="2"/>
  <c r="BI341" i="2"/>
  <c r="BI53" i="2"/>
  <c r="BD830" i="1"/>
  <c r="AI224" i="5"/>
  <c r="BI815" i="2"/>
  <c r="BI581" i="2"/>
  <c r="BI193" i="2"/>
  <c r="BI68" i="2"/>
  <c r="BI39" i="2"/>
  <c r="AI198" i="5"/>
  <c r="BI210" i="2"/>
  <c r="BD506" i="1"/>
  <c r="AG197" i="6"/>
  <c r="BI384" i="2"/>
  <c r="AI106" i="5"/>
  <c r="AI118" i="5"/>
  <c r="AG110" i="6"/>
  <c r="BD836" i="1"/>
  <c r="BD532" i="1"/>
  <c r="BD802" i="1"/>
  <c r="BI601" i="2"/>
  <c r="AG250" i="6"/>
  <c r="BI223" i="2"/>
  <c r="AI139" i="5"/>
  <c r="BD496" i="1"/>
  <c r="AI133" i="5"/>
  <c r="BI398" i="2"/>
  <c r="BD239" i="1"/>
  <c r="BI70" i="2"/>
  <c r="BI74" i="2"/>
  <c r="BD699" i="1"/>
  <c r="AI269" i="5"/>
  <c r="BI477" i="2"/>
  <c r="BD169" i="1"/>
  <c r="BI600" i="2"/>
  <c r="BD508" i="1"/>
  <c r="BD334" i="1"/>
  <c r="BD628" i="1"/>
  <c r="AG260" i="6"/>
  <c r="BD360" i="1"/>
  <c r="BI230" i="2"/>
  <c r="AI125" i="5"/>
  <c r="BD838" i="1"/>
  <c r="BD634" i="1"/>
  <c r="AG119" i="6"/>
  <c r="BD790" i="1"/>
  <c r="BD548" i="1"/>
  <c r="BI726" i="2"/>
  <c r="AI271" i="5"/>
  <c r="AG234" i="6"/>
  <c r="BI45" i="2"/>
  <c r="AG94" i="6"/>
  <c r="BI269" i="2"/>
  <c r="AI36" i="5"/>
  <c r="BI48" i="2"/>
  <c r="BD499" i="1"/>
  <c r="AI99" i="5"/>
  <c r="BD704" i="1"/>
  <c r="BD124" i="1"/>
  <c r="BD475" i="1"/>
  <c r="BD498" i="1"/>
  <c r="AG99" i="6"/>
  <c r="BD794" i="1"/>
  <c r="BD763" i="1"/>
  <c r="BI63" i="2"/>
  <c r="AI134" i="5"/>
  <c r="BD65" i="1"/>
  <c r="BI843" i="2"/>
  <c r="AI46" i="5"/>
  <c r="BI677" i="2"/>
  <c r="BD512" i="1"/>
  <c r="BD607" i="1"/>
  <c r="BI408" i="2"/>
  <c r="AI248" i="5"/>
  <c r="BI402" i="2"/>
  <c r="BI679" i="2"/>
  <c r="AG89" i="6"/>
  <c r="BI129" i="2"/>
  <c r="BD388" i="1"/>
  <c r="BI778" i="2"/>
  <c r="AI201" i="5"/>
  <c r="BI407" i="2"/>
  <c r="BD422" i="1"/>
  <c r="BI629" i="2"/>
  <c r="BD797" i="1"/>
  <c r="AI205" i="5"/>
  <c r="BD85" i="1"/>
  <c r="BI316" i="2"/>
  <c r="BD135" i="1"/>
  <c r="AG247" i="6"/>
  <c r="AG161" i="6"/>
  <c r="BI788" i="2"/>
  <c r="BD466" i="1"/>
  <c r="BD572" i="1"/>
  <c r="AI187" i="5"/>
  <c r="AI107" i="5"/>
  <c r="AG76" i="6"/>
  <c r="AG38" i="6"/>
  <c r="BI405" i="2"/>
  <c r="BD650" i="1"/>
  <c r="AG267" i="6"/>
  <c r="BI625" i="2"/>
  <c r="AG222" i="6"/>
  <c r="AI173" i="5"/>
  <c r="BI156" i="2"/>
  <c r="BI797" i="2"/>
  <c r="BI295" i="2"/>
  <c r="BD481" i="1"/>
  <c r="BD664" i="1"/>
  <c r="BD623" i="1"/>
  <c r="BI546" i="2"/>
  <c r="AG146" i="6"/>
  <c r="BD100" i="1"/>
  <c r="BD404" i="1"/>
  <c r="BI541" i="2"/>
  <c r="AI242" i="5"/>
  <c r="BI705" i="2"/>
  <c r="BI678" i="2"/>
  <c r="AI197" i="5"/>
  <c r="AI276" i="5"/>
  <c r="BI480" i="2"/>
  <c r="BI433" i="2"/>
  <c r="AI40" i="5"/>
  <c r="BD120" i="1"/>
  <c r="BI626" i="2"/>
  <c r="BD327" i="1"/>
  <c r="BI667" i="2"/>
  <c r="BI774" i="2"/>
  <c r="BI802" i="2"/>
  <c r="BD744" i="1"/>
  <c r="BD745" i="1"/>
  <c r="AI82" i="5"/>
  <c r="BD613" i="1"/>
  <c r="BD771" i="1"/>
  <c r="BD579" i="1"/>
  <c r="BD81" i="1"/>
  <c r="AI74" i="5"/>
  <c r="BI469" i="2"/>
  <c r="BD389" i="1"/>
  <c r="BD188" i="1"/>
  <c r="AG270" i="6"/>
  <c r="BI313" i="2"/>
  <c r="BI192" i="2"/>
  <c r="BI553" i="2"/>
  <c r="BD535" i="1"/>
  <c r="BI42" i="2"/>
  <c r="AI162" i="5"/>
  <c r="BI57" i="2"/>
  <c r="BI835" i="2"/>
  <c r="AI247" i="5"/>
  <c r="BI527" i="2"/>
  <c r="AG82" i="6"/>
  <c r="BD337" i="1"/>
  <c r="BD87" i="1"/>
  <c r="BD129" i="1"/>
  <c r="BD565" i="1"/>
  <c r="AI98" i="5"/>
  <c r="BI762" i="2"/>
  <c r="AI90" i="5"/>
  <c r="BD351" i="1"/>
  <c r="BI104" i="2"/>
  <c r="BI228" i="2"/>
  <c r="BD539" i="1"/>
  <c r="BI35" i="2"/>
  <c r="BI676" i="2"/>
  <c r="BD740" i="1"/>
  <c r="BD183" i="1"/>
  <c r="BI360" i="2"/>
  <c r="BD300" i="1"/>
  <c r="BD544" i="1"/>
  <c r="BI812" i="2"/>
  <c r="BD42" i="1"/>
  <c r="BI583" i="2"/>
  <c r="AI167" i="5"/>
  <c r="BD361" i="1"/>
  <c r="AI49" i="5"/>
  <c r="BI467" i="2"/>
  <c r="BD31" i="1"/>
  <c r="BI418" i="2"/>
  <c r="BD345" i="1"/>
  <c r="BD97" i="1"/>
  <c r="AG207" i="6"/>
  <c r="BI362" i="2"/>
  <c r="BI435" i="2"/>
  <c r="BD419" i="1"/>
  <c r="AG221" i="6"/>
  <c r="BI105" i="2"/>
  <c r="AI47" i="5"/>
  <c r="BI806" i="2"/>
  <c r="BD822" i="1"/>
  <c r="AG168" i="6"/>
  <c r="BI114" i="2"/>
  <c r="BD412" i="1"/>
  <c r="BI772" i="2"/>
  <c r="BD735" i="1"/>
  <c r="AG122" i="6"/>
  <c r="BI140" i="2"/>
  <c r="BI628" i="2"/>
  <c r="BI181" i="2"/>
  <c r="BI753" i="2"/>
  <c r="BD489" i="1"/>
  <c r="BD266" i="1"/>
  <c r="BD462" i="1"/>
  <c r="BI623" i="2"/>
  <c r="BI83" i="2"/>
  <c r="AI137" i="5"/>
  <c r="BI321" i="2"/>
  <c r="BD174" i="1"/>
  <c r="BI769" i="2"/>
  <c r="BD54" i="1"/>
  <c r="BD515" i="1"/>
  <c r="BD827" i="1"/>
  <c r="BI36" i="2"/>
  <c r="BD590" i="1"/>
  <c r="BI501" i="2"/>
  <c r="BD396" i="1"/>
  <c r="BI605" i="2"/>
  <c r="BI792" i="2"/>
  <c r="BI445" i="2"/>
  <c r="BI307" i="2"/>
  <c r="BD276" i="1"/>
  <c r="BD49" i="1"/>
  <c r="BI595" i="2"/>
  <c r="BI752" i="2"/>
  <c r="AI161" i="5"/>
  <c r="AG248" i="6"/>
  <c r="BI832" i="2"/>
  <c r="BD178" i="1"/>
  <c r="BD732" i="1"/>
  <c r="BD767" i="1"/>
  <c r="AI119" i="5"/>
  <c r="BI569" i="2"/>
  <c r="BI592" i="2"/>
  <c r="AG274" i="6"/>
  <c r="BI842" i="2"/>
  <c r="AG244" i="6"/>
  <c r="BI458" i="2"/>
  <c r="BD191" i="1"/>
  <c r="BI683" i="2"/>
  <c r="BD63" i="1"/>
  <c r="BD46" i="1"/>
  <c r="AG295" i="6"/>
  <c r="BD784" i="1"/>
  <c r="AI232" i="5"/>
  <c r="BD517" i="1"/>
  <c r="BI94" i="2"/>
  <c r="BI59" i="2"/>
  <c r="BD156" i="1"/>
  <c r="BD202" i="1"/>
  <c r="AG177" i="6"/>
  <c r="BD593" i="1"/>
  <c r="BD521" i="1"/>
  <c r="AI225" i="5"/>
  <c r="BI373" i="2"/>
  <c r="AG271" i="6"/>
  <c r="BI525" i="2"/>
  <c r="BD56" i="1"/>
  <c r="BD252" i="1"/>
  <c r="BI37" i="2"/>
  <c r="BD424" i="1"/>
  <c r="AI63" i="5"/>
  <c r="BD564" i="1"/>
  <c r="AI152" i="5"/>
  <c r="AG290" i="6"/>
  <c r="BD434" i="1"/>
  <c r="BD681" i="1"/>
  <c r="AI219" i="5"/>
  <c r="BD406" i="1"/>
  <c r="BD566" i="1"/>
  <c r="BI92" i="2"/>
  <c r="BI383" i="2"/>
  <c r="BD770" i="1"/>
  <c r="BD476" i="1"/>
  <c r="BD370" i="1"/>
  <c r="AG36" i="6"/>
  <c r="BD330" i="1"/>
  <c r="AG204" i="6"/>
  <c r="BI761" i="2"/>
  <c r="BD113" i="1"/>
  <c r="BI794" i="2"/>
  <c r="AG52" i="6"/>
  <c r="AI86" i="5"/>
  <c r="BD329" i="1"/>
  <c r="BI315" i="2"/>
  <c r="BI422" i="2"/>
  <c r="BD102" i="1"/>
  <c r="BI395" i="2"/>
  <c r="BI235" i="2"/>
  <c r="BD774" i="1"/>
  <c r="BD641" i="1"/>
  <c r="AI188" i="5"/>
  <c r="AI210" i="5"/>
  <c r="AG279" i="6"/>
  <c r="AG33" i="6"/>
  <c r="BI357" i="2"/>
  <c r="BD480" i="1"/>
  <c r="BD541" i="1"/>
  <c r="BD250" i="1"/>
  <c r="BI545" i="2"/>
  <c r="BI552" i="2"/>
  <c r="BD284" i="1"/>
  <c r="BD197" i="1"/>
  <c r="BD670" i="1"/>
  <c r="BI348" i="2"/>
  <c r="AG298" i="6"/>
  <c r="BI132" i="2"/>
  <c r="BI491" i="2"/>
  <c r="AG154" i="6"/>
  <c r="BD407" i="1"/>
  <c r="BD410" i="1"/>
  <c r="AI177" i="5"/>
  <c r="BI474" i="2"/>
  <c r="BI800" i="2"/>
  <c r="BD577" i="1"/>
  <c r="AI108" i="5"/>
  <c r="BD639" i="1"/>
  <c r="BI682" i="2"/>
  <c r="BD189" i="1"/>
  <c r="AG293" i="6"/>
  <c r="BD98" i="1"/>
  <c r="BD172" i="1"/>
  <c r="BD275" i="1"/>
  <c r="BI551" i="2"/>
  <c r="BI188" i="2"/>
  <c r="BI608" i="2"/>
  <c r="BI576" i="2"/>
  <c r="BD559" i="1"/>
  <c r="BD371" i="1"/>
  <c r="BD308" i="1"/>
  <c r="BD445" i="1"/>
  <c r="BD657" i="1"/>
  <c r="AI111" i="5"/>
  <c r="AI102" i="5"/>
  <c r="BD230" i="1"/>
  <c r="BD501" i="1"/>
  <c r="BI589" i="2"/>
  <c r="BD95" i="1"/>
  <c r="BI727" i="2"/>
  <c r="BD646" i="1"/>
  <c r="BD155" i="1"/>
  <c r="BD209" i="1"/>
  <c r="AG151" i="6"/>
  <c r="BI643" i="2"/>
  <c r="BI265" i="2"/>
  <c r="BI523" i="2"/>
  <c r="BI757" i="2"/>
  <c r="AG223" i="6"/>
  <c r="AI170" i="5"/>
  <c r="BD589" i="1"/>
  <c r="AI216" i="5"/>
  <c r="BI567" i="2"/>
  <c r="BI381" i="2"/>
  <c r="BD463" i="1"/>
  <c r="AG287" i="6"/>
  <c r="AI204" i="5"/>
  <c r="BI250" i="2"/>
  <c r="BD153" i="1"/>
  <c r="BD128" i="1"/>
  <c r="BI603" i="2"/>
  <c r="AI130" i="5"/>
  <c r="BI828" i="2"/>
  <c r="BD322" i="1"/>
  <c r="BD762" i="1"/>
  <c r="AG165" i="6"/>
  <c r="AI172" i="5"/>
  <c r="AI281" i="5"/>
  <c r="BI539" i="2"/>
  <c r="BI78" i="2"/>
  <c r="AG114" i="6"/>
  <c r="BI403" i="2"/>
  <c r="BD298" i="1"/>
  <c r="BI93" i="2"/>
  <c r="BI428" i="2"/>
  <c r="BI690" i="2"/>
  <c r="BI830" i="2"/>
  <c r="AG174" i="6"/>
  <c r="BD592" i="1"/>
  <c r="BD668" i="1"/>
  <c r="BI446" i="2"/>
  <c r="BI529" i="2"/>
  <c r="AI34" i="5"/>
  <c r="BD828" i="1"/>
  <c r="AG196" i="6"/>
  <c r="BI197" i="2"/>
  <c r="BI152" i="2"/>
  <c r="BI699" i="2"/>
  <c r="BD690" i="1"/>
  <c r="BI242" i="2"/>
  <c r="BI372" i="2"/>
  <c r="BI612" i="2"/>
  <c r="AI267" i="5"/>
  <c r="BI702" i="2"/>
  <c r="BI386" i="2"/>
  <c r="BD256" i="1"/>
  <c r="BD221" i="1"/>
  <c r="BI729" i="2"/>
  <c r="BD727" i="1"/>
  <c r="AG225" i="6"/>
  <c r="BI263" i="2"/>
  <c r="BI780" i="2"/>
  <c r="BD591" i="1"/>
  <c r="BD296" i="1"/>
  <c r="BD490" i="1"/>
  <c r="AI233" i="5"/>
  <c r="BI423" i="2"/>
  <c r="AG245" i="6"/>
  <c r="AG253" i="6"/>
  <c r="BD354" i="1"/>
  <c r="BI639" i="2"/>
  <c r="AI252" i="5"/>
  <c r="BI47" i="2"/>
  <c r="AI183" i="5"/>
  <c r="AI234" i="5"/>
  <c r="BD373" i="1"/>
  <c r="BI248" i="2"/>
  <c r="BD454" i="1"/>
  <c r="AG125" i="6"/>
  <c r="BI363" i="2"/>
  <c r="AI109" i="5"/>
  <c r="AG123" i="6"/>
  <c r="BI419" i="2"/>
  <c r="BI661" i="2"/>
  <c r="BD795" i="1"/>
  <c r="BI198" i="2"/>
  <c r="BI829" i="2"/>
  <c r="AI280" i="5"/>
  <c r="BI425" i="2"/>
  <c r="BI499" i="2"/>
  <c r="BD134" i="1"/>
  <c r="AI127" i="5"/>
  <c r="BI103" i="2"/>
  <c r="BI150" i="2"/>
  <c r="BD493" i="1"/>
  <c r="BD157" i="1"/>
  <c r="BI50" i="2"/>
  <c r="AG37" i="6"/>
  <c r="AG144" i="6"/>
  <c r="BI648" i="2"/>
  <c r="BI616" i="2"/>
  <c r="AI246" i="5"/>
  <c r="BI194" i="2"/>
  <c r="BI808" i="2"/>
  <c r="AG220" i="6"/>
  <c r="AG180" i="6"/>
  <c r="AI81" i="5"/>
  <c r="BD58" i="1"/>
  <c r="BI195" i="2"/>
  <c r="BI722" i="2"/>
  <c r="BD339" i="1"/>
  <c r="AI115" i="5"/>
  <c r="BI494" i="2"/>
  <c r="AG224" i="6"/>
  <c r="AG227" i="6"/>
  <c r="BD244" i="1"/>
  <c r="BD41" i="1"/>
  <c r="BI342" i="2"/>
  <c r="AI37" i="5"/>
  <c r="BI538" i="2"/>
  <c r="BI286" i="2"/>
  <c r="AG56" i="6"/>
  <c r="BI461" i="2"/>
  <c r="BI90" i="2"/>
  <c r="AI286" i="5"/>
  <c r="BI512" i="2"/>
  <c r="AG185" i="6"/>
  <c r="AG60" i="6"/>
  <c r="BI325" i="2"/>
  <c r="AI181" i="5"/>
  <c r="BI450" i="2"/>
  <c r="BI680" i="2"/>
  <c r="AI30" i="5"/>
  <c r="BD394" i="1"/>
  <c r="BI233" i="2"/>
  <c r="BI660" i="2"/>
  <c r="BI196" i="2"/>
  <c r="BI578" i="2"/>
  <c r="BD729" i="1"/>
  <c r="BI448" i="2"/>
  <c r="AG211" i="6"/>
  <c r="AI96" i="5"/>
  <c r="AI294" i="5"/>
  <c r="BD441" i="1"/>
  <c r="BI563" i="2"/>
  <c r="BD777" i="1"/>
  <c r="AG97" i="6"/>
  <c r="AI144" i="5"/>
  <c r="BI218" i="2"/>
  <c r="BI311" i="2"/>
  <c r="BI153" i="2"/>
  <c r="AI293" i="5"/>
  <c r="BD96" i="1"/>
  <c r="BI159" i="2"/>
  <c r="AI218" i="5"/>
  <c r="BD798" i="1"/>
  <c r="BD807" i="1"/>
  <c r="BI101" i="2"/>
  <c r="BI632" i="2"/>
  <c r="BD213" i="1"/>
  <c r="BD611" i="1"/>
  <c r="AG157" i="6"/>
  <c r="BI170" i="2"/>
  <c r="AG102" i="6"/>
  <c r="AI112" i="5"/>
  <c r="BD347" i="1"/>
  <c r="BD43" i="1"/>
  <c r="AI192" i="5"/>
  <c r="BD257" i="1"/>
  <c r="BD725" i="1"/>
  <c r="BD247" i="1"/>
  <c r="BI309" i="2"/>
  <c r="BD612" i="1"/>
  <c r="AG148" i="6"/>
  <c r="BI421" i="2"/>
  <c r="BD791" i="1"/>
  <c r="BD527" i="1"/>
  <c r="AG190" i="6"/>
  <c r="BD105" i="1"/>
  <c r="BD391" i="1"/>
  <c r="BI732" i="2"/>
  <c r="BI186" i="2"/>
  <c r="BI272" i="2"/>
  <c r="BD601" i="1"/>
  <c r="BI635" i="2"/>
  <c r="BI257" i="2"/>
  <c r="BI521" i="2"/>
  <c r="BD738" i="1"/>
  <c r="BI429" i="2"/>
  <c r="BI54" i="2"/>
  <c r="BD472" i="1"/>
  <c r="BD737" i="1"/>
  <c r="AI69" i="5"/>
  <c r="BI41" i="2"/>
  <c r="BI673" i="2"/>
  <c r="BD184" i="1"/>
  <c r="BI622" i="2"/>
  <c r="BD30" i="1"/>
  <c r="AI214" i="5"/>
  <c r="BD261" i="1"/>
  <c r="AG93" i="6"/>
  <c r="BD245" i="1"/>
  <c r="BI466" i="2"/>
  <c r="BI306" i="2"/>
  <c r="BD815" i="1"/>
  <c r="AI292" i="5"/>
  <c r="BD546" i="1"/>
  <c r="BD233" i="1"/>
  <c r="BD59" i="1"/>
  <c r="AG54" i="6"/>
  <c r="BI61" i="2"/>
  <c r="BI821" i="2"/>
  <c r="BD72" i="1"/>
  <c r="BI387" i="2"/>
  <c r="AG176" i="6"/>
  <c r="BD304" i="1"/>
  <c r="AG243" i="6"/>
  <c r="BD645" i="1"/>
  <c r="AG188" i="6"/>
  <c r="AG242" i="6"/>
  <c r="AG153" i="6"/>
  <c r="AG162" i="6"/>
  <c r="BD536" i="1"/>
  <c r="BD194" i="1"/>
  <c r="AI206" i="5"/>
  <c r="BI484" i="2"/>
  <c r="BI508" i="2"/>
  <c r="BI577" i="2"/>
  <c r="AG272" i="6"/>
  <c r="AG116" i="6"/>
  <c r="BI598" i="2"/>
  <c r="AI62" i="5"/>
  <c r="AI194" i="5"/>
  <c r="AI274" i="5"/>
  <c r="BI91" i="2"/>
  <c r="BD214" i="1"/>
  <c r="BI725" i="2"/>
  <c r="AI282" i="5"/>
  <c r="BD523" i="1"/>
  <c r="BD400" i="1"/>
  <c r="AI66" i="5"/>
  <c r="BD73" i="1"/>
  <c r="BD108" i="1"/>
  <c r="BI547" i="2"/>
  <c r="BI262" i="2"/>
  <c r="BI58" i="2"/>
  <c r="AI283" i="5"/>
  <c r="AG288" i="6"/>
  <c r="BI278" i="2"/>
  <c r="BI243" i="2"/>
  <c r="BD109" i="1"/>
  <c r="BI634" i="2"/>
  <c r="BI839" i="2"/>
  <c r="BD674" i="1"/>
  <c r="BD728" i="1"/>
  <c r="BD632" i="1"/>
  <c r="BI818" i="2"/>
  <c r="AG57" i="6"/>
  <c r="BI693" i="2"/>
  <c r="BI236" i="2"/>
  <c r="BD181" i="1"/>
  <c r="BI457" i="2"/>
  <c r="AG281" i="6"/>
  <c r="BI385" i="2"/>
  <c r="AI31" i="5"/>
  <c r="BI671" i="2"/>
  <c r="BD507" i="1"/>
  <c r="AG90" i="6"/>
  <c r="BI740" i="2"/>
  <c r="BD821" i="1"/>
  <c r="BD617" i="1"/>
  <c r="BD840" i="1"/>
  <c r="BD349" i="1"/>
  <c r="BD469" i="1"/>
  <c r="AG202" i="6"/>
  <c r="BI710" i="2"/>
  <c r="BD243" i="1"/>
  <c r="AG199" i="6"/>
  <c r="BI656" i="2"/>
  <c r="BD456" i="1"/>
  <c r="BD190" i="1"/>
  <c r="BI562" i="2"/>
  <c r="AI291" i="5"/>
  <c r="BD627" i="1"/>
  <c r="BI291" i="2"/>
  <c r="BI747" i="2"/>
  <c r="BI498" i="2"/>
  <c r="BI308" i="2"/>
  <c r="BI751" i="2"/>
  <c r="BI532" i="2"/>
  <c r="BD248" i="1"/>
  <c r="BI32" i="2"/>
  <c r="BD179" i="1"/>
  <c r="BD841" i="1"/>
  <c r="BD598" i="1"/>
  <c r="BD530" i="1"/>
  <c r="AG132" i="6"/>
  <c r="AI120" i="5"/>
  <c r="BD40" i="1"/>
  <c r="BI97" i="2"/>
  <c r="AG208" i="6"/>
  <c r="BI261" i="2"/>
  <c r="BD173" i="1"/>
  <c r="BI561" i="2"/>
  <c r="BI157" i="2"/>
  <c r="BD516" i="1"/>
  <c r="BD140" i="1"/>
  <c r="BI163" i="2"/>
  <c r="BI807" i="2"/>
  <c r="BI594" i="2"/>
  <c r="AI159" i="5"/>
  <c r="AG169" i="6"/>
  <c r="BD736" i="1"/>
  <c r="BI158" i="2"/>
  <c r="AG249" i="6"/>
  <c r="BI390" i="2"/>
  <c r="AI262" i="5"/>
  <c r="BI172" i="2"/>
  <c r="BI290" i="2"/>
  <c r="BI370" i="2"/>
  <c r="BI524" i="2"/>
  <c r="BI565" i="2"/>
  <c r="BI216" i="2"/>
  <c r="BI559" i="2"/>
  <c r="BI763" i="2"/>
  <c r="BD426" i="1"/>
  <c r="BI335" i="2"/>
  <c r="BD660" i="1"/>
  <c r="BD782" i="1"/>
  <c r="AG121" i="6"/>
  <c r="BI314" i="2"/>
  <c r="BI627" i="2"/>
  <c r="BI700" i="2"/>
  <c r="AI278" i="5"/>
  <c r="BD688" i="1"/>
  <c r="BD705" i="1"/>
  <c r="AG284" i="6"/>
  <c r="BD415" i="1"/>
  <c r="BI288" i="2"/>
  <c r="BI455" i="2"/>
  <c r="BI819" i="2"/>
  <c r="BD712" i="1"/>
  <c r="BD258" i="1"/>
  <c r="BD649" i="1"/>
  <c r="BI718" i="2"/>
  <c r="BI369" i="2"/>
  <c r="BD457" i="1"/>
  <c r="BI318" i="2"/>
  <c r="BD665" i="1"/>
  <c r="BD804" i="1"/>
  <c r="BI184" i="2"/>
  <c r="BI768" i="2"/>
  <c r="BD482" i="1"/>
  <c r="BI417" i="2"/>
  <c r="AI166" i="5"/>
  <c r="BD152" i="1"/>
  <c r="BD677" i="1"/>
  <c r="BD842" i="1"/>
  <c r="BD714" i="1"/>
  <c r="BI232" i="2"/>
  <c r="BD203" i="1"/>
  <c r="AG112" i="6"/>
  <c r="BI658" i="2"/>
  <c r="BI167" i="2"/>
  <c r="BI338" i="2"/>
  <c r="AG251" i="6"/>
  <c r="BD36" i="1"/>
  <c r="BI449" i="2"/>
  <c r="AI185" i="5"/>
  <c r="BD268" i="1"/>
  <c r="BI171" i="2"/>
  <c r="BI339" i="2"/>
  <c r="AI191" i="5"/>
  <c r="BI517" i="2"/>
  <c r="BD811" i="1"/>
  <c r="BI703" i="2"/>
  <c r="BI305" i="2"/>
  <c r="BI439" i="2"/>
  <c r="BI46" i="2"/>
  <c r="BD669" i="1"/>
  <c r="BD682" i="1"/>
  <c r="BD625" i="1"/>
  <c r="AG65" i="6"/>
  <c r="BD375" i="1"/>
  <c r="BD783" i="1"/>
  <c r="AG200" i="6"/>
  <c r="BI468" i="2"/>
  <c r="BD94" i="1"/>
  <c r="AG96" i="6"/>
  <c r="AI157" i="5"/>
  <c r="BI426" i="2"/>
  <c r="BI203" i="2"/>
  <c r="BI465" i="2"/>
  <c r="AG73" i="6"/>
  <c r="BD319" i="1"/>
  <c r="BD363" i="1"/>
  <c r="BD540" i="1"/>
  <c r="BD666" i="1"/>
  <c r="BD305" i="1"/>
  <c r="BD739" i="1"/>
  <c r="AG104" i="6"/>
  <c r="BD217" i="1"/>
  <c r="BI345" i="2"/>
  <c r="BI251" i="2"/>
  <c r="BI745" i="2"/>
  <c r="BD640" i="1"/>
  <c r="BD137" i="1"/>
  <c r="BD335" i="1"/>
  <c r="AG219" i="6"/>
  <c r="BD502" i="1"/>
  <c r="BD297" i="1"/>
  <c r="BD358" i="1"/>
  <c r="BD381" i="1"/>
  <c r="BD655" i="1"/>
  <c r="BI452" i="2"/>
  <c r="AG86" i="6"/>
  <c r="BD53" i="1"/>
  <c r="BD440" i="1"/>
  <c r="BD616" i="1"/>
  <c r="BD743" i="1"/>
  <c r="BI283" i="2"/>
  <c r="BI795" i="2"/>
  <c r="BD390" i="1"/>
  <c r="AG87" i="6"/>
  <c r="BD505" i="1"/>
  <c r="BD368" i="1"/>
  <c r="AI142" i="5"/>
  <c r="AG273" i="6"/>
  <c r="BD331" i="1"/>
  <c r="BD479" i="1"/>
  <c r="AG137" i="6"/>
  <c r="BD74" i="1"/>
  <c r="BI631" i="2"/>
  <c r="BI814" i="2"/>
  <c r="AI241" i="5"/>
  <c r="AG53" i="6"/>
  <c r="BD106" i="1"/>
  <c r="BI630" i="2"/>
  <c r="BI503" i="2"/>
  <c r="AG255" i="6"/>
  <c r="BD465" i="1"/>
  <c r="BI225" i="2"/>
  <c r="BI249" i="2"/>
  <c r="AI193" i="5"/>
  <c r="BI34" i="2"/>
  <c r="BD741" i="1"/>
  <c r="BD752" i="1"/>
  <c r="BI653" i="2"/>
  <c r="AI92" i="5"/>
  <c r="BI564" i="2"/>
  <c r="BD433" i="1"/>
  <c r="BI633" i="2"/>
  <c r="BD583" i="1"/>
  <c r="BD338" i="1"/>
  <c r="BD449" i="1"/>
  <c r="BI591" i="2"/>
  <c r="AG229" i="6"/>
  <c r="BI824" i="2"/>
  <c r="BD383" i="1"/>
  <c r="AG238" i="6"/>
  <c r="AI244" i="5"/>
  <c r="BI191" i="2"/>
  <c r="BD131" i="1"/>
  <c r="BD695" i="1"/>
  <c r="BI222" i="2"/>
  <c r="BD212" i="1"/>
  <c r="BD651" i="1"/>
  <c r="BD720" i="1"/>
  <c r="BI214" i="2"/>
  <c r="BI550" i="2"/>
  <c r="AI245" i="5"/>
  <c r="BD199" i="1"/>
  <c r="AG266" i="6"/>
  <c r="BI526" i="2"/>
  <c r="AI75" i="5"/>
  <c r="BI573" i="2"/>
  <c r="BD545" i="1"/>
  <c r="BD679" i="1"/>
  <c r="BD819" i="1"/>
  <c r="BI324" i="2"/>
  <c r="AI94" i="5"/>
  <c r="AG59" i="6"/>
  <c r="BI332" i="2"/>
  <c r="AG124" i="6"/>
  <c r="BD398" i="1"/>
  <c r="BI579" i="2"/>
  <c r="BD292" i="1"/>
  <c r="BD604" i="1"/>
  <c r="BD110" i="1"/>
  <c r="BD581" i="1"/>
  <c r="BD66" i="1"/>
  <c r="AG170" i="6"/>
  <c r="AG46" i="6"/>
  <c r="BI40" i="2"/>
  <c r="BI770" i="2"/>
  <c r="AI221" i="5"/>
  <c r="BI406" i="2"/>
  <c r="BI801" i="2"/>
  <c r="AG118" i="6"/>
  <c r="BI687" i="2"/>
  <c r="AI58" i="5"/>
  <c r="AI213" i="5"/>
  <c r="BD768" i="1"/>
  <c r="BD273" i="1"/>
  <c r="AG213" i="6"/>
  <c r="BD119" i="1"/>
  <c r="BD195" i="1"/>
  <c r="BD633" i="1"/>
  <c r="AG187" i="6"/>
  <c r="BD519" i="1"/>
  <c r="AG79" i="6"/>
  <c r="AG145" i="6"/>
  <c r="AI150" i="5"/>
  <c r="BI692" i="2"/>
  <c r="BD186" i="1"/>
  <c r="BI444" i="2"/>
  <c r="BI730" i="2"/>
  <c r="BI302" i="2"/>
  <c r="BI413" i="2"/>
  <c r="AI80" i="5"/>
  <c r="BD578" i="1"/>
  <c r="AI298" i="5"/>
  <c r="BD787" i="1"/>
  <c r="BD162" i="1"/>
  <c r="BD177" i="1"/>
  <c r="BD61" i="1"/>
  <c r="AI126" i="5"/>
  <c r="BD500" i="1"/>
  <c r="BD55" i="1"/>
  <c r="AG138" i="6"/>
  <c r="BD418" i="1"/>
  <c r="AI146" i="5"/>
  <c r="BI173" i="2"/>
  <c r="BD158" i="1"/>
  <c r="BI266" i="2"/>
  <c r="AI230" i="5"/>
  <c r="BI420" i="2"/>
  <c r="BI542" i="2"/>
  <c r="BI496" i="2"/>
  <c r="AG231" i="6"/>
  <c r="BD167" i="1"/>
  <c r="BI451" i="2"/>
  <c r="AI220" i="5"/>
  <c r="BI416" i="2"/>
  <c r="BI128" i="2"/>
  <c r="BI376" i="2"/>
  <c r="BD204" i="1"/>
  <c r="AI79" i="5"/>
  <c r="BD161" i="1"/>
  <c r="AG92" i="6"/>
  <c r="BI642" i="2"/>
  <c r="BD427" i="1"/>
  <c r="BD47" i="1"/>
  <c r="BI811" i="2"/>
  <c r="BI412" i="2"/>
  <c r="BD77" i="1"/>
  <c r="AG117" i="6"/>
  <c r="BD223" i="1"/>
  <c r="BD86" i="1"/>
  <c r="BD689" i="1"/>
  <c r="BD411" i="1"/>
  <c r="BD372" i="1"/>
  <c r="BD303" i="1"/>
  <c r="BI56" i="2"/>
  <c r="BD175" i="1"/>
  <c r="AI91" i="5"/>
  <c r="BI651" i="2"/>
  <c r="AI52" i="5"/>
  <c r="T184" i="7"/>
  <c r="T241" i="8"/>
  <c r="T287" i="7"/>
  <c r="T289" i="8"/>
  <c r="T170" i="7"/>
  <c r="T77" i="8"/>
  <c r="T68" i="8"/>
  <c r="T48" i="8"/>
  <c r="T118" i="8"/>
  <c r="T114" i="7"/>
  <c r="T57" i="8"/>
  <c r="T266" i="7"/>
  <c r="T156" i="7"/>
  <c r="T21" i="8"/>
  <c r="T227" i="8"/>
  <c r="T181" i="7"/>
  <c r="T91" i="7"/>
  <c r="T281" i="7"/>
  <c r="T216" i="7"/>
  <c r="R5" i="1" a="1"/>
  <c r="T209" i="7"/>
  <c r="T117" i="8"/>
  <c r="T206" i="7"/>
  <c r="T232" i="8"/>
  <c r="T30" i="7"/>
  <c r="T126" i="7"/>
  <c r="T69" i="8"/>
  <c r="T197" i="7"/>
  <c r="T94" i="7"/>
  <c r="T21" i="7"/>
  <c r="T75" i="7"/>
  <c r="T164" i="7"/>
  <c r="T286" i="8"/>
  <c r="T253" i="8"/>
  <c r="T78" i="7"/>
  <c r="T100" i="7"/>
  <c r="T203" i="8"/>
  <c r="T239" i="8"/>
  <c r="T276" i="8"/>
  <c r="T25" i="7"/>
  <c r="T84" i="8"/>
  <c r="T44" i="7"/>
  <c r="T242" i="7"/>
  <c r="T79" i="7"/>
  <c r="T54" i="8"/>
  <c r="T171" i="8"/>
  <c r="T87" i="8"/>
  <c r="T224" i="8"/>
  <c r="T187" i="8"/>
  <c r="T31" i="8"/>
  <c r="T240" i="7"/>
  <c r="T222" i="7"/>
  <c r="T154" i="7"/>
  <c r="T11" i="7"/>
  <c r="T63" i="7"/>
  <c r="T103" i="8"/>
  <c r="T77" i="7"/>
  <c r="T186" i="8"/>
  <c r="T210" i="7"/>
  <c r="T186" i="7"/>
  <c r="T18" i="7"/>
  <c r="T82" i="7"/>
  <c r="T47" i="8"/>
  <c r="T67" i="7"/>
  <c r="T76" i="7"/>
  <c r="T24" i="7"/>
  <c r="T128" i="8"/>
  <c r="T98" i="7"/>
  <c r="T108" i="8"/>
  <c r="T157" i="7"/>
  <c r="T282" i="7"/>
  <c r="T190" i="8"/>
  <c r="T75" i="8"/>
  <c r="T37" i="7"/>
  <c r="T252" i="8"/>
  <c r="T212" i="7"/>
  <c r="T177" i="7"/>
  <c r="T80" i="8"/>
  <c r="T28" i="8"/>
  <c r="T273" i="7"/>
  <c r="T152" i="8"/>
  <c r="T169" i="7"/>
  <c r="T143" i="8"/>
  <c r="T262" i="8"/>
  <c r="T189" i="7"/>
  <c r="T15" i="8"/>
  <c r="T180" i="7"/>
  <c r="T185" i="8"/>
  <c r="T18" i="8"/>
  <c r="T210" i="8"/>
  <c r="T61" i="8"/>
  <c r="T124" i="7"/>
  <c r="T200" i="7"/>
  <c r="T163" i="7"/>
  <c r="T31" i="7"/>
  <c r="T146" i="8"/>
  <c r="T245" i="8"/>
  <c r="T73" i="8"/>
  <c r="T123" i="7"/>
  <c r="T120" i="7"/>
  <c r="T143" i="7"/>
  <c r="T42" i="8"/>
  <c r="T275" i="8"/>
  <c r="T157" i="8"/>
  <c r="T268" i="8"/>
  <c r="T29" i="8"/>
  <c r="T86" i="7"/>
  <c r="T129" i="7"/>
  <c r="T66" i="8"/>
  <c r="T259" i="7"/>
  <c r="T214" i="8"/>
  <c r="T96" i="8"/>
  <c r="T92" i="8"/>
  <c r="T57" i="7"/>
  <c r="T160" i="7"/>
  <c r="T280" i="7"/>
  <c r="T109" i="7"/>
  <c r="T124" i="8"/>
  <c r="T188" i="7"/>
  <c r="T240" i="8"/>
  <c r="T28" i="7"/>
  <c r="T12" i="8"/>
  <c r="T24" i="8"/>
  <c r="T99" i="8"/>
  <c r="T70" i="8"/>
  <c r="T53" i="8"/>
  <c r="T164" i="8"/>
  <c r="T283" i="7"/>
  <c r="T172" i="7"/>
  <c r="T178" i="7"/>
  <c r="T226" i="7"/>
  <c r="T237" i="8"/>
  <c r="T265" i="8"/>
  <c r="T85" i="8"/>
  <c r="T202" i="7"/>
  <c r="T264" i="8"/>
  <c r="T104" i="8"/>
  <c r="T162" i="7"/>
  <c r="T191" i="8"/>
  <c r="T278" i="8"/>
  <c r="T95" i="8"/>
  <c r="T234" i="8"/>
  <c r="T91" i="8"/>
  <c r="T120" i="8"/>
  <c r="T71" i="8"/>
  <c r="T271" i="7"/>
  <c r="T268" i="7"/>
  <c r="T32" i="7"/>
  <c r="T134" i="8"/>
  <c r="T165" i="7"/>
  <c r="T204" i="7"/>
  <c r="T130" i="8"/>
  <c r="T97" i="7"/>
  <c r="T151" i="8"/>
  <c r="T168" i="7"/>
  <c r="T97" i="8"/>
  <c r="T127" i="7"/>
  <c r="T146" i="7"/>
  <c r="T12" i="7"/>
  <c r="T228" i="8"/>
  <c r="T65" i="7"/>
  <c r="T265" i="7"/>
  <c r="T152" i="7"/>
  <c r="T209" i="8"/>
  <c r="T43" i="7"/>
  <c r="T19" i="7"/>
  <c r="T259" i="8"/>
  <c r="T127" i="8"/>
  <c r="T89" i="8"/>
  <c r="T257" i="8"/>
  <c r="T73" i="7"/>
  <c r="T42" i="7"/>
  <c r="T58" i="8"/>
  <c r="T114" i="8"/>
  <c r="T95" i="7"/>
  <c r="T219" i="8"/>
  <c r="T80" i="7"/>
  <c r="T168" i="8"/>
  <c r="T20" i="8"/>
  <c r="T105" i="8"/>
  <c r="T207" i="8"/>
  <c r="T192" i="7"/>
  <c r="T139" i="8"/>
  <c r="T173" i="8"/>
  <c r="T11" i="8"/>
  <c r="T203" i="7"/>
  <c r="T64" i="7"/>
  <c r="T182" i="7"/>
  <c r="T15" i="7"/>
  <c r="T187" i="7"/>
  <c r="T122" i="8"/>
  <c r="T249" i="8"/>
  <c r="T137" i="8"/>
  <c r="T279" i="8"/>
  <c r="T43" i="8"/>
  <c r="T239" i="7"/>
  <c r="T71" i="7"/>
  <c r="T163" i="8"/>
  <c r="T208" i="7"/>
  <c r="T172" i="8"/>
  <c r="T93" i="8"/>
  <c r="T196" i="7"/>
  <c r="T121" i="8"/>
  <c r="T102" i="7"/>
  <c r="T161" i="7"/>
  <c r="T135" i="7"/>
  <c r="T92" i="7"/>
  <c r="T33" i="7"/>
  <c r="T260" i="8"/>
  <c r="T137" i="7"/>
  <c r="T56" i="7"/>
  <c r="T133" i="8"/>
  <c r="T263" i="7"/>
  <c r="T205" i="8"/>
  <c r="T20" i="7"/>
  <c r="T254" i="7"/>
  <c r="T290" i="7"/>
  <c r="T13" i="8"/>
  <c r="T72" i="8"/>
  <c r="T213" i="8"/>
  <c r="T79" i="8"/>
  <c r="T149" i="7"/>
  <c r="T159" i="7"/>
  <c r="T93" i="7"/>
  <c r="T196" i="8"/>
  <c r="T23" i="8"/>
  <c r="T179" i="7"/>
  <c r="T270" i="8"/>
  <c r="T280" i="8"/>
  <c r="T273" i="8"/>
  <c r="T55" i="8"/>
  <c r="T250" i="7"/>
  <c r="T170" i="8"/>
  <c r="T156" i="8"/>
  <c r="T285" i="8"/>
  <c r="T36" i="7"/>
  <c r="T217" i="7"/>
  <c r="T78" i="8"/>
  <c r="T193" i="7"/>
  <c r="T284" i="7"/>
  <c r="T140" i="8"/>
  <c r="T108" i="7"/>
  <c r="T289" i="7"/>
  <c r="T119" i="7"/>
  <c r="T195" i="8"/>
  <c r="T119" i="8"/>
  <c r="T52" i="8"/>
  <c r="T111" i="7"/>
  <c r="T246" i="7"/>
  <c r="T194" i="7"/>
  <c r="T243" i="8"/>
  <c r="T116" i="7"/>
  <c r="T264" i="7"/>
  <c r="T153" i="7"/>
  <c r="T117" i="7"/>
  <c r="T202" i="8"/>
  <c r="T35" i="7"/>
  <c r="T165" i="8"/>
  <c r="T279" i="7"/>
  <c r="T151" i="7"/>
  <c r="T245" i="7"/>
  <c r="T74" i="8"/>
  <c r="T116" i="8"/>
  <c r="T144" i="8"/>
  <c r="T274" i="8"/>
  <c r="T206" i="8"/>
  <c r="T233" i="8"/>
  <c r="T61" i="7"/>
  <c r="T65" i="8"/>
  <c r="T147" i="8"/>
  <c r="T253" i="7"/>
  <c r="T22" i="8"/>
  <c r="T88" i="7"/>
  <c r="T224" i="7"/>
  <c r="T205" i="7"/>
  <c r="T286" i="7"/>
  <c r="T90" i="8"/>
  <c r="T161" i="8"/>
  <c r="T281" i="8"/>
  <c r="T178" i="8"/>
  <c r="T52" i="7"/>
  <c r="T283" i="8"/>
  <c r="T201" i="7"/>
  <c r="T236" i="7"/>
  <c r="T232" i="7"/>
  <c r="T141" i="8"/>
  <c r="T282" i="8"/>
  <c r="T222" i="8"/>
  <c r="T220" i="7"/>
  <c r="T44" i="8"/>
  <c r="T113" i="7"/>
  <c r="T87" i="7"/>
  <c r="T101" i="8"/>
  <c r="T218" i="8"/>
  <c r="T162" i="8"/>
  <c r="T200" i="8"/>
  <c r="T229" i="7"/>
  <c r="T111" i="8"/>
  <c r="T176" i="8"/>
  <c r="T49" i="7"/>
  <c r="T258" i="7"/>
  <c r="T82" i="8"/>
  <c r="T235" i="7"/>
  <c r="T39" i="7"/>
  <c r="T221" i="7"/>
  <c r="T81" i="7"/>
  <c r="T70" i="7"/>
  <c r="T84" i="7"/>
  <c r="T115" i="8"/>
  <c r="T227" i="7"/>
  <c r="T88" i="8"/>
  <c r="T257" i="7"/>
  <c r="T252" i="7"/>
  <c r="T106" i="7"/>
  <c r="T284" i="8"/>
  <c r="T40" i="8"/>
  <c r="T51" i="7"/>
  <c r="R5" i="2" a="1"/>
  <c r="T123" i="8"/>
  <c r="T226" i="8"/>
  <c r="T19" i="8"/>
  <c r="T180" i="8"/>
  <c r="T191" i="7"/>
  <c r="T125" i="7"/>
  <c r="T215" i="8"/>
  <c r="T46" i="8"/>
  <c r="T262" i="7"/>
  <c r="T189" i="8"/>
  <c r="T66" i="7"/>
  <c r="T62" i="8"/>
  <c r="R5" i="5" a="1"/>
  <c r="T49" i="8"/>
  <c r="T236" i="8"/>
  <c r="T217" i="8"/>
  <c r="T64" i="8"/>
  <c r="T175" i="8"/>
  <c r="T260" i="7"/>
  <c r="T46" i="7"/>
  <c r="T175" i="7"/>
  <c r="T94" i="8"/>
  <c r="T193" i="8"/>
  <c r="T74" i="7"/>
  <c r="T213" i="7"/>
  <c r="T247" i="8"/>
  <c r="T183" i="8"/>
  <c r="T155" i="8"/>
  <c r="T60" i="7"/>
  <c r="T110" i="8"/>
  <c r="T211" i="8"/>
  <c r="T132" i="8"/>
  <c r="T53" i="7"/>
  <c r="T207" i="7"/>
  <c r="T100" i="8"/>
  <c r="T285" i="7"/>
  <c r="T230" i="8"/>
  <c r="T241" i="7"/>
  <c r="T256" i="8"/>
  <c r="T112" i="7"/>
  <c r="T231" i="8"/>
  <c r="T25" i="8"/>
  <c r="T243" i="7"/>
  <c r="T176" i="7"/>
  <c r="T160" i="8"/>
  <c r="T169" i="8"/>
  <c r="T218" i="7"/>
  <c r="T198" i="7"/>
  <c r="T261" i="7"/>
  <c r="T56" i="8"/>
  <c r="T276" i="7"/>
  <c r="T16" i="8"/>
  <c r="T278" i="7"/>
  <c r="T145" i="7"/>
  <c r="T229" i="8"/>
  <c r="T135" i="8"/>
  <c r="T103" i="7"/>
  <c r="T81" i="8"/>
  <c r="T33" i="8"/>
  <c r="T30" i="8"/>
  <c r="T68" i="7"/>
  <c r="T244" i="8"/>
  <c r="T128" i="7"/>
  <c r="T144" i="7"/>
  <c r="T192" i="8"/>
  <c r="T154" i="8"/>
  <c r="T17" i="8"/>
  <c r="T173" i="7"/>
  <c r="T35" i="8"/>
  <c r="T130" i="7"/>
  <c r="T255" i="7"/>
  <c r="T60" i="8"/>
  <c r="T122" i="7"/>
  <c r="T27" i="7"/>
  <c r="T219" i="7"/>
  <c r="T40" i="7"/>
  <c r="T287" i="8"/>
  <c r="T138" i="7"/>
  <c r="T45" i="7"/>
  <c r="T267" i="7"/>
  <c r="T27" i="8"/>
  <c r="T158" i="7"/>
  <c r="T277" i="8"/>
  <c r="T16" i="7"/>
  <c r="T67" i="8"/>
  <c r="T166" i="8"/>
  <c r="T198" i="8"/>
  <c r="T181" i="8"/>
  <c r="T45" i="8"/>
  <c r="T269" i="8"/>
  <c r="T270" i="7"/>
  <c r="T101" i="7"/>
  <c r="T98" i="8"/>
  <c r="T48" i="7"/>
  <c r="T148" i="8"/>
  <c r="T32" i="8"/>
  <c r="T22" i="7"/>
  <c r="T182" i="8"/>
  <c r="T41" i="7"/>
  <c r="T277" i="7"/>
  <c r="T153" i="8"/>
  <c r="T251" i="8"/>
  <c r="T140" i="7"/>
  <c r="T255" i="8"/>
  <c r="T288" i="8"/>
  <c r="T290" i="8"/>
  <c r="T185" i="7"/>
  <c r="T204" i="8"/>
  <c r="T85" i="7"/>
  <c r="T211" i="7"/>
  <c r="T228" i="7"/>
  <c r="T148" i="7"/>
  <c r="T136" i="8"/>
  <c r="T38" i="8"/>
  <c r="T106" i="8"/>
  <c r="T23" i="7"/>
  <c r="T251" i="7"/>
  <c r="T102" i="8"/>
  <c r="T14" i="8"/>
  <c r="T221" i="8"/>
  <c r="T69" i="7"/>
  <c r="T166" i="7"/>
  <c r="T250" i="8"/>
  <c r="T225" i="8"/>
  <c r="T177" i="8"/>
  <c r="T37" i="8"/>
  <c r="T142" i="7"/>
  <c r="T41" i="8"/>
  <c r="T139" i="7"/>
  <c r="T167" i="7"/>
  <c r="T99" i="7"/>
  <c r="T29" i="7"/>
  <c r="T39" i="8"/>
  <c r="T237" i="7"/>
  <c r="T109" i="8"/>
  <c r="T261" i="8"/>
  <c r="T105" i="7"/>
  <c r="T96" i="7"/>
  <c r="T26" i="8"/>
  <c r="T194" i="8"/>
  <c r="R5" i="6" a="1"/>
  <c r="T197" i="8"/>
  <c r="T86" i="8"/>
  <c r="T188" i="8"/>
  <c r="T155" i="7"/>
  <c r="T125" i="8"/>
  <c r="T258" i="8"/>
  <c r="T76" i="8"/>
  <c r="T72" i="7"/>
  <c r="T113" i="8"/>
  <c r="T212" i="8"/>
  <c r="T55" i="7"/>
  <c r="T141" i="7"/>
  <c r="T215" i="7"/>
  <c r="T167" i="8"/>
  <c r="T201" i="8"/>
  <c r="T235" i="8"/>
  <c r="T249" i="7"/>
  <c r="T13" i="7"/>
  <c r="T50" i="8"/>
  <c r="T190" i="7"/>
  <c r="T233" i="7"/>
  <c r="T115" i="7"/>
  <c r="T225" i="7"/>
  <c r="T134" i="7"/>
  <c r="T104" i="7"/>
  <c r="T132" i="7"/>
  <c r="T126" i="8"/>
  <c r="T269" i="7"/>
  <c r="T145" i="8"/>
  <c r="T230" i="7"/>
  <c r="T50" i="7"/>
  <c r="T158" i="8"/>
  <c r="T90" i="7"/>
  <c r="T14" i="7"/>
  <c r="T254" i="8"/>
  <c r="T118" i="7"/>
  <c r="T63" i="8"/>
  <c r="T246" i="8"/>
  <c r="T288" i="7"/>
  <c r="T184" i="8"/>
  <c r="T54" i="7"/>
  <c r="T238" i="8"/>
  <c r="T231" i="7"/>
  <c r="T58" i="7"/>
  <c r="T267" i="8"/>
  <c r="T110" i="7"/>
  <c r="T220" i="8"/>
  <c r="T234" i="7"/>
  <c r="T36" i="8"/>
  <c r="T121" i="7"/>
  <c r="T133" i="7"/>
  <c r="T47" i="7"/>
  <c r="T214" i="7"/>
  <c r="T263" i="8"/>
  <c r="T38" i="7"/>
  <c r="T112" i="8"/>
  <c r="T26" i="7"/>
  <c r="T142" i="8"/>
  <c r="T89" i="7"/>
  <c r="T62" i="7"/>
  <c r="T51" i="8"/>
  <c r="T195" i="7"/>
  <c r="T244" i="7"/>
  <c r="T136" i="7"/>
  <c r="T256" i="7"/>
  <c r="T149" i="8"/>
  <c r="T147" i="7"/>
  <c r="T238" i="7"/>
  <c r="T216" i="8"/>
  <c r="T17" i="7"/>
  <c r="T271" i="8"/>
  <c r="T266" i="8"/>
  <c r="T274" i="7"/>
  <c r="T129" i="8"/>
  <c r="T183" i="7"/>
  <c r="T247" i="7"/>
  <c r="T159" i="8"/>
  <c r="T275" i="7"/>
  <c r="T138" i="8"/>
  <c r="T242" i="8"/>
  <c r="T208" i="8"/>
  <c r="T179" i="8"/>
  <c r="T171" i="7"/>
  <c r="U165" i="8" l="1"/>
  <c r="V165" i="8"/>
  <c r="V285" i="8"/>
  <c r="U285" i="8"/>
  <c r="V96" i="8"/>
  <c r="U96" i="8"/>
  <c r="V271" i="7"/>
  <c r="U271" i="7"/>
  <c r="U80" i="8"/>
  <c r="V80" i="8"/>
  <c r="V278" i="7"/>
  <c r="U278" i="7"/>
  <c r="U166" i="7"/>
  <c r="V166" i="7"/>
  <c r="V214" i="7"/>
  <c r="U214" i="7"/>
  <c r="V167" i="7"/>
  <c r="U167" i="7"/>
  <c r="V276" i="7"/>
  <c r="U276" i="7"/>
  <c r="U16" i="8"/>
  <c r="V16" i="8"/>
  <c r="U47" i="7"/>
  <c r="V47" i="7"/>
  <c r="U71" i="8"/>
  <c r="V71" i="8"/>
  <c r="V182" i="8"/>
  <c r="U182" i="8"/>
  <c r="V65" i="7"/>
  <c r="U65" i="7"/>
  <c r="U262" i="8"/>
  <c r="V262" i="8"/>
  <c r="U87" i="7"/>
  <c r="V87" i="7"/>
  <c r="U188" i="7"/>
  <c r="V188" i="7"/>
  <c r="V236" i="7"/>
  <c r="U236" i="7"/>
  <c r="V122" i="7"/>
  <c r="U122" i="7"/>
  <c r="V159" i="8"/>
  <c r="U159" i="8"/>
  <c r="V212" i="8"/>
  <c r="U212" i="8"/>
  <c r="U283" i="7"/>
  <c r="V283" i="7"/>
  <c r="V176" i="7"/>
  <c r="U176" i="7"/>
  <c r="V69" i="7"/>
  <c r="U69" i="7"/>
  <c r="U123" i="7"/>
  <c r="V123" i="7"/>
  <c r="V255" i="8"/>
  <c r="U255" i="8"/>
  <c r="U176" i="8"/>
  <c r="V176" i="8"/>
  <c r="U27" i="7"/>
  <c r="V27" i="7"/>
  <c r="V49" i="7"/>
  <c r="U49" i="7"/>
  <c r="U129" i="8"/>
  <c r="V129" i="8"/>
  <c r="U220" i="7"/>
  <c r="V220" i="7"/>
  <c r="U228" i="7"/>
  <c r="V228" i="7"/>
  <c r="V215" i="8"/>
  <c r="U215" i="8"/>
  <c r="V253" i="8"/>
  <c r="U253" i="8"/>
  <c r="U13" i="7"/>
  <c r="V13" i="7"/>
  <c r="U63" i="7"/>
  <c r="V63" i="7"/>
  <c r="V173" i="7"/>
  <c r="U173" i="7"/>
  <c r="U162" i="7"/>
  <c r="V162" i="7"/>
  <c r="V119" i="7"/>
  <c r="U119" i="7"/>
  <c r="V139" i="8"/>
  <c r="U139" i="8"/>
  <c r="V165" i="7"/>
  <c r="U165" i="7"/>
  <c r="X199" i="7"/>
  <c r="V200" i="7"/>
  <c r="U200" i="7"/>
  <c r="V216" i="7"/>
  <c r="U216" i="7"/>
  <c r="V28" i="8"/>
  <c r="U28" i="8"/>
  <c r="U33" i="7"/>
  <c r="V33" i="7"/>
  <c r="U249" i="8"/>
  <c r="X248" i="8"/>
  <c r="V249" i="8"/>
  <c r="V108" i="8"/>
  <c r="U108" i="8"/>
  <c r="X107" i="8"/>
  <c r="V203" i="8"/>
  <c r="U203" i="8"/>
  <c r="U263" i="7"/>
  <c r="V263" i="7"/>
  <c r="U158" i="7"/>
  <c r="V158" i="7"/>
  <c r="V153" i="8"/>
  <c r="U153" i="8"/>
  <c r="V170" i="8"/>
  <c r="U170" i="8"/>
  <c r="U231" i="8"/>
  <c r="V231" i="8"/>
  <c r="V196" i="7"/>
  <c r="U196" i="7"/>
  <c r="V42" i="8"/>
  <c r="U42" i="8"/>
  <c r="V195" i="7"/>
  <c r="U195" i="7"/>
  <c r="U241" i="7"/>
  <c r="V241" i="7"/>
  <c r="V155" i="7"/>
  <c r="U155" i="7"/>
  <c r="U14" i="8"/>
  <c r="V14" i="8"/>
  <c r="V33" i="8"/>
  <c r="U33" i="8"/>
  <c r="V99" i="8"/>
  <c r="U99" i="8"/>
  <c r="U149" i="7"/>
  <c r="V149" i="7"/>
  <c r="V287" i="7"/>
  <c r="U287" i="7"/>
  <c r="U161" i="7"/>
  <c r="V161" i="7"/>
  <c r="U30" i="7"/>
  <c r="V30" i="7"/>
  <c r="V133" i="8"/>
  <c r="U133" i="8"/>
  <c r="V239" i="7"/>
  <c r="U239" i="7"/>
  <c r="V178" i="7"/>
  <c r="U178" i="7"/>
  <c r="V258" i="8"/>
  <c r="U258" i="8"/>
  <c r="V234" i="8"/>
  <c r="U234" i="8"/>
  <c r="V98" i="7"/>
  <c r="U98" i="7"/>
  <c r="V168" i="7"/>
  <c r="U168" i="7"/>
  <c r="V216" i="8"/>
  <c r="U216" i="8"/>
  <c r="U277" i="7"/>
  <c r="V277" i="7"/>
  <c r="U281" i="8"/>
  <c r="V281" i="8"/>
  <c r="U257" i="7"/>
  <c r="V257" i="7"/>
  <c r="V139" i="7"/>
  <c r="U139" i="7"/>
  <c r="U253" i="7"/>
  <c r="V253" i="7"/>
  <c r="U160" i="7"/>
  <c r="V160" i="7"/>
  <c r="U200" i="8"/>
  <c r="V200" i="8"/>
  <c r="X199" i="8"/>
  <c r="V169" i="8"/>
  <c r="U169" i="8"/>
  <c r="V38" i="7"/>
  <c r="U38" i="7"/>
  <c r="U212" i="7"/>
  <c r="V212" i="7"/>
  <c r="U142" i="7"/>
  <c r="V142" i="7"/>
  <c r="U267" i="8"/>
  <c r="V267" i="8"/>
  <c r="V221" i="7"/>
  <c r="U221" i="7"/>
  <c r="U233" i="8"/>
  <c r="V233" i="8"/>
  <c r="U20" i="7"/>
  <c r="V20" i="7"/>
  <c r="U184" i="8"/>
  <c r="V184" i="8"/>
  <c r="V115" i="7"/>
  <c r="U115" i="7"/>
  <c r="V99" i="7"/>
  <c r="U99" i="7"/>
  <c r="V125" i="8"/>
  <c r="U125" i="8"/>
  <c r="U242" i="7"/>
  <c r="V242" i="7"/>
  <c r="U37" i="8"/>
  <c r="V37" i="8"/>
  <c r="U105" i="8"/>
  <c r="V105" i="8"/>
  <c r="V64" i="7"/>
  <c r="U64" i="7"/>
  <c r="U145" i="7"/>
  <c r="V145" i="7"/>
  <c r="V154" i="8"/>
  <c r="U154" i="8"/>
  <c r="U202" i="7"/>
  <c r="V202" i="7"/>
  <c r="V136" i="8"/>
  <c r="U136" i="8"/>
  <c r="U31" i="7"/>
  <c r="V31" i="7"/>
  <c r="V185" i="7"/>
  <c r="U185" i="7"/>
  <c r="U201" i="7"/>
  <c r="V201" i="7"/>
  <c r="X107" i="7"/>
  <c r="V108" i="7"/>
  <c r="U108" i="7"/>
  <c r="U141" i="7"/>
  <c r="V141" i="7"/>
  <c r="V190" i="8"/>
  <c r="U190" i="8"/>
  <c r="V171" i="7"/>
  <c r="U171" i="7"/>
  <c r="V42" i="7"/>
  <c r="U42" i="7"/>
  <c r="V87" i="8"/>
  <c r="U87" i="8"/>
  <c r="V181" i="7"/>
  <c r="U181" i="7"/>
  <c r="V157" i="8"/>
  <c r="U157" i="8"/>
  <c r="U206" i="7"/>
  <c r="V206" i="7"/>
  <c r="V239" i="8"/>
  <c r="U239" i="8"/>
  <c r="U40" i="8"/>
  <c r="V40" i="8"/>
  <c r="V286" i="7"/>
  <c r="U286" i="7"/>
  <c r="V190" i="7"/>
  <c r="U190" i="7"/>
  <c r="U41" i="7"/>
  <c r="V41" i="7"/>
  <c r="U142" i="8"/>
  <c r="V142" i="8"/>
  <c r="U21" i="7"/>
  <c r="V21" i="7"/>
  <c r="U143" i="8"/>
  <c r="V143" i="8"/>
  <c r="U147" i="8"/>
  <c r="V147" i="8"/>
  <c r="U249" i="7"/>
  <c r="X248" i="7"/>
  <c r="V249" i="7"/>
  <c r="V247" i="7"/>
  <c r="U247" i="7"/>
  <c r="U206" i="8"/>
  <c r="V206" i="8"/>
  <c r="V78" i="7"/>
  <c r="U78" i="7"/>
  <c r="U28" i="7"/>
  <c r="V28" i="7"/>
  <c r="V184" i="7"/>
  <c r="U184" i="7"/>
  <c r="U275" i="8"/>
  <c r="V275" i="8"/>
  <c r="V237" i="7"/>
  <c r="U237" i="7"/>
  <c r="U151" i="8"/>
  <c r="V151" i="8"/>
  <c r="X150" i="8"/>
  <c r="V191" i="7"/>
  <c r="U191" i="7"/>
  <c r="U56" i="7"/>
  <c r="V56" i="7"/>
  <c r="V244" i="8"/>
  <c r="U244" i="8"/>
  <c r="V140" i="8"/>
  <c r="U140" i="8"/>
  <c r="U210" i="7"/>
  <c r="V210" i="7"/>
  <c r="U256" i="7"/>
  <c r="V256" i="7"/>
  <c r="V183" i="8"/>
  <c r="U183" i="8"/>
  <c r="U18" i="8"/>
  <c r="V18" i="8"/>
  <c r="V89" i="8"/>
  <c r="U89" i="8"/>
  <c r="U57" i="7"/>
  <c r="V57" i="7"/>
  <c r="V152" i="8"/>
  <c r="U152" i="8"/>
  <c r="U285" i="7"/>
  <c r="V285" i="7"/>
  <c r="V36" i="8"/>
  <c r="U36" i="8"/>
  <c r="V208" i="8"/>
  <c r="U208" i="8"/>
  <c r="V155" i="8"/>
  <c r="U155" i="8"/>
  <c r="V221" i="8"/>
  <c r="U221" i="8"/>
  <c r="U130" i="8"/>
  <c r="V130" i="8"/>
  <c r="V225" i="7"/>
  <c r="U225" i="7"/>
  <c r="V275" i="7"/>
  <c r="U275" i="7"/>
  <c r="V74" i="8"/>
  <c r="U74" i="8"/>
  <c r="X223" i="8"/>
  <c r="U224" i="8"/>
  <c r="V224" i="8"/>
  <c r="U186" i="7"/>
  <c r="V186" i="7"/>
  <c r="V220" i="8"/>
  <c r="U220" i="8"/>
  <c r="V80" i="7"/>
  <c r="U80" i="7"/>
  <c r="U15" i="7"/>
  <c r="V15" i="7"/>
  <c r="U97" i="7"/>
  <c r="V97" i="7"/>
  <c r="V289" i="7"/>
  <c r="U289" i="7"/>
  <c r="V117" i="7"/>
  <c r="U117" i="7"/>
  <c r="U46" i="8"/>
  <c r="V46" i="8"/>
  <c r="U26" i="8"/>
  <c r="V26" i="8"/>
  <c r="V246" i="7"/>
  <c r="U246" i="7"/>
  <c r="U55" i="7"/>
  <c r="V55" i="7"/>
  <c r="U281" i="7"/>
  <c r="V281" i="7"/>
  <c r="U164" i="8"/>
  <c r="V164" i="8"/>
  <c r="U192" i="8"/>
  <c r="V192" i="8"/>
  <c r="U54" i="8"/>
  <c r="V54" i="8"/>
  <c r="U40" i="7"/>
  <c r="V40" i="7"/>
  <c r="V144" i="8"/>
  <c r="U144" i="8"/>
  <c r="V287" i="8"/>
  <c r="U287" i="8"/>
  <c r="V288" i="7"/>
  <c r="U288" i="7"/>
  <c r="U222" i="7"/>
  <c r="V222" i="7"/>
  <c r="U121" i="8"/>
  <c r="V121" i="8"/>
  <c r="V211" i="7"/>
  <c r="U211" i="7"/>
  <c r="U144" i="7"/>
  <c r="V144" i="7"/>
  <c r="U67" i="8"/>
  <c r="V67" i="8"/>
  <c r="U213" i="7"/>
  <c r="V213" i="7"/>
  <c r="U63" i="8"/>
  <c r="V63" i="8"/>
  <c r="V11" i="8"/>
  <c r="X10" i="8"/>
  <c r="U11" i="8"/>
  <c r="U232" i="7"/>
  <c r="V232" i="7"/>
  <c r="V231" i="7"/>
  <c r="U231" i="7"/>
  <c r="V106" i="7"/>
  <c r="U106" i="7"/>
  <c r="V72" i="7"/>
  <c r="U72" i="7"/>
  <c r="U36" i="7"/>
  <c r="V36" i="7"/>
  <c r="U127" i="8"/>
  <c r="V127" i="8"/>
  <c r="U268" i="8"/>
  <c r="V268" i="8"/>
  <c r="V180" i="7"/>
  <c r="U180" i="7"/>
  <c r="U203" i="7"/>
  <c r="V203" i="7"/>
  <c r="U194" i="7"/>
  <c r="V194" i="7"/>
  <c r="V101" i="7"/>
  <c r="U101" i="7"/>
  <c r="U119" i="8"/>
  <c r="V119" i="8"/>
  <c r="V263" i="8"/>
  <c r="U263" i="8"/>
  <c r="V148" i="7"/>
  <c r="U148" i="7"/>
  <c r="V132" i="8"/>
  <c r="U132" i="8"/>
  <c r="X131" i="8"/>
  <c r="U90" i="7"/>
  <c r="V90" i="7"/>
  <c r="U194" i="8"/>
  <c r="V194" i="8"/>
  <c r="V102" i="8"/>
  <c r="U102" i="8"/>
  <c r="V244" i="7"/>
  <c r="U244" i="7"/>
  <c r="V260" i="7"/>
  <c r="U260" i="7"/>
  <c r="U198" i="7"/>
  <c r="V198" i="7"/>
  <c r="V179" i="7"/>
  <c r="U179" i="7"/>
  <c r="V29" i="7"/>
  <c r="U29" i="7"/>
  <c r="V109" i="8"/>
  <c r="U109" i="8"/>
  <c r="U126" i="8"/>
  <c r="V126" i="8"/>
  <c r="U280" i="7"/>
  <c r="V280" i="7"/>
  <c r="V238" i="8"/>
  <c r="U238" i="8"/>
  <c r="U149" i="8"/>
  <c r="V149" i="8"/>
  <c r="V178" i="8"/>
  <c r="U178" i="8"/>
  <c r="V207" i="8"/>
  <c r="U207" i="8"/>
  <c r="V245" i="8"/>
  <c r="U245" i="8"/>
  <c r="X272" i="7"/>
  <c r="V273" i="7"/>
  <c r="U273" i="7"/>
  <c r="V227" i="7"/>
  <c r="U227" i="7"/>
  <c r="V210" i="8"/>
  <c r="U210" i="8"/>
  <c r="V158" i="8"/>
  <c r="U158" i="8"/>
  <c r="V35" i="7"/>
  <c r="U35" i="7"/>
  <c r="X34" i="7"/>
  <c r="U177" i="8"/>
  <c r="V177" i="8"/>
  <c r="V264" i="7"/>
  <c r="U264" i="7"/>
  <c r="U180" i="8"/>
  <c r="V180" i="8"/>
  <c r="U77" i="7"/>
  <c r="V77" i="7"/>
  <c r="U62" i="8"/>
  <c r="V62" i="8"/>
  <c r="V96" i="7"/>
  <c r="U96" i="7"/>
  <c r="V259" i="8"/>
  <c r="U259" i="8"/>
  <c r="U126" i="7"/>
  <c r="V126" i="7"/>
  <c r="V75" i="8"/>
  <c r="U75" i="8"/>
  <c r="U92" i="8"/>
  <c r="V92" i="8"/>
  <c r="U29" i="8"/>
  <c r="V29" i="8"/>
  <c r="U265" i="8"/>
  <c r="V265" i="8"/>
  <c r="V161" i="8"/>
  <c r="U161" i="8"/>
  <c r="U68" i="7"/>
  <c r="V68" i="7"/>
  <c r="V56" i="8"/>
  <c r="U56" i="8"/>
  <c r="V219" i="7"/>
  <c r="U219" i="7"/>
  <c r="U24" i="8"/>
  <c r="V24" i="8"/>
  <c r="V24" i="7"/>
  <c r="U24" i="7"/>
  <c r="V68" i="8"/>
  <c r="U68" i="8"/>
  <c r="U260" i="8"/>
  <c r="V260" i="8"/>
  <c r="U187" i="8"/>
  <c r="V187" i="8"/>
  <c r="U14" i="7"/>
  <c r="V14" i="7"/>
  <c r="U79" i="7"/>
  <c r="V79" i="7"/>
  <c r="V202" i="8"/>
  <c r="U202" i="8"/>
  <c r="V238" i="7"/>
  <c r="U238" i="7"/>
  <c r="V23" i="7"/>
  <c r="U23" i="7"/>
  <c r="U277" i="8"/>
  <c r="V277" i="8"/>
  <c r="V31" i="8"/>
  <c r="U31" i="8"/>
  <c r="V45" i="7"/>
  <c r="U45" i="7"/>
  <c r="V254" i="8"/>
  <c r="U254" i="8"/>
  <c r="U282" i="8"/>
  <c r="V282" i="8"/>
  <c r="V132" i="7"/>
  <c r="U132" i="7"/>
  <c r="X131" i="7"/>
  <c r="V230" i="8"/>
  <c r="U230" i="8"/>
  <c r="V274" i="7"/>
  <c r="U274" i="7"/>
  <c r="U217" i="7"/>
  <c r="V217" i="7"/>
  <c r="U64" i="8"/>
  <c r="V64" i="8"/>
  <c r="V193" i="7"/>
  <c r="U193" i="7"/>
  <c r="V111" i="8"/>
  <c r="U111" i="8"/>
  <c r="V163" i="8"/>
  <c r="U163" i="8"/>
  <c r="V81" i="7"/>
  <c r="U81" i="7"/>
  <c r="U230" i="7"/>
  <c r="V230" i="7"/>
  <c r="V170" i="7"/>
  <c r="U170" i="7"/>
  <c r="V88" i="8"/>
  <c r="U88" i="8"/>
  <c r="V278" i="8"/>
  <c r="U278" i="8"/>
  <c r="U92" i="7"/>
  <c r="V92" i="7"/>
  <c r="U72" i="8"/>
  <c r="V72" i="8"/>
  <c r="V265" i="7"/>
  <c r="U265" i="7"/>
  <c r="V218" i="8"/>
  <c r="U218" i="8"/>
  <c r="V18" i="7"/>
  <c r="U18" i="7"/>
  <c r="U46" i="7"/>
  <c r="V46" i="7"/>
  <c r="U26" i="7"/>
  <c r="V26" i="7"/>
  <c r="U251" i="7"/>
  <c r="V251" i="7"/>
  <c r="U279" i="8"/>
  <c r="V279" i="8"/>
  <c r="U233" i="7"/>
  <c r="V233" i="7"/>
  <c r="U204" i="7"/>
  <c r="V204" i="7"/>
  <c r="U162" i="8"/>
  <c r="V162" i="8"/>
  <c r="U141" i="8"/>
  <c r="V141" i="8"/>
  <c r="U138" i="8"/>
  <c r="V138" i="8"/>
  <c r="U22" i="7"/>
  <c r="V22" i="7"/>
  <c r="V39" i="8"/>
  <c r="U39" i="8"/>
  <c r="U116" i="7"/>
  <c r="V116" i="7"/>
  <c r="V182" i="7"/>
  <c r="U182" i="7"/>
  <c r="V125" i="7"/>
  <c r="U125" i="7"/>
  <c r="V19" i="8"/>
  <c r="U19" i="8"/>
  <c r="R5" i="2"/>
  <c r="U243" i="8"/>
  <c r="V243" i="8"/>
  <c r="U261" i="8"/>
  <c r="V261" i="8"/>
  <c r="U100" i="8"/>
  <c r="V100" i="8"/>
  <c r="U234" i="7"/>
  <c r="V234" i="7"/>
  <c r="U164" i="7"/>
  <c r="V164" i="7"/>
  <c r="V175" i="7"/>
  <c r="U175" i="7"/>
  <c r="X174" i="7"/>
  <c r="V86" i="7"/>
  <c r="U86" i="7"/>
  <c r="V118" i="7"/>
  <c r="U118" i="7"/>
  <c r="U241" i="8"/>
  <c r="V241" i="8"/>
  <c r="V120" i="7"/>
  <c r="U120" i="7"/>
  <c r="U152" i="7"/>
  <c r="V152" i="7"/>
  <c r="V58" i="8"/>
  <c r="U58" i="8"/>
  <c r="V75" i="7"/>
  <c r="U75" i="7"/>
  <c r="U90" i="8"/>
  <c r="V90" i="8"/>
  <c r="U284" i="8"/>
  <c r="V284" i="8"/>
  <c r="U274" i="8"/>
  <c r="V274" i="8"/>
  <c r="V41" i="8"/>
  <c r="U41" i="8"/>
  <c r="V269" i="7"/>
  <c r="U269" i="7"/>
  <c r="U70" i="8"/>
  <c r="V70" i="8"/>
  <c r="U19" i="7"/>
  <c r="V19" i="7"/>
  <c r="V45" i="8"/>
  <c r="U45" i="8"/>
  <c r="U130" i="7"/>
  <c r="V130" i="7"/>
  <c r="U95" i="7"/>
  <c r="V95" i="7"/>
  <c r="U38" i="8"/>
  <c r="V38" i="8"/>
  <c r="U229" i="7"/>
  <c r="V229" i="7"/>
  <c r="V122" i="8"/>
  <c r="U122" i="8"/>
  <c r="U250" i="8"/>
  <c r="V250" i="8"/>
  <c r="V54" i="7"/>
  <c r="U54" i="7"/>
  <c r="V51" i="8"/>
  <c r="U51" i="8"/>
  <c r="V62" i="7"/>
  <c r="U62" i="7"/>
  <c r="V167" i="8"/>
  <c r="U167" i="8"/>
  <c r="U73" i="8"/>
  <c r="V73" i="8"/>
  <c r="U93" i="8"/>
  <c r="V93" i="8"/>
  <c r="U251" i="8"/>
  <c r="V251" i="8"/>
  <c r="U282" i="7"/>
  <c r="V282" i="7"/>
  <c r="V197" i="7"/>
  <c r="U197" i="7"/>
  <c r="U225" i="8"/>
  <c r="V225" i="8"/>
  <c r="V52" i="7"/>
  <c r="U52" i="7"/>
  <c r="U228" i="8"/>
  <c r="V228" i="8"/>
  <c r="V111" i="7"/>
  <c r="U111" i="7"/>
  <c r="V89" i="7"/>
  <c r="U89" i="7"/>
  <c r="V128" i="8"/>
  <c r="U128" i="8"/>
  <c r="U283" i="8"/>
  <c r="V283" i="8"/>
  <c r="V198" i="8"/>
  <c r="U198" i="8"/>
  <c r="V117" i="8"/>
  <c r="U117" i="8"/>
  <c r="U101" i="8"/>
  <c r="V101" i="8"/>
  <c r="V115" i="8"/>
  <c r="U115" i="8"/>
  <c r="X59" i="8"/>
  <c r="V60" i="8"/>
  <c r="U60" i="8"/>
  <c r="R5" i="6"/>
  <c r="U226" i="7"/>
  <c r="V226" i="7"/>
  <c r="V51" i="7"/>
  <c r="U51" i="7"/>
  <c r="U252" i="7"/>
  <c r="V252" i="7"/>
  <c r="U136" i="7"/>
  <c r="V136" i="7"/>
  <c r="U153" i="7"/>
  <c r="V153" i="7"/>
  <c r="U224" i="7"/>
  <c r="V224" i="7"/>
  <c r="X223" i="7"/>
  <c r="V256" i="8"/>
  <c r="U256" i="8"/>
  <c r="U208" i="7"/>
  <c r="V208" i="7"/>
  <c r="U118" i="8"/>
  <c r="V118" i="8"/>
  <c r="U94" i="7"/>
  <c r="V94" i="7"/>
  <c r="U121" i="7"/>
  <c r="V121" i="7"/>
  <c r="V43" i="8"/>
  <c r="U43" i="8"/>
  <c r="U16" i="7"/>
  <c r="V16" i="7"/>
  <c r="U289" i="8"/>
  <c r="V289" i="8"/>
  <c r="U268" i="7"/>
  <c r="V268" i="7"/>
  <c r="V172" i="8"/>
  <c r="U172" i="8"/>
  <c r="V116" i="8"/>
  <c r="U116" i="8"/>
  <c r="U134" i="8"/>
  <c r="V134" i="8"/>
  <c r="U48" i="8"/>
  <c r="V48" i="8"/>
  <c r="V124" i="7"/>
  <c r="U124" i="7"/>
  <c r="V173" i="8"/>
  <c r="U173" i="8"/>
  <c r="V255" i="7"/>
  <c r="U255" i="7"/>
  <c r="U266" i="8"/>
  <c r="V266" i="8"/>
  <c r="V61" i="8"/>
  <c r="U61" i="8"/>
  <c r="U93" i="7"/>
  <c r="V93" i="7"/>
  <c r="V135" i="8"/>
  <c r="U135" i="8"/>
  <c r="V85" i="8"/>
  <c r="U85" i="8"/>
  <c r="U103" i="8"/>
  <c r="V103" i="8"/>
  <c r="U109" i="7"/>
  <c r="V109" i="7"/>
  <c r="U79" i="8"/>
  <c r="V79" i="8"/>
  <c r="V61" i="7"/>
  <c r="U61" i="7"/>
  <c r="V217" i="8"/>
  <c r="U217" i="8"/>
  <c r="U211" i="8"/>
  <c r="V211" i="8"/>
  <c r="U276" i="8"/>
  <c r="V276" i="8"/>
  <c r="V219" i="8"/>
  <c r="U219" i="8"/>
  <c r="V37" i="7"/>
  <c r="U37" i="7"/>
  <c r="V235" i="7"/>
  <c r="U235" i="7"/>
  <c r="V12" i="8"/>
  <c r="U12" i="8"/>
  <c r="U192" i="7"/>
  <c r="V192" i="7"/>
  <c r="V215" i="7"/>
  <c r="U215" i="7"/>
  <c r="U30" i="8"/>
  <c r="V30" i="8"/>
  <c r="U76" i="8"/>
  <c r="V76" i="8"/>
  <c r="V135" i="7"/>
  <c r="U135" i="7"/>
  <c r="V98" i="8"/>
  <c r="U98" i="8"/>
  <c r="V13" i="8"/>
  <c r="U13" i="8"/>
  <c r="V67" i="7"/>
  <c r="U67" i="7"/>
  <c r="V12" i="7"/>
  <c r="U12" i="7"/>
  <c r="V257" i="8"/>
  <c r="U257" i="8"/>
  <c r="U97" i="8"/>
  <c r="V97" i="8"/>
  <c r="U166" i="8"/>
  <c r="V166" i="8"/>
  <c r="U74" i="7"/>
  <c r="V74" i="7"/>
  <c r="V177" i="7"/>
  <c r="U177" i="7"/>
  <c r="U77" i="8"/>
  <c r="V77" i="8"/>
  <c r="X272" i="8"/>
  <c r="U273" i="8"/>
  <c r="V273" i="8"/>
  <c r="U91" i="7"/>
  <c r="V91" i="7"/>
  <c r="V91" i="8"/>
  <c r="U91" i="8"/>
  <c r="V17" i="7"/>
  <c r="U17" i="7"/>
  <c r="U247" i="8"/>
  <c r="V247" i="8"/>
  <c r="U267" i="7"/>
  <c r="V267" i="7"/>
  <c r="V259" i="7"/>
  <c r="U259" i="7"/>
  <c r="V264" i="8"/>
  <c r="U264" i="8"/>
  <c r="U240" i="8"/>
  <c r="V240" i="8"/>
  <c r="V81" i="8"/>
  <c r="U81" i="8"/>
  <c r="U55" i="8"/>
  <c r="V55" i="8"/>
  <c r="U76" i="7"/>
  <c r="V76" i="7"/>
  <c r="V148" i="8"/>
  <c r="U148" i="8"/>
  <c r="V205" i="7"/>
  <c r="U205" i="7"/>
  <c r="V60" i="7"/>
  <c r="X59" i="7"/>
  <c r="U60" i="7"/>
  <c r="U243" i="7"/>
  <c r="V243" i="7"/>
  <c r="U269" i="8"/>
  <c r="V269" i="8"/>
  <c r="U50" i="7"/>
  <c r="V50" i="7"/>
  <c r="U11" i="7"/>
  <c r="V11" i="7"/>
  <c r="X10" i="7"/>
  <c r="V114" i="7"/>
  <c r="U114" i="7"/>
  <c r="U86" i="8"/>
  <c r="V86" i="8"/>
  <c r="U185" i="8"/>
  <c r="V185" i="8"/>
  <c r="V222" i="8"/>
  <c r="U222" i="8"/>
  <c r="U104" i="8"/>
  <c r="V104" i="8"/>
  <c r="U20" i="8"/>
  <c r="V20" i="8"/>
  <c r="V140" i="7"/>
  <c r="U140" i="7"/>
  <c r="V66" i="7"/>
  <c r="U66" i="7"/>
  <c r="V129" i="7"/>
  <c r="U129" i="7"/>
  <c r="U218" i="7"/>
  <c r="V218" i="7"/>
  <c r="U85" i="7"/>
  <c r="V85" i="7"/>
  <c r="V73" i="7"/>
  <c r="U73" i="7"/>
  <c r="V171" i="8"/>
  <c r="U171" i="8"/>
  <c r="V262" i="7"/>
  <c r="U262" i="7"/>
  <c r="U110" i="7"/>
  <c r="V110" i="7"/>
  <c r="U94" i="8"/>
  <c r="V94" i="8"/>
  <c r="V124" i="8"/>
  <c r="U124" i="8"/>
  <c r="V168" i="8"/>
  <c r="U168" i="8"/>
  <c r="U237" i="8"/>
  <c r="V237" i="8"/>
  <c r="V70" i="7"/>
  <c r="U70" i="7"/>
  <c r="U113" i="7"/>
  <c r="V113" i="7"/>
  <c r="U112" i="7"/>
  <c r="V112" i="7"/>
  <c r="V17" i="8"/>
  <c r="U17" i="8"/>
  <c r="U39" i="7"/>
  <c r="V39" i="7"/>
  <c r="U156" i="8"/>
  <c r="V156" i="8"/>
  <c r="U205" i="8"/>
  <c r="V205" i="8"/>
  <c r="X83" i="7"/>
  <c r="U84" i="7"/>
  <c r="V84" i="7"/>
  <c r="U27" i="8"/>
  <c r="V27" i="8"/>
  <c r="V120" i="8"/>
  <c r="U120" i="8"/>
  <c r="V266" i="7"/>
  <c r="U266" i="7"/>
  <c r="U191" i="8"/>
  <c r="V191" i="8"/>
  <c r="V226" i="8"/>
  <c r="U226" i="8"/>
  <c r="U187" i="7"/>
  <c r="V187" i="7"/>
  <c r="V21" i="8"/>
  <c r="U21" i="8"/>
  <c r="U242" i="8"/>
  <c r="V242" i="8"/>
  <c r="U235" i="8"/>
  <c r="V235" i="8"/>
  <c r="V261" i="7"/>
  <c r="U261" i="7"/>
  <c r="U290" i="8"/>
  <c r="V290" i="8"/>
  <c r="V100" i="7"/>
  <c r="U100" i="7"/>
  <c r="U213" i="8"/>
  <c r="V213" i="8"/>
  <c r="U183" i="7"/>
  <c r="V183" i="7"/>
  <c r="V270" i="7"/>
  <c r="U270" i="7"/>
  <c r="V147" i="7"/>
  <c r="U147" i="7"/>
  <c r="U143" i="7"/>
  <c r="V143" i="7"/>
  <c r="U47" i="8"/>
  <c r="V47" i="8"/>
  <c r="U69" i="8"/>
  <c r="V69" i="8"/>
  <c r="U53" i="8"/>
  <c r="V53" i="8"/>
  <c r="U290" i="7"/>
  <c r="V290" i="7"/>
  <c r="V288" i="8"/>
  <c r="U288" i="8"/>
  <c r="U280" i="8"/>
  <c r="V280" i="8"/>
  <c r="U95" i="8"/>
  <c r="V95" i="8"/>
  <c r="V52" i="8"/>
  <c r="U52" i="8"/>
  <c r="V137" i="8"/>
  <c r="U137" i="8"/>
  <c r="V65" i="8"/>
  <c r="U65" i="8"/>
  <c r="V88" i="7"/>
  <c r="U88" i="7"/>
  <c r="V284" i="7"/>
  <c r="U284" i="7"/>
  <c r="U57" i="8"/>
  <c r="V57" i="8"/>
  <c r="V84" i="8"/>
  <c r="U84" i="8"/>
  <c r="X83" i="8"/>
  <c r="U82" i="7"/>
  <c r="V82" i="7"/>
  <c r="V227" i="8"/>
  <c r="U227" i="8"/>
  <c r="V133" i="7"/>
  <c r="U133" i="7"/>
  <c r="V160" i="8"/>
  <c r="U160" i="8"/>
  <c r="V25" i="8"/>
  <c r="U25" i="8"/>
  <c r="U172" i="7"/>
  <c r="V172" i="7"/>
  <c r="V207" i="7"/>
  <c r="U207" i="7"/>
  <c r="U58" i="7"/>
  <c r="V58" i="7"/>
  <c r="U104" i="7"/>
  <c r="V104" i="7"/>
  <c r="V22" i="8"/>
  <c r="U22" i="8"/>
  <c r="U103" i="7"/>
  <c r="V103" i="7"/>
  <c r="V209" i="8"/>
  <c r="U209" i="8"/>
  <c r="V134" i="7"/>
  <c r="U134" i="7"/>
  <c r="V188" i="8"/>
  <c r="U188" i="8"/>
  <c r="U113" i="8"/>
  <c r="V113" i="8"/>
  <c r="V102" i="7"/>
  <c r="U102" i="7"/>
  <c r="V250" i="7"/>
  <c r="U250" i="7"/>
  <c r="R5" i="5"/>
  <c r="U181" i="8"/>
  <c r="V181" i="8"/>
  <c r="U236" i="8"/>
  <c r="V236" i="8"/>
  <c r="V23" i="8"/>
  <c r="U23" i="8"/>
  <c r="V254" i="7"/>
  <c r="U254" i="7"/>
  <c r="V229" i="8"/>
  <c r="U229" i="8"/>
  <c r="V15" i="8"/>
  <c r="U15" i="8"/>
  <c r="V186" i="8"/>
  <c r="U186" i="8"/>
  <c r="U137" i="7"/>
  <c r="V137" i="7"/>
  <c r="V48" i="7"/>
  <c r="U48" i="7"/>
  <c r="R5" i="1"/>
  <c r="U127" i="7"/>
  <c r="V127" i="7"/>
  <c r="V214" i="8"/>
  <c r="U214" i="8"/>
  <c r="V204" i="8"/>
  <c r="U204" i="8"/>
  <c r="U193" i="8"/>
  <c r="V193" i="8"/>
  <c r="V279" i="7"/>
  <c r="U279" i="7"/>
  <c r="U25" i="7"/>
  <c r="V25" i="7"/>
  <c r="U44" i="8"/>
  <c r="V44" i="8"/>
  <c r="U44" i="7"/>
  <c r="V44" i="7"/>
  <c r="U53" i="7"/>
  <c r="V53" i="7"/>
  <c r="U66" i="8"/>
  <c r="V66" i="8"/>
  <c r="V105" i="7"/>
  <c r="U105" i="7"/>
  <c r="V197" i="8"/>
  <c r="U197" i="8"/>
  <c r="V154" i="7"/>
  <c r="U154" i="7"/>
  <c r="V110" i="8"/>
  <c r="U110" i="8"/>
  <c r="V49" i="8"/>
  <c r="U49" i="8"/>
  <c r="V169" i="7"/>
  <c r="U169" i="7"/>
  <c r="U245" i="7"/>
  <c r="V245" i="7"/>
  <c r="U252" i="8"/>
  <c r="V252" i="8"/>
  <c r="U163" i="7"/>
  <c r="V163" i="7"/>
  <c r="V106" i="8"/>
  <c r="U106" i="8"/>
  <c r="V240" i="7"/>
  <c r="U240" i="7"/>
  <c r="U151" i="7"/>
  <c r="X150" i="7"/>
  <c r="V151" i="7"/>
  <c r="V32" i="8"/>
  <c r="U32" i="8"/>
  <c r="V82" i="8"/>
  <c r="U82" i="8"/>
  <c r="U145" i="8"/>
  <c r="V145" i="8"/>
  <c r="V175" i="8"/>
  <c r="X174" i="8"/>
  <c r="U175" i="8"/>
  <c r="U123" i="8"/>
  <c r="V123" i="8"/>
  <c r="V128" i="7"/>
  <c r="U128" i="7"/>
  <c r="V246" i="8"/>
  <c r="U246" i="8"/>
  <c r="V209" i="7"/>
  <c r="U209" i="7"/>
  <c r="U138" i="7"/>
  <c r="V138" i="7"/>
  <c r="U157" i="7"/>
  <c r="V157" i="7"/>
  <c r="U258" i="7"/>
  <c r="V258" i="7"/>
  <c r="U159" i="7"/>
  <c r="V159" i="7"/>
  <c r="V271" i="8"/>
  <c r="U271" i="8"/>
  <c r="V146" i="7"/>
  <c r="U146" i="7"/>
  <c r="U286" i="8"/>
  <c r="V286" i="8"/>
  <c r="V189" i="7"/>
  <c r="U189" i="7"/>
  <c r="V78" i="8"/>
  <c r="U78" i="8"/>
  <c r="V232" i="8"/>
  <c r="U232" i="8"/>
  <c r="V50" i="8"/>
  <c r="U50" i="8"/>
  <c r="V195" i="8"/>
  <c r="U195" i="8"/>
  <c r="V156" i="7"/>
  <c r="U156" i="7"/>
  <c r="V270" i="8"/>
  <c r="U270" i="8"/>
  <c r="U189" i="8"/>
  <c r="V189" i="8"/>
  <c r="V114" i="8"/>
  <c r="U114" i="8"/>
  <c r="V35" i="8"/>
  <c r="U35" i="8"/>
  <c r="X34" i="8"/>
  <c r="V179" i="8"/>
  <c r="U179" i="8"/>
  <c r="U71" i="7"/>
  <c r="V71" i="7"/>
  <c r="V201" i="8"/>
  <c r="U201" i="8"/>
  <c r="V146" i="8"/>
  <c r="U146" i="8"/>
  <c r="U196" i="8"/>
  <c r="V196" i="8"/>
  <c r="U112" i="8"/>
  <c r="V112" i="8"/>
  <c r="U32" i="7"/>
  <c r="V32" i="7"/>
  <c r="V43" i="7"/>
  <c r="U43" i="7"/>
  <c r="BI28" i="2"/>
  <c r="BI27" i="2" a="1"/>
  <c r="BI27" i="2" s="1"/>
  <c r="BD27" i="1" a="1"/>
  <c r="BD27" i="1" s="1"/>
  <c r="BD28" i="1"/>
  <c r="AI28" i="5"/>
  <c r="AI27" i="5" a="1"/>
  <c r="AI27" i="5" s="1"/>
  <c r="AG27" i="6" a="1"/>
  <c r="AG27" i="6" s="1"/>
  <c r="AG28" i="6"/>
  <c r="W34" i="8" l="1"/>
  <c r="W248" i="8"/>
  <c r="W59" i="8"/>
  <c r="W223" i="8"/>
  <c r="W272" i="8"/>
  <c r="W131" i="8"/>
  <c r="W10" i="7"/>
  <c r="W150" i="8"/>
  <c r="W83" i="8"/>
  <c r="W199" i="8"/>
  <c r="W131" i="7"/>
  <c r="W272" i="7"/>
  <c r="W150" i="7"/>
  <c r="W34" i="7"/>
  <c r="W199" i="7"/>
  <c r="W174" i="8"/>
  <c r="W10" i="8"/>
  <c r="W107" i="7"/>
  <c r="W223" i="7"/>
  <c r="W59" i="7"/>
  <c r="W248" i="7"/>
  <c r="W83" i="7"/>
  <c r="W174" i="7"/>
  <c r="W107" i="8"/>
  <c r="W6" i="8"/>
  <c r="P5" i="6"/>
  <c r="W6" i="8" a="1"/>
  <c r="P5" i="6" a="1"/>
  <c r="W6" i="16"/>
  <c r="P5" i="1"/>
  <c r="W6" i="16" a="1"/>
  <c r="P5" i="1" a="1"/>
  <c r="K7" i="9"/>
  <c r="H7" i="9"/>
  <c r="P5" i="2"/>
  <c r="P5" i="2" a="1"/>
  <c r="W6" i="20"/>
  <c r="W6" i="20" a="1"/>
  <c r="X6" i="7"/>
  <c r="X6" i="7" a="1"/>
  <c r="X6" i="20"/>
  <c r="X6" i="20" a="1"/>
  <c r="P5" i="5"/>
  <c r="W6" i="7"/>
  <c r="K3" i="9"/>
  <c r="K5" i="9"/>
  <c r="X6" i="16"/>
  <c r="X6" i="16" a="1"/>
  <c r="W6" i="7" a="1"/>
  <c r="P5" i="5" a="1"/>
  <c r="H5" i="9"/>
  <c r="H3" i="9"/>
  <c r="X6" i="8"/>
  <c r="X6" i="8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<sst xmlns="http://schemas.openxmlformats.org/spreadsheetml/2006/main" count="61784" uniqueCount="4094">
  <si>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</si>
  <si>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</si>
  <si>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</si>
  <si>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</si>
  <si>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</si>
  <si>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</si>
  <si>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</si>
  <si>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</si>
  <si>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</si>
  <si>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</si>
  <si>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</si>
  <si>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</si>
  <si>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</si>
  <si>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</si>
  <si>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</si>
  <si>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</si>
  <si>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</si>
  <si>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</si>
  <si>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</si>
  <si>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</si>
  <si>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</si>
  <si>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</si>
  <si>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</si>
  <si>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</si>
  <si>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</si>
  <si>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</si>
  <si>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</si>
  <si>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</si>
  <si>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</si>
  <si>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</si>
  <si>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</si>
  <si>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</si>
  <si>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</si>
  <si>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</si>
  <si>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</si>
  <si>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</si>
  <si>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</si>
  <si>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</si>
  <si>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</si>
  <si>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</si>
  <si>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</si>
  <si>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</si>
  <si>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</si>
  <si>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</si>
  <si>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</si>
  <si>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</si>
  <si>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</si>
  <si>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</si>
  <si>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</si>
  <si>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</si>
  <si>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</si>
  <si>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</si>
  <si>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</si>
  <si>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</si>
  <si>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</si>
  <si>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</si>
  <si>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</si>
  <si>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</si>
  <si>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</si>
  <si>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</si>
  <si>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</si>
  <si>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</si>
  <si>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</si>
  <si>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</si>
  <si>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</si>
  <si>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</si>
  <si>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</si>
  <si>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</si>
  <si>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</si>
  <si>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</si>
  <si>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</si>
  <si>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</si>
  <si>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</si>
  <si>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</si>
  <si>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</si>
  <si>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</si>
  <si>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</si>
  <si>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</si>
  <si>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</si>
  <si>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</si>
  <si>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</si>
  <si>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</si>
  <si>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</si>
  <si>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</si>
  <si>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</si>
  <si>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</si>
  <si>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</si>
  <si>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</si>
  <si>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</si>
  <si>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</si>
  <si>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</si>
  <si>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</si>
  <si>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</si>
  <si>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</si>
  <si>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</si>
  <si>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</si>
  <si>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</si>
  <si>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</si>
  <si>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</si>
  <si>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</si>
  <si>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</si>
  <si>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</si>
  <si>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</si>
  <si>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</si>
  <si>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</si>
  <si>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</si>
  <si>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</si>
  <si>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</si>
  <si>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</si>
  <si>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</si>
  <si>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</si>
  <si>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</si>
  <si>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</si>
  <si>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</si>
  <si>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</si>
  <si>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</si>
  <si>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</si>
  <si>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</si>
  <si>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</si>
  <si>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</si>
  <si>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</si>
  <si>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</si>
  <si>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</si>
  <si>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</si>
  <si>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</si>
  <si>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</si>
  <si>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</si>
  <si>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</si>
  <si>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</si>
  <si>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</si>
  <si>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</si>
  <si>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</si>
  <si>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</si>
  <si>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</si>
  <si>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</si>
  <si>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</si>
  <si>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</si>
  <si>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</si>
  <si>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</si>
  <si>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</si>
  <si>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</si>
  <si>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</si>
  <si>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</si>
  <si>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</si>
  <si>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</si>
  <si>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</si>
  <si>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</si>
  <si>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</si>
  <si>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</si>
  <si>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</si>
  <si>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</si>
  <si>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</si>
  <si>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</si>
  <si>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</si>
  <si>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</si>
  <si>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</si>
  <si>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</si>
  <si>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</si>
  <si>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</si>
  <si>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</si>
  <si>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</si>
  <si>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</si>
  <si>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</si>
  <si>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</si>
  <si>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</si>
  <si>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</si>
  <si>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</si>
  <si>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</si>
  <si>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</si>
  <si>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</si>
  <si>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</si>
  <si>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</si>
  <si>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</si>
  <si>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</si>
  <si>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</si>
  <si>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</si>
  <si>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</si>
  <si>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</si>
  <si>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</si>
  <si>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</si>
  <si>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</si>
  <si>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</si>
  <si>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</si>
  <si>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</si>
  <si>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</si>
  <si>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</si>
  <si>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</si>
  <si>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</si>
  <si>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</si>
  <si>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</si>
  <si>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</si>
  <si>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</si>
  <si>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</si>
  <si>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</si>
  <si>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</si>
  <si>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</si>
  <si>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</si>
  <si>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</si>
  <si>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</si>
  <si>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</si>
  <si>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</si>
  <si>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</si>
  <si>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</si>
  <si>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</si>
  <si>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</si>
  <si>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</si>
  <si>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</si>
  <si>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</si>
  <si>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</si>
  <si>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</si>
  <si>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</si>
  <si>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</si>
  <si>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</si>
  <si>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</si>
  <si>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</si>
  <si>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</si>
  <si>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</si>
  <si>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</si>
  <si>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</si>
  <si>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</si>
  <si>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</si>
  <si>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</si>
  <si>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</si>
  <si>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</si>
  <si>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</si>
  <si>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</si>
  <si>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</si>
  <si>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</si>
  <si>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</si>
  <si>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</si>
  <si>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</si>
  <si>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</si>
  <si>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</si>
  <si>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</si>
  <si>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</si>
  <si>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</si>
  <si>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</si>
  <si>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</si>
  <si>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</si>
  <si>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</si>
  <si>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</si>
  <si>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</si>
  <si>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</si>
  <si>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</si>
  <si>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</si>
  <si>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</si>
  <si>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</si>
  <si>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</si>
  <si>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</si>
  <si>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</si>
  <si>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</si>
  <si>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</si>
  <si>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</si>
  <si>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</si>
  <si>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</si>
  <si>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</si>
  <si>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</si>
  <si>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</si>
  <si>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</si>
  <si>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</si>
  <si>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</si>
  <si>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</si>
  <si>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</si>
  <si>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</si>
  <si>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</si>
  <si>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</si>
  <si>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</si>
  <si>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</si>
  <si>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</si>
  <si>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</si>
  <si>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</si>
  <si>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</si>
  <si>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</si>
  <si>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</si>
  <si>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</si>
  <si>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</si>
  <si>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</si>
  <si>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</si>
  <si>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</si>
  <si>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</si>
  <si>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</si>
  <si>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</si>
  <si>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</si>
  <si>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</si>
  <si>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</si>
  <si>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</si>
  <si>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</si>
  <si>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</si>
  <si>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</si>
  <si>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</si>
  <si>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</si>
  <si>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</si>
  <si>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</si>
  <si>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</si>
  <si>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</si>
  <si>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</si>
  <si>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</si>
  <si>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</si>
  <si>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</si>
  <si>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</si>
  <si>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</si>
  <si>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</si>
  <si>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</si>
  <si>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</si>
  <si>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</si>
  <si>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</si>
  <si>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</si>
  <si>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</si>
  <si>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</si>
  <si>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</si>
  <si>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</si>
  <si>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</si>
  <si>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</si>
  <si>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</si>
  <si>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</si>
  <si>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</si>
  <si>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</si>
  <si>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</si>
  <si>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</si>
  <si>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</si>
  <si>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</si>
  <si>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</si>
  <si>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</si>
  <si>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</si>
  <si>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</si>
  <si>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</si>
  <si>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</si>
  <si>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</si>
  <si>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</si>
  <si>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</si>
  <si>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</si>
  <si>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</si>
  <si>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</si>
  <si>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</si>
  <si>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</si>
  <si>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</si>
  <si>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</si>
  <si>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</si>
  <si>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</si>
  <si>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</si>
  <si>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</si>
  <si>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</si>
  <si>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</si>
  <si>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</si>
  <si>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</si>
  <si>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</si>
  <si>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</si>
  <si>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</si>
  <si>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</si>
  <si>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</si>
  <si>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</si>
  <si>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</si>
  <si>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</si>
  <si>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</si>
  <si>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</si>
  <si>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</si>
  <si>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</si>
  <si>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</si>
  <si>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</si>
  <si>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</si>
  <si>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</si>
  <si>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</si>
  <si>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</si>
  <si>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</si>
  <si>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</si>
  <si>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</si>
  <si>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</si>
  <si>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</si>
  <si>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</si>
  <si>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</si>
  <si>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</si>
  <si>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</si>
  <si>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</si>
  <si>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</si>
  <si>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</si>
  <si>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</si>
  <si>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</si>
  <si>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</si>
  <si>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</si>
  <si>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</si>
  <si>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</si>
  <si>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</si>
  <si>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</si>
  <si>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</si>
  <si>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</si>
  <si>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</si>
  <si>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</si>
  <si>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</si>
  <si>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</si>
  <si>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</si>
  <si>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</si>
  <si>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</si>
  <si>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</si>
  <si>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</si>
  <si>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</si>
  <si>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</si>
  <si>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</si>
  <si>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</si>
  <si>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</si>
  <si>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</si>
  <si>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</si>
  <si>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</si>
  <si>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</si>
  <si>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</si>
  <si>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</si>
  <si>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</si>
  <si>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</si>
  <si>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</si>
  <si>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</si>
  <si>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</si>
  <si>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</si>
  <si>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</si>
  <si>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</si>
  <si>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</si>
  <si>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</si>
  <si>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</si>
  <si>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</si>
  <si>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</si>
  <si>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</si>
  <si>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</si>
  <si>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</si>
  <si>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</si>
  <si>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</si>
  <si>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</si>
  <si>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</si>
  <si>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</si>
  <si>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</si>
  <si>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</si>
  <si>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</si>
  <si>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</si>
  <si>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</si>
  <si>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</si>
  <si>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</si>
  <si>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</si>
  <si>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</si>
  <si>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</si>
  <si>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</si>
  <si>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</si>
  <si>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</si>
  <si>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</si>
  <si>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</si>
  <si>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</si>
  <si>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</si>
  <si>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</si>
  <si>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</si>
  <si>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</si>
  <si>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</si>
  <si>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</si>
  <si>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</si>
  <si>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</si>
  <si>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</si>
  <si>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</si>
  <si>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</si>
  <si>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</si>
  <si>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</si>
  <si>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</si>
  <si>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</si>
  <si>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</si>
  <si>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</si>
  <si>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</si>
  <si>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</si>
  <si>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</si>
  <si>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</si>
  <si>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</si>
  <si>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</si>
  <si>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</si>
  <si>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</si>
  <si>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</si>
  <si>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</si>
  <si>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</si>
  <si>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</si>
  <si>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</si>
  <si>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</si>
  <si>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</si>
  <si>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</si>
  <si>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</si>
  <si>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</si>
  <si>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</si>
  <si>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</si>
  <si>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</si>
  <si>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</si>
  <si>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</si>
  <si>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</si>
  <si>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</si>
  <si>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</si>
  <si>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</si>
  <si>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</si>
  <si>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</si>
  <si>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</si>
  <si>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</si>
  <si>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</si>
  <si>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</si>
  <si>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</si>
  <si>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</si>
  <si>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</si>
  <si>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</si>
  <si>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</si>
  <si>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</si>
  <si>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</si>
  <si>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</si>
  <si>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</si>
  <si>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</si>
  <si>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</si>
  <si>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</si>
  <si>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</si>
  <si>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</si>
  <si>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</si>
  <si>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</si>
  <si>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</si>
  <si>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</si>
  <si>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</si>
  <si>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</si>
  <si>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</si>
  <si>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</si>
  <si>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</si>
  <si>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</si>
  <si>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</si>
  <si>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</si>
  <si>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</si>
  <si>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</si>
  <si>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</si>
  <si>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</si>
  <si>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</si>
  <si>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</si>
  <si>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</si>
  <si>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</si>
  <si>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</si>
  <si>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</si>
  <si>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</si>
  <si>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</si>
  <si>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</si>
  <si>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</si>
  <si>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</si>
  <si>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</si>
  <si>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</si>
  <si>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</si>
  <si>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</si>
  <si>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</si>
  <si>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</si>
  <si>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</si>
  <si>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</si>
  <si>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</si>
  <si>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</si>
  <si>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</si>
  <si>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</si>
  <si>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</si>
  <si>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</si>
  <si>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</si>
  <si>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</si>
  <si>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</si>
  <si>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</si>
  <si>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</si>
  <si>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</si>
  <si>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</si>
  <si>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</si>
  <si>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</si>
  <si>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</si>
  <si>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</si>
  <si>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</si>
  <si>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</si>
  <si>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</si>
  <si>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</si>
  <si>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</si>
  <si>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</si>
  <si>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</si>
  <si>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</si>
  <si>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</si>
  <si>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</si>
  <si>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</si>
  <si>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</si>
  <si>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</si>
  <si>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</si>
  <si>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</si>
  <si>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</si>
  <si>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</si>
  <si>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</si>
  <si>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</si>
  <si>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</si>
  <si>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</si>
  <si>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</si>
  <si>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</si>
  <si>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</si>
  <si>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</si>
  <si>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</si>
  <si>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</si>
  <si>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</si>
  <si>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</si>
  <si>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</si>
  <si>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</si>
  <si>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</si>
  <si>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</si>
  <si>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</si>
  <si>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</si>
  <si>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</si>
  <si>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</si>
  <si>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</si>
  <si>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</si>
  <si>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</si>
  <si>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</si>
  <si>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</si>
  <si>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</si>
  <si>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</si>
  <si>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</si>
  <si>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</si>
  <si>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</si>
  <si>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</si>
  <si>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</si>
  <si>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</si>
  <si>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</si>
  <si>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</si>
  <si>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</si>
  <si>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</si>
  <si>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</si>
  <si>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</si>
  <si>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</si>
  <si>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</si>
  <si>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</si>
  <si>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</si>
  <si>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</si>
  <si>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</si>
  <si>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</si>
  <si>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</si>
  <si>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</si>
  <si>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</si>
  <si>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</si>
  <si>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</si>
  <si>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</si>
  <si>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</si>
  <si>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</si>
  <si>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</si>
  <si>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</si>
  <si>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</si>
  <si>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</si>
  <si>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</si>
  <si>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</si>
  <si>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</si>
  <si>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</si>
  <si>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</si>
  <si>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</si>
  <si>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</si>
  <si>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</si>
  <si>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</si>
  <si>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</si>
  <si>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</si>
  <si>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</si>
  <si>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</si>
  <si>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</si>
  <si>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</si>
  <si>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</si>
  <si>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</si>
  <si>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</si>
  <si>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</si>
  <si>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</si>
  <si>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</si>
  <si>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</si>
  <si>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</si>
  <si>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</si>
  <si>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</si>
  <si>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</si>
  <si>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</si>
  <si>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</si>
  <si>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</si>
  <si>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</si>
  <si>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</si>
  <si>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</si>
  <si>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</si>
  <si>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</si>
  <si>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</si>
  <si>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</si>
  <si>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</si>
  <si>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</si>
  <si>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</si>
  <si>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</si>
  <si>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</si>
  <si>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</si>
  <si>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</si>
  <si>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</si>
  <si>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</si>
  <si>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</si>
  <si>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</si>
  <si>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</si>
  <si>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</si>
  <si>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</si>
  <si>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</si>
  <si>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</si>
  <si>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</si>
  <si>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</si>
  <si>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</si>
  <si>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</si>
  <si>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</si>
  <si>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</si>
  <si>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</si>
  <si>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</si>
  <si>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</si>
  <si>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</si>
  <si>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</si>
  <si>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</si>
  <si>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</si>
  <si>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</si>
  <si>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</si>
  <si>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</si>
  <si>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</si>
  <si>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</si>
  <si>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</si>
  <si>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</si>
  <si>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</si>
  <si>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</si>
  <si>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</si>
  <si>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</si>
  <si>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</si>
  <si>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</si>
  <si>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</si>
  <si>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</si>
  <si>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</si>
  <si>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</si>
  <si>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</si>
  <si>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</si>
  <si>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</si>
  <si>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</si>
  <si>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</si>
  <si>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</si>
  <si>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</si>
  <si>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</si>
  <si>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</si>
  <si>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</si>
  <si>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</si>
  <si>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</si>
  <si>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</si>
  <si>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</si>
  <si>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</si>
  <si>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</si>
  <si>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</si>
  <si>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</si>
  <si>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</si>
  <si>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</si>
  <si>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</si>
  <si>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</si>
  <si>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</si>
  <si>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</si>
  <si>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</si>
  <si>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</si>
  <si>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</si>
  <si>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</si>
  <si>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</si>
  <si>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</si>
  <si>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</si>
  <si>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</si>
  <si>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</si>
  <si>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</si>
  <si>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</si>
  <si>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</si>
  <si>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</si>
  <si>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</si>
  <si>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</si>
  <si>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</si>
  <si>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</si>
  <si>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</si>
  <si>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</si>
  <si>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</si>
  <si>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</si>
  <si>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</si>
  <si>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</si>
  <si>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</si>
  <si>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</si>
  <si>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</si>
  <si>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</si>
  <si>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</si>
  <si>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</si>
  <si>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</si>
  <si>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</si>
  <si>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</si>
  <si>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</si>
  <si>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</si>
  <si>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</si>
  <si>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</si>
  <si>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</si>
  <si>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</si>
  <si>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</si>
  <si>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</si>
  <si>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</si>
  <si>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</si>
  <si>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</si>
  <si>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</si>
  <si>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</si>
  <si>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</si>
  <si>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</si>
  <si>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</si>
  <si>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</si>
  <si>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</si>
  <si>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</si>
  <si>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</si>
  <si>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</si>
  <si>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</si>
  <si>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</si>
  <si>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</si>
  <si>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</si>
  <si>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</si>
  <si>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</si>
  <si>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</si>
  <si>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</si>
  <si>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</si>
  <si>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</si>
  <si>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</si>
  <si>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</si>
  <si>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</si>
  <si>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</si>
  <si>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</si>
  <si>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</si>
  <si>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</si>
  <si>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</si>
  <si>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</si>
  <si>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</si>
  <si>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</si>
  <si>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</si>
  <si>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</si>
  <si>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</si>
  <si>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</si>
  <si>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</si>
  <si>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</si>
  <si>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</si>
  <si>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</si>
  <si>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</si>
  <si>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</si>
  <si>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</si>
  <si>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</si>
  <si>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</si>
  <si>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</si>
  <si>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</si>
  <si>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</si>
  <si>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</si>
  <si>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</si>
  <si>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</si>
  <si>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</si>
  <si>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</si>
  <si>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</si>
  <si>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</si>
  <si>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</si>
  <si>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</si>
  <si>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</si>
  <si>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</si>
  <si>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</si>
  <si>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</si>
  <si>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</si>
  <si>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</si>
  <si>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</si>
  <si>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</si>
  <si>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</si>
  <si>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</si>
  <si>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</si>
  <si>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</si>
  <si>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</si>
  <si>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</si>
  <si>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</si>
  <si>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</si>
  <si>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</si>
  <si>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</si>
  <si>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</si>
  <si>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</si>
  <si>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</si>
  <si>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</si>
  <si>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</si>
  <si>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</si>
  <si>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</si>
  <si>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</si>
  <si>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</si>
  <si>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</si>
  <si>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</si>
  <si>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</si>
  <si>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</si>
  <si>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</si>
  <si>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</si>
  <si>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</si>
  <si>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</si>
  <si>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</si>
  <si>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</si>
  <si>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</si>
  <si>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</si>
  <si>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</si>
  <si>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</si>
  <si>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</si>
  <si>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</si>
  <si>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</si>
  <si>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</si>
  <si>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</si>
  <si>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</si>
  <si>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</si>
  <si>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</si>
  <si>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</si>
  <si>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</si>
  <si>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</si>
  <si>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</si>
  <si>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</si>
  <si>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</si>
  <si>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</si>
  <si>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</si>
  <si>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</si>
  <si>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</si>
  <si>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</si>
  <si>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</si>
  <si>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</si>
  <si>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</si>
  <si>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</si>
  <si>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</si>
  <si>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</si>
  <si>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</si>
  <si>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</si>
  <si>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</si>
  <si>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</si>
  <si>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</si>
  <si>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</si>
  <si>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</si>
  <si>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</si>
  <si>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</si>
  <si>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</si>
  <si>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</si>
  <si>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</si>
  <si>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</si>
  <si>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</si>
  <si>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</si>
  <si>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</si>
  <si>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</si>
  <si>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</si>
  <si>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</si>
  <si>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</si>
  <si>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</si>
  <si>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</si>
  <si>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</si>
  <si>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</si>
  <si>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</si>
  <si>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</si>
  <si>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</si>
  <si>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</si>
  <si>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</si>
  <si>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</si>
  <si>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</si>
  <si>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</si>
  <si>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</si>
  <si>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</si>
  <si>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</si>
  <si>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</si>
  <si>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</si>
  <si>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</si>
  <si>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</si>
  <si>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</si>
  <si>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</si>
  <si>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</si>
  <si>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</si>
  <si>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</si>
  <si>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</si>
  <si>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</si>
  <si>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</si>
  <si>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</si>
  <si>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</si>
  <si>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</si>
  <si>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</si>
  <si>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</si>
  <si>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</si>
  <si>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</si>
  <si>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</si>
  <si>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</si>
  <si>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</si>
  <si>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</si>
  <si>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</si>
  <si>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</si>
  <si>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</si>
  <si>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</si>
  <si>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</si>
  <si>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</si>
  <si>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</si>
  <si>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</si>
  <si>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</si>
  <si>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</si>
  <si>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</si>
  <si>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</si>
  <si>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</si>
  <si>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</si>
  <si>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</si>
  <si>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</si>
  <si>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</si>
  <si>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</si>
  <si>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</si>
  <si>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</si>
  <si>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</si>
  <si>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</si>
  <si>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</si>
  <si>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</si>
  <si>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</si>
  <si>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</si>
  <si>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</si>
  <si>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</si>
  <si>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</si>
  <si>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</si>
  <si>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</si>
  <si>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</si>
  <si>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</si>
  <si>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</si>
  <si>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</si>
  <si>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</si>
  <si>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</si>
  <si>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</si>
  <si>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</si>
  <si>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</si>
  <si>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</si>
  <si>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</si>
  <si>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</si>
  <si>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</si>
  <si>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</si>
  <si>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</si>
  <si>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</si>
  <si>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</si>
  <si>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</si>
  <si>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</si>
  <si>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</si>
  <si>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</si>
  <si>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</si>
  <si>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</si>
  <si>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</si>
  <si>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</si>
  <si>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</si>
  <si>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</si>
  <si>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</si>
  <si>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</si>
  <si>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</si>
  <si>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</si>
  <si>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</si>
  <si>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</si>
  <si>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</si>
  <si>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</si>
  <si>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</si>
  <si>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</si>
  <si>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</si>
  <si>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</si>
  <si>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</si>
  <si>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</si>
  <si>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</si>
  <si>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</si>
  <si>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</si>
  <si>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</si>
  <si>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</si>
  <si>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</si>
  <si>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</si>
  <si>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</si>
  <si>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</si>
  <si>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</si>
  <si>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</si>
  <si>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</si>
  <si>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</si>
  <si>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</si>
  <si>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</si>
  <si>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</si>
  <si>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</si>
  <si>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</si>
  <si>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</si>
  <si>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</si>
  <si>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</si>
  <si>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</si>
  <si>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</si>
  <si>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</si>
  <si>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</si>
  <si>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</si>
  <si>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</si>
  <si>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</si>
  <si>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</si>
  <si>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</si>
  <si>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</si>
  <si>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</si>
  <si>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</si>
  <si>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</si>
  <si>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</si>
  <si>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</si>
  <si>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</si>
  <si>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</si>
  <si>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</si>
  <si>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</si>
  <si>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</si>
  <si>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</si>
  <si>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</si>
  <si>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</si>
  <si>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</si>
  <si>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</si>
  <si>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</si>
  <si>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</si>
  <si>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</si>
  <si>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</si>
  <si>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</si>
  <si>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</si>
  <si>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</si>
  <si>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</si>
  <si>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</si>
  <si>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</si>
  <si>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</si>
  <si>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</si>
  <si>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</si>
  <si>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</si>
  <si>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</si>
  <si>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</si>
  <si>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</si>
  <si>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</si>
  <si>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</si>
  <si>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</si>
  <si>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</si>
  <si>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</si>
  <si>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</si>
  <si>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</si>
  <si>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</si>
  <si>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</si>
  <si>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</si>
  <si>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</si>
  <si>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</si>
  <si>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</si>
  <si>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</si>
  <si>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</si>
  <si>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</si>
  <si>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</si>
  <si>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</si>
  <si>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</si>
  <si>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</si>
  <si>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</si>
  <si>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</si>
  <si>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</si>
  <si>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</si>
  <si>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</si>
  <si>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</si>
  <si>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</si>
  <si>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</si>
  <si>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</si>
  <si>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</si>
  <si>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</si>
  <si>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</si>
  <si>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</si>
  <si>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</si>
  <si>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</si>
  <si>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</si>
  <si>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</si>
  <si>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</si>
  <si>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</si>
  <si>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</si>
  <si>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</si>
  <si>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</si>
  <si>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</si>
  <si>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</si>
  <si>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</si>
  <si>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</si>
  <si>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</si>
  <si>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</si>
  <si>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</si>
  <si>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</si>
  <si>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</si>
  <si>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</si>
  <si>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</si>
  <si>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</si>
  <si>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</si>
  <si>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</si>
  <si>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</si>
  <si>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</si>
  <si>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</si>
  <si>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</si>
  <si>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</si>
  <si>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</si>
  <si>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</si>
  <si>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</si>
  <si>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</si>
  <si>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</si>
  <si>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</si>
  <si>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</si>
  <si>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</si>
  <si>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</si>
  <si>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</si>
  <si>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</si>
  <si>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</si>
  <si>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</si>
  <si>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</si>
  <si>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</si>
  <si>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</si>
  <si>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</si>
  <si>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</si>
  <si>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</si>
  <si>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</si>
  <si>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</si>
  <si>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</si>
  <si>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</si>
  <si>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</si>
  <si>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</si>
  <si>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</si>
  <si>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</si>
  <si>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</si>
  <si>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</si>
  <si>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</si>
  <si>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</si>
  <si>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</si>
  <si>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</si>
  <si>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</si>
  <si>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</si>
  <si>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</si>
  <si>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</si>
  <si>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</si>
  <si>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</si>
  <si>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</si>
  <si>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</si>
  <si>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</si>
  <si>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</si>
  <si>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</si>
  <si>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</si>
  <si>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</si>
  <si>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</si>
  <si>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</si>
  <si>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</si>
  <si>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</si>
  <si>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</si>
  <si>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</si>
  <si>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</si>
  <si>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</si>
  <si>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</si>
  <si>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</si>
  <si>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</si>
  <si>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</si>
  <si>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</si>
  <si>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</si>
  <si>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</si>
  <si>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</si>
  <si>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</si>
  <si>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</si>
  <si>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</si>
  <si>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</si>
  <si>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</si>
  <si>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</si>
  <si>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</si>
  <si>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</si>
  <si>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</si>
  <si>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</si>
  <si>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</si>
  <si>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</si>
  <si>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</si>
  <si>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</si>
  <si>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</si>
  <si>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</si>
  <si>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</si>
  <si>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</si>
  <si>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</si>
  <si>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</si>
  <si>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</si>
  <si>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</si>
  <si>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</si>
  <si>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</si>
  <si>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</si>
  <si>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</si>
  <si>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</si>
  <si>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</si>
  <si>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</si>
  <si>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</si>
  <si>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</si>
  <si>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</si>
  <si>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</si>
  <si>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</si>
  <si>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</si>
  <si>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</si>
  <si>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</si>
  <si>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</si>
  <si>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</si>
  <si>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</si>
  <si>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</si>
  <si>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</si>
  <si>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</si>
  <si>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</si>
  <si>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</si>
  <si>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</si>
  <si>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</si>
  <si>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</si>
  <si>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</si>
  <si>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</si>
  <si>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</si>
  <si>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</si>
  <si>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</si>
  <si>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</si>
  <si>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</si>
  <si>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</si>
  <si>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</si>
  <si>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</si>
  <si>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</si>
  <si>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</si>
  <si>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</si>
  <si>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</si>
  <si>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</si>
  <si>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</si>
  <si>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</si>
  <si>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</si>
  <si>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</si>
  <si>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</si>
  <si>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</si>
  <si>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</si>
  <si>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</si>
  <si>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</si>
  <si>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</si>
  <si>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</si>
  <si>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</si>
  <si>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</si>
  <si>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</si>
  <si>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</si>
  <si>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</si>
  <si>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</si>
  <si>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</si>
  <si>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</si>
  <si>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</si>
  <si>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</si>
  <si>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</si>
  <si>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</si>
  <si>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</si>
  <si>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</si>
  <si>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</si>
  <si>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</si>
  <si>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</si>
  <si>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</si>
  <si>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</si>
  <si>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</si>
  <si>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</si>
  <si>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</si>
  <si>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</si>
  <si>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</si>
  <si>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</si>
  <si>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</si>
  <si>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</si>
  <si>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</si>
  <si>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</si>
  <si>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</si>
  <si>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</si>
  <si>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</si>
  <si>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</si>
  <si>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</si>
  <si>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</si>
  <si>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</si>
  <si>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</si>
  <si>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</si>
  <si>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</si>
  <si>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</si>
  <si>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</si>
  <si>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</si>
  <si>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</si>
  <si>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</si>
  <si>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</si>
  <si>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</si>
  <si>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</si>
  <si>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</si>
  <si>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</si>
  <si>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</si>
  <si>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</si>
  <si>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</si>
  <si>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</si>
  <si>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</si>
  <si>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</si>
  <si>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</si>
  <si>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</si>
  <si>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</si>
  <si>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</si>
  <si>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</si>
  <si>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</si>
  <si>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</si>
  <si>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</si>
  <si>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</si>
  <si>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</si>
  <si>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</si>
  <si>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</si>
  <si>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</si>
  <si>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</si>
  <si>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</si>
  <si>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</si>
  <si>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</si>
  <si>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</si>
  <si>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</si>
  <si>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</si>
  <si>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</si>
  <si>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</si>
  <si>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</si>
  <si>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</si>
  <si>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</si>
  <si>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</si>
  <si>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</si>
  <si>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</si>
  <si>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</si>
  <si>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</si>
  <si>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</si>
  <si>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</si>
  <si>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</si>
  <si>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</si>
  <si>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</si>
  <si>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</si>
  <si>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</si>
  <si>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</si>
  <si>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</si>
  <si>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</si>
  <si>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</si>
  <si>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</si>
  <si>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</si>
  <si>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</si>
  <si>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</si>
  <si>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</si>
  <si>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</si>
  <si>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</si>
  <si>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</si>
  <si>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</si>
  <si>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</si>
  <si>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</si>
  <si>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</si>
  <si>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</si>
  <si>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</si>
  <si>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</si>
  <si>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</si>
  <si>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</si>
  <si>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</si>
  <si>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</si>
  <si>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</si>
  <si>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</si>
  <si>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</si>
  <si>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</si>
  <si>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</si>
  <si>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</si>
  <si>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</si>
  <si>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</si>
  <si>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</si>
  <si>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</si>
  <si>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</si>
  <si>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</si>
  <si>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</si>
  <si>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</si>
  <si>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</si>
  <si>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</si>
  <si>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</si>
  <si>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</si>
  <si>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</si>
  <si>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</si>
  <si>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</si>
  <si>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</si>
  <si>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</si>
  <si>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</si>
  <si>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</si>
  <si>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</si>
  <si>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</si>
  <si>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</si>
  <si>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</si>
  <si>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</si>
  <si>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</si>
  <si>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</si>
  <si>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</si>
  <si>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</si>
  <si>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</si>
  <si>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</si>
  <si>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</si>
  <si>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</si>
  <si>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</si>
  <si>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</si>
  <si>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</si>
  <si>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</si>
  <si>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</si>
  <si>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</si>
  <si>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</si>
  <si>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</si>
  <si>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</si>
  <si>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</si>
  <si>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</si>
  <si>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</si>
  <si>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</si>
  <si>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</si>
  <si>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</si>
  <si>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</si>
  <si>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</si>
  <si>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</si>
  <si>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</si>
  <si>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</si>
  <si>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</si>
  <si>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</si>
  <si>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</si>
  <si>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</si>
  <si>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</si>
  <si>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</si>
  <si>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</si>
  <si>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</si>
  <si>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</si>
  <si>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</si>
  <si>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</si>
  <si>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</si>
  <si>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</si>
  <si>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</si>
  <si>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</si>
  <si>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</si>
  <si>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</si>
  <si>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</si>
  <si>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</si>
  <si>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</si>
  <si>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</si>
  <si>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</si>
  <si>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</si>
  <si>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</si>
  <si>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</si>
  <si>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</si>
  <si>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</si>
  <si>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</si>
  <si>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</si>
  <si>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</si>
  <si>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</si>
  <si>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</si>
  <si>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</si>
  <si>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</si>
  <si>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</si>
  <si>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</si>
  <si>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</si>
  <si>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</si>
  <si>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</si>
  <si>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</si>
  <si>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</si>
  <si>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</si>
  <si>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</si>
  <si>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</si>
  <si>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</si>
  <si>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</si>
  <si>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</si>
  <si>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</si>
  <si>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</si>
  <si>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</si>
  <si>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</si>
  <si>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</si>
  <si>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</si>
  <si>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</si>
  <si>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</si>
  <si>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</si>
  <si>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</si>
  <si>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</si>
  <si>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</si>
  <si>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</si>
  <si>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</si>
  <si>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</si>
  <si>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</si>
  <si>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</si>
  <si>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</si>
  <si>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</si>
  <si>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</si>
  <si>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</si>
  <si>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</si>
  <si>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</si>
  <si>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</si>
  <si>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</si>
  <si>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</si>
  <si>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</si>
  <si>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</si>
  <si>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</si>
  <si>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</si>
  <si>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</si>
  <si>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</si>
  <si>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</si>
  <si>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</si>
  <si>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</si>
  <si>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</si>
  <si>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</si>
  <si>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</si>
  <si>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</si>
  <si>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</si>
  <si>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</si>
  <si>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</si>
  <si>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</si>
  <si>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</si>
  <si>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</si>
  <si>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</si>
  <si>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</si>
  <si>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</si>
  <si>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</si>
  <si>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</si>
  <si>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</si>
  <si>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</si>
  <si>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</si>
  <si>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</si>
  <si>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</si>
  <si>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</si>
  <si>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</si>
  <si>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</si>
  <si>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</si>
  <si>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</si>
  <si>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</si>
  <si>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</si>
  <si>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</si>
  <si>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</si>
  <si>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</si>
  <si>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</si>
  <si>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</si>
  <si>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</si>
  <si>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</si>
  <si>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</si>
  <si>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</si>
  <si>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</si>
  <si>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</si>
  <si>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</si>
  <si>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</si>
  <si>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</si>
  <si>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</si>
  <si>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</si>
  <si>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</si>
  <si>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</si>
  <si>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</si>
  <si>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</si>
  <si>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</si>
  <si>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</si>
  <si>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</si>
  <si>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</si>
  <si>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</si>
  <si>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</si>
  <si>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</si>
  <si>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</si>
  <si>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</si>
  <si>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</si>
  <si>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</si>
  <si>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</si>
  <si>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</si>
  <si>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</si>
  <si>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</si>
  <si>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</si>
  <si>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</si>
  <si>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</si>
  <si>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</si>
  <si>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</si>
  <si>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</si>
  <si>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</si>
  <si>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</si>
  <si>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</si>
  <si>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</si>
  <si>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</si>
  <si>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</si>
  <si>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</si>
  <si>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</si>
  <si>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</si>
  <si>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</si>
  <si>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</si>
  <si>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</si>
  <si>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</si>
  <si>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</si>
  <si>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</si>
  <si>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</si>
  <si>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</si>
  <si>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</si>
  <si>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</si>
  <si>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</si>
  <si>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</si>
  <si>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</si>
  <si>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</si>
  <si>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</si>
  <si>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</si>
  <si>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</si>
  <si>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</si>
  <si>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</si>
  <si>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</si>
  <si>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</si>
  <si>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</si>
  <si>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</si>
  <si>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</si>
  <si>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</si>
  <si>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</si>
  <si>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</si>
  <si>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</si>
  <si>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</si>
  <si>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</si>
  <si>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</si>
  <si>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</si>
  <si>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</si>
  <si>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</si>
  <si>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</si>
  <si>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</si>
  <si>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</si>
  <si>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</si>
  <si>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</si>
  <si>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</si>
  <si>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</si>
  <si>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</si>
  <si>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</si>
  <si>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</si>
  <si>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</si>
  <si>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</si>
  <si>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</si>
  <si>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</si>
  <si>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</si>
  <si>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</si>
  <si>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</si>
  <si>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</si>
  <si>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</si>
  <si>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</si>
  <si>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</si>
  <si>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</si>
  <si>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</si>
  <si>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</si>
  <si>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</si>
  <si>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</si>
  <si>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</si>
  <si>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</si>
  <si>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</si>
  <si>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</si>
  <si>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</si>
  <si>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</si>
  <si>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</si>
  <si>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</si>
  <si>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</si>
  <si>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</si>
  <si>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</si>
  <si>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</si>
  <si>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</si>
  <si>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</si>
  <si>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</si>
  <si>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</si>
  <si>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</si>
  <si>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</si>
  <si>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</si>
  <si>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</si>
  <si>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</si>
  <si>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</si>
  <si>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</si>
  <si>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</si>
  <si>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</si>
  <si>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</si>
  <si>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</si>
  <si>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</si>
  <si>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</si>
  <si>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</si>
  <si>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</si>
  <si>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</si>
  <si>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</si>
  <si>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</si>
  <si>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</si>
  <si>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</si>
  <si>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</si>
  <si>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</si>
  <si>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</si>
  <si>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</si>
  <si>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</si>
  <si>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</si>
  <si>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</si>
  <si>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</si>
  <si>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</si>
  <si>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</si>
  <si>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</si>
  <si>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</si>
  <si>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</si>
  <si>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</si>
  <si>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</si>
  <si>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</si>
  <si>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</si>
  <si>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</si>
  <si>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</si>
  <si>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</si>
  <si>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</si>
  <si>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</si>
  <si>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</si>
  <si>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</si>
  <si>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</si>
  <si>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</si>
  <si>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</si>
  <si>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</si>
  <si>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</si>
  <si>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</si>
  <si>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</si>
  <si>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</si>
  <si>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</si>
  <si>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</si>
  <si>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</si>
  <si>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</si>
  <si>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</si>
  <si>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</si>
  <si>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</si>
  <si>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</si>
  <si>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</si>
  <si>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</si>
  <si>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</si>
  <si>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</si>
  <si>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</si>
  <si>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</si>
  <si>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</si>
  <si>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</si>
  <si>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</si>
  <si>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</si>
  <si>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</si>
  <si>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</si>
  <si>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</si>
  <si>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</si>
  <si>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</si>
  <si>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</si>
  <si>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</si>
  <si>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</si>
  <si>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</si>
  <si>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</si>
  <si>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</si>
  <si>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</si>
  <si>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</si>
  <si>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</si>
  <si>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</si>
  <si>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</si>
  <si>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</si>
  <si>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</si>
  <si>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</si>
  <si>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</si>
  <si>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</si>
  <si>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</si>
  <si>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</si>
  <si>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</si>
  <si>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</si>
  <si>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</si>
  <si>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</si>
  <si>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</si>
  <si>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</si>
  <si>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</si>
  <si>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</si>
  <si>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</si>
  <si>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</si>
  <si>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</si>
  <si>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</si>
  <si>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</si>
  <si>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</si>
  <si>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</si>
  <si>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</si>
  <si>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</si>
  <si>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</si>
  <si>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</si>
  <si>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</si>
  <si>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</si>
  <si>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</si>
  <si>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</si>
  <si>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</si>
  <si>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</si>
  <si>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</si>
  <si>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</si>
  <si>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</si>
  <si>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</si>
  <si>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</si>
  <si>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</si>
  <si>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</si>
  <si>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</si>
  <si>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</si>
  <si>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</si>
  <si>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</si>
  <si>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</si>
  <si>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</si>
  <si>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</si>
  <si>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</si>
  <si>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</si>
  <si>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</si>
  <si>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</si>
  <si>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</si>
  <si>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</si>
  <si>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</si>
  <si>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</si>
  <si>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</si>
  <si>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</si>
  <si>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</si>
  <si>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</si>
  <si>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</si>
  <si>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</si>
  <si>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</si>
  <si>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</si>
  <si>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</si>
  <si>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</si>
  <si>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</si>
  <si>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</si>
  <si>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</si>
  <si>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</si>
  <si>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</si>
  <si>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</si>
  <si>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</si>
  <si>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</si>
  <si>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</si>
  <si>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</si>
  <si>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</si>
  <si>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</si>
  <si>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</si>
  <si>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</si>
  <si>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</si>
  <si>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</si>
  <si>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</si>
  <si>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</si>
  <si>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</si>
  <si>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</si>
  <si>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</si>
  <si>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</si>
  <si>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</si>
  <si>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</si>
  <si>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</si>
  <si>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</si>
  <si>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</si>
  <si>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</si>
  <si>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</si>
  <si>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</si>
  <si>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</si>
  <si>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</si>
  <si>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</si>
  <si>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</si>
  <si>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</si>
  <si>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</si>
  <si>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</si>
  <si>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</si>
  <si>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</si>
  <si>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</si>
  <si>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</si>
  <si>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</si>
  <si>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</si>
  <si>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</si>
  <si>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</si>
  <si>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</si>
  <si>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</si>
  <si>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</si>
  <si>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</si>
  <si>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</si>
  <si>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</si>
  <si>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</si>
  <si>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</si>
  <si>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</si>
  <si>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</si>
  <si>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</si>
  <si>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</si>
  <si>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</si>
  <si>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</si>
  <si>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</si>
  <si>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</si>
  <si>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</si>
  <si>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</si>
  <si>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</si>
  <si>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</si>
  <si>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</si>
  <si>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</si>
  <si>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</si>
  <si>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</si>
  <si>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</si>
  <si>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</si>
  <si>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</si>
  <si>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</si>
  <si>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</si>
  <si>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</si>
  <si>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</si>
  <si>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</si>
  <si>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</si>
  <si>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</si>
  <si>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</si>
  <si>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</si>
  <si>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</si>
  <si>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</si>
  <si>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</si>
  <si>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</si>
  <si>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</si>
  <si>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</si>
  <si>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</si>
  <si>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</si>
  <si>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</si>
  <si>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</si>
  <si>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</si>
  <si>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</si>
  <si>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</si>
  <si>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</si>
  <si>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</si>
  <si>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</si>
  <si>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</si>
  <si>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</si>
  <si>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</si>
  <si>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</si>
  <si>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</si>
  <si>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</si>
  <si>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</si>
  <si>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</si>
  <si>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</si>
  <si>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</si>
  <si>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</si>
  <si>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</si>
  <si>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</si>
  <si>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</si>
  <si>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</si>
  <si>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</si>
  <si>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</si>
  <si>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</si>
  <si>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</si>
  <si>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</si>
  <si>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</si>
  <si>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</si>
  <si>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</si>
  <si>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</si>
  <si>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</si>
  <si>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</si>
  <si>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</si>
  <si>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</si>
  <si>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</si>
  <si>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</si>
  <si>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</si>
  <si>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</si>
  <si>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</si>
  <si>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</si>
  <si>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</si>
  <si>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</si>
  <si>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</si>
  <si>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</si>
  <si>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</si>
  <si>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</si>
  <si>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</si>
  <si>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</si>
  <si>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</si>
  <si>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</si>
  <si>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</si>
  <si>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</si>
  <si>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</si>
  <si>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</si>
  <si>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</si>
  <si>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</si>
  <si>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</si>
  <si>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</si>
  <si>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</si>
  <si>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</si>
  <si>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</si>
  <si>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</si>
  <si>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</si>
  <si>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</si>
  <si>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</si>
  <si>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</si>
  <si>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</si>
  <si>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</si>
  <si>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</si>
  <si>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</si>
  <si>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</si>
  <si>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</si>
  <si>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</si>
  <si>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</si>
  <si>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</si>
  <si>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</si>
  <si>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</si>
  <si>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</si>
  <si>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</si>
  <si>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</si>
  <si>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</si>
  <si>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</si>
  <si>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</si>
  <si>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</si>
  <si>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</si>
  <si>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</si>
  <si>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</si>
  <si>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</si>
  <si>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</si>
  <si>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</si>
  <si>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</si>
  <si>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</si>
  <si>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</si>
  <si>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</si>
  <si>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</si>
  <si>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</si>
  <si>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</si>
  <si>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</si>
  <si>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</si>
  <si>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</si>
  <si>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</si>
  <si>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</si>
  <si>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</si>
  <si>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</si>
  <si>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</si>
  <si>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</si>
  <si>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</si>
  <si>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</si>
  <si>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</si>
  <si>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</si>
  <si>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</si>
  <si>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</si>
  <si>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</si>
  <si>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</si>
  <si>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</si>
  <si>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</si>
  <si>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</si>
  <si>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</si>
  <si>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</si>
  <si>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</si>
  <si>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</si>
  <si>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</si>
  <si>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</si>
  <si>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</si>
  <si>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</si>
  <si>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</si>
  <si>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</si>
  <si>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</si>
  <si>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</si>
  <si>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</si>
  <si>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</si>
  <si>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</si>
  <si>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</si>
  <si>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</si>
  <si>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</si>
  <si>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</si>
  <si>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</si>
  <si>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</si>
  <si>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</si>
  <si>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</si>
  <si>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</si>
  <si>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</si>
  <si>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</si>
  <si>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</si>
  <si>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</si>
  <si>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</si>
  <si>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</si>
  <si>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</si>
  <si>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</si>
  <si>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</si>
  <si>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</si>
  <si>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</si>
  <si>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</si>
  <si>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</si>
  <si>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</si>
  <si>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</si>
  <si>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</si>
  <si>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</si>
  <si>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</si>
  <si>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</si>
  <si>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</si>
  <si>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</si>
  <si>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</si>
  <si>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</si>
  <si>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</si>
  <si>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</si>
  <si>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</si>
  <si>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</si>
  <si>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</si>
  <si>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</si>
  <si>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</si>
  <si>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</si>
  <si>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</si>
  <si>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</si>
  <si>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</si>
  <si>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</si>
  <si>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</si>
  <si>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</si>
  <si>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</si>
  <si>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</si>
  <si>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</si>
  <si>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</si>
  <si>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</si>
  <si>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</si>
  <si>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</si>
  <si>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</si>
  <si>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</si>
  <si>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</si>
  <si>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</si>
  <si>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</si>
  <si>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</si>
  <si>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</si>
  <si>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</si>
  <si>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</si>
  <si>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</si>
  <si>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</si>
  <si>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</si>
  <si>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</si>
  <si>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</si>
  <si>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</si>
  <si>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</si>
  <si>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</si>
  <si>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</si>
  <si>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</si>
  <si>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</si>
  <si>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</si>
  <si>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</si>
  <si>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</si>
  <si>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</si>
  <si>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</si>
  <si>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</si>
  <si>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</si>
  <si>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</si>
  <si>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</si>
  <si>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</si>
  <si>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</si>
  <si>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</si>
  <si>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</si>
  <si>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</si>
  <si>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</si>
  <si>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</si>
  <si>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</si>
  <si>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</si>
  <si>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</si>
  <si>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</si>
  <si>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</si>
  <si>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</si>
  <si>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</si>
  <si>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</si>
  <si>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</si>
  <si>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</si>
  <si>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</si>
  <si>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</si>
  <si>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</si>
  <si>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</si>
  <si>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</si>
  <si>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</si>
  <si>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</si>
  <si>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</si>
  <si>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</si>
  <si>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</si>
  <si>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</si>
  <si>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</si>
  <si>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</si>
  <si>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</si>
  <si>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</si>
  <si>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</si>
  <si>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</si>
  <si>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</si>
  <si>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</si>
  <si>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</si>
  <si>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</si>
  <si>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</si>
  <si>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</si>
  <si>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</si>
  <si>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</si>
  <si>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</si>
  <si>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</si>
  <si>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</si>
  <si>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</si>
  <si>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</si>
  <si>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</si>
  <si>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</si>
  <si>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</si>
  <si>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</si>
  <si>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</si>
  <si>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</si>
  <si>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</si>
  <si>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</si>
  <si>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</si>
  <si>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</si>
  <si>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</si>
  <si>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</si>
  <si>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</si>
  <si>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</si>
  <si>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</si>
  <si>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</si>
  <si>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</si>
  <si>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</si>
  <si>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</si>
  <si>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</si>
  <si>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</si>
  <si>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</si>
  <si>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</si>
  <si>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</si>
  <si>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</si>
  <si>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</si>
  <si>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</si>
  <si>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</si>
  <si>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</si>
  <si>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</si>
  <si>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</si>
  <si>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</si>
  <si>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</si>
  <si>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</si>
  <si>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</si>
  <si>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</si>
  <si>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</si>
  <si>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</si>
  <si>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</si>
  <si>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</si>
  <si>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</si>
  <si>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</si>
  <si>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</si>
  <si>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</si>
  <si>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</si>
  <si>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</si>
  <si>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</si>
  <si>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</si>
  <si>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</si>
  <si>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</si>
  <si>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</si>
  <si>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</si>
  <si>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</si>
  <si>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</si>
  <si>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</si>
  <si>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</si>
  <si>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</si>
  <si>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</si>
  <si>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</si>
  <si>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</si>
  <si>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</si>
  <si>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</si>
  <si>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</si>
  <si>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</si>
  <si>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</si>
  <si>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</si>
  <si>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</si>
  <si>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</si>
  <si>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</si>
  <si>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</si>
  <si>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</si>
  <si>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</si>
  <si>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</si>
  <si>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</si>
  <si>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</si>
  <si>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</si>
  <si>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</si>
  <si>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</si>
  <si>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</si>
  <si>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</si>
  <si>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</si>
  <si>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</si>
  <si>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</si>
  <si>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</si>
  <si>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</si>
  <si>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</si>
  <si>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</si>
  <si>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</si>
  <si>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</si>
  <si>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</si>
  <si>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</si>
  <si>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</si>
  <si>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</si>
  <si>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</si>
  <si>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</si>
  <si>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</si>
  <si>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</si>
  <si>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</si>
  <si>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</si>
  <si>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</si>
  <si>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</si>
  <si>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</si>
  <si>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</si>
  <si>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</si>
  <si>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</si>
  <si>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</si>
  <si>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</si>
  <si>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</si>
  <si>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</si>
  <si>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</si>
  <si>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</si>
  <si>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</si>
  <si>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</si>
  <si>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</si>
  <si>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</si>
  <si>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</si>
  <si>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</si>
  <si>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</si>
  <si>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</si>
  <si>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</si>
  <si>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</si>
  <si>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</si>
  <si>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</si>
  <si>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</si>
  <si>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</si>
  <si>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</si>
  <si>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</si>
  <si>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</si>
  <si>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</si>
  <si>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</si>
  <si>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</si>
  <si>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</si>
  <si>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</si>
  <si>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</si>
  <si>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</si>
  <si>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</si>
  <si>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</si>
  <si>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</si>
  <si>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</si>
  <si>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</si>
  <si>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</si>
  <si>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</si>
  <si>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</si>
  <si>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</si>
  <si>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</si>
  <si>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</si>
  <si>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</si>
  <si>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</si>
  <si>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</si>
  <si>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</si>
  <si>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</si>
  <si>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</si>
  <si>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</si>
  <si>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</si>
  <si>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</si>
  <si>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</si>
  <si>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</si>
  <si>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</si>
  <si>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</si>
  <si>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</si>
  <si>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</si>
  <si>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</si>
  <si>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</si>
  <si>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</si>
  <si>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</si>
  <si>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</si>
  <si>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</si>
  <si>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</si>
  <si>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</si>
  <si>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</si>
  <si>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</si>
  <si>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</si>
  <si>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</si>
  <si>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</si>
  <si>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</si>
  <si>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</si>
  <si>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</si>
  <si>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</si>
  <si>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</si>
  <si>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</si>
  <si>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</si>
  <si>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</si>
  <si>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</si>
  <si>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</si>
  <si>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</si>
  <si>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</si>
  <si>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</si>
  <si>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</si>
  <si>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</si>
  <si>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</si>
  <si>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</si>
  <si>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</si>
  <si>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</si>
  <si>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</si>
  <si>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</si>
  <si>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</si>
  <si>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</si>
  <si>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</si>
  <si>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</si>
  <si>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</si>
  <si>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</si>
  <si>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</si>
  <si>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</si>
  <si>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</si>
  <si>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</si>
  <si>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</si>
  <si>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</si>
  <si>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</si>
  <si>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</si>
  <si>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</si>
  <si>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</si>
  <si>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</si>
  <si>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</si>
  <si>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</si>
  <si>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</si>
  <si>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</si>
  <si>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</si>
  <si>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</si>
  <si>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</si>
  <si>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</si>
  <si>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</si>
  <si>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</si>
  <si>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</si>
  <si>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</si>
  <si>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</si>
  <si>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</si>
  <si>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</si>
  <si>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</si>
  <si>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</si>
  <si>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</si>
  <si>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</si>
  <si>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</si>
  <si>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</si>
  <si>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</si>
  <si>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</si>
  <si>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</si>
  <si>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</si>
  <si>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</si>
  <si>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</si>
  <si>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</si>
  <si>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</si>
  <si>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</si>
  <si>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</si>
  <si>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</si>
  <si>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</si>
  <si>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</si>
  <si>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</si>
  <si>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</si>
  <si>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</si>
  <si>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</si>
  <si>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</si>
  <si>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</si>
  <si>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</si>
  <si>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</si>
  <si>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</si>
  <si>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</si>
  <si>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</si>
  <si>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</si>
  <si>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</si>
  <si>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</si>
  <si>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</si>
  <si>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</si>
  <si>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</si>
  <si>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</si>
  <si>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</si>
  <si>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</si>
  <si>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</si>
  <si>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</si>
  <si>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</si>
  <si>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</si>
  <si>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</si>
  <si>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</si>
  <si>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</si>
  <si>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</si>
  <si>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</si>
  <si>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</si>
  <si>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</si>
  <si>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</si>
  <si>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</si>
  <si>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</si>
  <si>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</si>
  <si>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</si>
  <si>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</si>
  <si>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</si>
  <si>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</si>
  <si>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</si>
  <si>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</si>
  <si>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</si>
  <si>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</si>
  <si>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</si>
  <si>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</si>
  <si>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</si>
  <si>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</si>
  <si>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</si>
  <si>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</si>
  <si>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</si>
  <si>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</si>
  <si>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</si>
  <si>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</si>
  <si>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</si>
  <si>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</si>
  <si>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</si>
  <si>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</si>
  <si>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</si>
  <si>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</si>
  <si>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</si>
  <si>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</si>
  <si>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</si>
  <si>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</si>
  <si>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</si>
  <si>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</si>
  <si>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</si>
  <si>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</si>
  <si>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</si>
  <si>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</si>
  <si>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</si>
  <si>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</si>
  <si>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</si>
  <si>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</si>
  <si>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</si>
  <si>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</si>
  <si>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</si>
  <si>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</si>
  <si>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</si>
  <si>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</si>
  <si>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</si>
  <si>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</si>
  <si>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</si>
  <si>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</si>
  <si>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</si>
  <si>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</si>
  <si>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</si>
  <si>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</si>
  <si>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</si>
  <si>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</si>
  <si>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</si>
  <si>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</si>
  <si>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</si>
  <si>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</si>
  <si>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</si>
  <si>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</si>
  <si>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</si>
  <si>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</si>
  <si>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</si>
  <si>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</si>
  <si>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</si>
  <si>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</si>
  <si>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</si>
  <si>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</si>
  <si>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</si>
  <si>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</si>
  <si>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</si>
  <si>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</si>
  <si>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</si>
  <si>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</si>
  <si>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</si>
  <si>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</si>
  <si>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</si>
  <si>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</si>
  <si>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</si>
  <si>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</si>
  <si>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</si>
  <si>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</si>
  <si>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</si>
  <si>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</si>
  <si>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</si>
  <si>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</si>
  <si>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</si>
  <si>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</si>
  <si>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</si>
  <si>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</si>
  <si>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</si>
  <si>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</si>
  <si>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</si>
  <si>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</si>
  <si>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</si>
  <si>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</si>
  <si>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</si>
  <si>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</si>
  <si>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</si>
  <si>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</si>
  <si>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</si>
  <si>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</si>
  <si>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</si>
  <si>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</si>
  <si>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</si>
  <si>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</si>
  <si>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</si>
  <si>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</si>
  <si>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</si>
  <si>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</si>
  <si>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</si>
  <si>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</si>
  <si>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</si>
  <si>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</si>
  <si>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</si>
  <si>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</si>
  <si>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</si>
  <si>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</si>
  <si>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</si>
  <si>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</si>
  <si>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</si>
  <si>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</si>
  <si>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</si>
  <si>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</si>
  <si>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</si>
  <si>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</si>
  <si>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</si>
  <si>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</si>
  <si>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</si>
  <si>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</si>
  <si>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</si>
  <si>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</si>
  <si>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</si>
  <si>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</si>
  <si>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</si>
  <si>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</si>
  <si>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</si>
  <si>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</si>
  <si>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</si>
  <si>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</si>
  <si>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</si>
  <si>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</si>
  <si>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</si>
  <si>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</si>
  <si>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</si>
  <si>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</si>
  <si>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</si>
  <si>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</si>
  <si>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</si>
  <si>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</si>
  <si>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</si>
  <si>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</si>
  <si>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</si>
  <si>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</si>
  <si>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</si>
  <si>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</si>
  <si>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</si>
  <si>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</si>
  <si>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</si>
  <si>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</si>
  <si>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</si>
  <si>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</si>
  <si>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</si>
  <si>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</si>
  <si>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</si>
  <si>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</si>
  <si>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</si>
  <si>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</si>
  <si>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</si>
  <si>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</si>
  <si>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</si>
  <si>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</si>
  <si>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</si>
  <si>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</si>
  <si>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</si>
  <si>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</si>
  <si>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</si>
  <si>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</si>
  <si>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</si>
  <si>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</si>
  <si>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</si>
  <si>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</si>
  <si>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</si>
  <si>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</si>
  <si>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</si>
  <si>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</si>
  <si>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</si>
  <si>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</si>
  <si>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</si>
  <si>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</si>
  <si>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</si>
  <si>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</si>
  <si>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</si>
  <si>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</si>
  <si>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</si>
  <si>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</si>
  <si>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</si>
  <si>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</si>
  <si>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</si>
  <si>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</si>
  <si>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</si>
  <si>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</si>
  <si>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</si>
  <si>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</si>
  <si>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</si>
  <si>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</si>
  <si>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</si>
  <si>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</si>
  <si>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</si>
  <si>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</si>
  <si>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</si>
  <si>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</si>
  <si>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</si>
  <si>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</si>
  <si>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</si>
  <si>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</si>
  <si>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</si>
  <si>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</si>
  <si>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</si>
  <si>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</si>
  <si>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</si>
  <si>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</si>
  <si>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</si>
  <si>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</si>
  <si>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</si>
  <si>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</si>
  <si>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</si>
  <si>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</si>
  <si>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</si>
  <si>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</si>
  <si>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</si>
  <si>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</si>
  <si>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</si>
  <si>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</si>
  <si>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</si>
  <si>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</si>
  <si>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</si>
  <si>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</si>
  <si>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</si>
  <si>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</si>
  <si>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</si>
  <si>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</si>
  <si>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</si>
  <si>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</si>
  <si>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</si>
  <si>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</si>
  <si>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</si>
  <si>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</si>
  <si>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</si>
  <si>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</si>
  <si>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</si>
  <si>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</si>
  <si>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</si>
  <si>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</si>
  <si>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</si>
  <si>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</si>
  <si>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</si>
  <si>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</si>
  <si>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</si>
  <si>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</si>
  <si>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</si>
  <si>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</si>
  <si>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</si>
  <si>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</si>
  <si>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</si>
  <si>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</si>
  <si>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</si>
  <si>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</si>
  <si>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</si>
  <si>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</si>
  <si>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</si>
  <si>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</si>
  <si>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</si>
  <si>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</si>
  <si>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</si>
  <si>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</si>
  <si>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</si>
  <si>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</si>
  <si>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</si>
  <si>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</si>
  <si>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</si>
  <si>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</si>
  <si>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</si>
  <si>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</si>
  <si>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</si>
  <si>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</si>
  <si>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</si>
  <si>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</si>
  <si>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</si>
  <si>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</si>
  <si>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</si>
  <si>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</si>
  <si>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</si>
  <si>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</si>
  <si>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</si>
  <si>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</si>
  <si>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</si>
  <si>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</si>
  <si>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</si>
  <si>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</si>
  <si>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</si>
  <si>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</si>
  <si>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</si>
  <si>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</si>
  <si>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</si>
  <si>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</si>
  <si>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</si>
  <si>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</si>
  <si>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</si>
  <si>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</si>
  <si>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</si>
  <si>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</si>
  <si>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</si>
  <si>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</si>
  <si>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</si>
  <si>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</si>
  <si>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</si>
  <si>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</si>
  <si>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</si>
  <si>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</si>
  <si>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</si>
  <si>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</si>
  <si>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</si>
  <si>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</si>
  <si>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</si>
  <si>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</si>
  <si>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</si>
  <si>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</si>
  <si>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</si>
  <si>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</si>
  <si>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</si>
  <si>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</si>
  <si>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</si>
  <si>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</si>
  <si>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</si>
  <si>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</si>
  <si>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</si>
  <si>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</si>
  <si>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</si>
  <si>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</si>
  <si>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</si>
  <si>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</si>
  <si>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</si>
  <si>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</si>
  <si>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</si>
  <si>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</si>
  <si>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</si>
  <si>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</si>
  <si>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</si>
  <si>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</si>
  <si>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</si>
  <si>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</si>
  <si>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</si>
  <si>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</si>
  <si>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</si>
  <si>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</si>
  <si>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</si>
  <si>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</si>
  <si>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</si>
  <si>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</si>
  <si>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</si>
  <si>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</si>
  <si>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</si>
  <si>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</si>
  <si>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</si>
  <si>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</si>
  <si>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</si>
  <si>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</si>
  <si>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</si>
  <si>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</si>
  <si>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</si>
  <si>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</si>
  <si>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</si>
  <si>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</si>
  <si>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</si>
  <si>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</si>
  <si>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</si>
  <si>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</si>
  <si>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</si>
  <si>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</si>
  <si>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</si>
  <si>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</si>
  <si>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</si>
  <si>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</si>
  <si>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</si>
  <si>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</si>
  <si>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</si>
  <si>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</si>
  <si>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</si>
  <si>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</si>
  <si>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</si>
  <si>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</si>
  <si>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</si>
  <si>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</si>
  <si>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</si>
  <si>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</si>
  <si>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</si>
  <si>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</si>
  <si>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</si>
  <si>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</si>
  <si>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</si>
  <si>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</si>
  <si>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</si>
  <si>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</si>
  <si>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</si>
  <si>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</si>
  <si>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</si>
  <si>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</si>
  <si>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</si>
  <si>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</si>
  <si>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</si>
  <si>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</si>
  <si>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</si>
  <si>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</si>
  <si>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</si>
  <si>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</si>
  <si>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</si>
  <si>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</si>
  <si>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</si>
  <si>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</si>
  <si>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</si>
  <si>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</si>
  <si>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</si>
  <si>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</si>
  <si>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</si>
  <si>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</si>
  <si>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</si>
  <si>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</si>
  <si>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</si>
  <si>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</si>
  <si>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</si>
  <si>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</si>
  <si>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</si>
  <si>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</si>
  <si>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</si>
  <si>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</si>
  <si>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</si>
  <si>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</si>
  <si>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</si>
  <si>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</si>
  <si>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</si>
  <si>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</si>
  <si>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</si>
  <si>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</si>
  <si>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</si>
  <si>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</si>
  <si>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</si>
  <si>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</si>
  <si>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</si>
  <si>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</si>
  <si>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</si>
  <si>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</si>
  <si>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</si>
  <si>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</si>
  <si>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</si>
  <si>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</si>
  <si>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</si>
  <si>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</si>
  <si>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</si>
  <si>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</si>
  <si>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</si>
  <si>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</si>
  <si>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</si>
  <si>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</si>
  <si>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</si>
  <si>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</si>
  <si>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</si>
  <si>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</si>
  <si>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</si>
  <si>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</si>
  <si>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</si>
  <si>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</si>
  <si>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</si>
  <si>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</si>
  <si>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</si>
  <si>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</si>
  <si>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</si>
  <si>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</si>
  <si>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</si>
  <si>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</si>
  <si>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</si>
  <si>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</si>
  <si>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</si>
  <si>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</si>
  <si>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</si>
  <si>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</si>
  <si>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</si>
  <si>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</si>
  <si>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</si>
  <si>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</si>
  <si>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</si>
  <si>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</si>
  <si>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</si>
  <si>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</si>
  <si>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</si>
  <si>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</si>
  <si>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</si>
  <si>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</si>
  <si>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</si>
  <si>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</si>
  <si>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</si>
  <si>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</si>
  <si>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</si>
  <si>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</si>
  <si>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</si>
  <si>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</si>
  <si>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</si>
  <si>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</si>
  <si>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</si>
  <si>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</si>
  <si>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</si>
  <si>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</si>
  <si>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</si>
  <si>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</si>
  <si>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</si>
  <si>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</si>
  <si>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</si>
  <si>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</si>
  <si>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</si>
  <si>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</si>
  <si>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</si>
  <si>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</si>
  <si>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</si>
  <si>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</si>
  <si>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</si>
  <si>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</si>
  <si>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</si>
  <si>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</si>
  <si>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</si>
  <si>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</si>
  <si>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</si>
  <si>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</si>
  <si>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</si>
  <si>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</si>
  <si>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</si>
  <si>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</si>
  <si>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</si>
  <si>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</si>
  <si>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</si>
  <si>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</si>
  <si>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</si>
  <si>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</si>
  <si>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</si>
  <si>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</si>
  <si>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</si>
  <si>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</si>
  <si>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</si>
  <si>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</si>
  <si>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</si>
  <si>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</si>
  <si>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</si>
  <si>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</si>
  <si>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</si>
  <si>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</si>
  <si>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</si>
  <si>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</si>
  <si>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</si>
  <si>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</si>
  <si>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</si>
  <si>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</si>
  <si>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</si>
  <si>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</si>
  <si>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</si>
  <si>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</si>
  <si>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</si>
  <si>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</si>
  <si>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</si>
  <si>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</si>
  <si>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</si>
  <si>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</si>
  <si>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</si>
  <si>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</si>
  <si>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</si>
  <si>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</si>
  <si>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</si>
  <si>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</si>
  <si>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</si>
  <si>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</si>
  <si>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</si>
  <si>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</si>
  <si>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</si>
  <si>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</si>
  <si>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</si>
  <si>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</si>
  <si>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</si>
  <si>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</si>
  <si>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</si>
  <si>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</si>
  <si>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</si>
  <si>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</si>
  <si>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</si>
  <si>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</si>
  <si>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</si>
  <si>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</si>
  <si>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</si>
  <si>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</si>
  <si>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</si>
  <si>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</si>
  <si>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</si>
  <si>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</si>
  <si>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</si>
  <si>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</si>
  <si>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</si>
  <si>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</si>
  <si>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</si>
  <si>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</si>
  <si>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</si>
  <si>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</si>
  <si>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</si>
  <si>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</si>
  <si>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</si>
  <si>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</si>
  <si>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</si>
  <si>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</si>
  <si>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</si>
  <si>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</si>
  <si>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</si>
  <si>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</si>
  <si>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</si>
  <si>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</si>
  <si>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</si>
  <si>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</si>
  <si>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</si>
  <si>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</si>
  <si>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</si>
  <si>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</si>
  <si>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</si>
  <si>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</si>
  <si>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</si>
  <si>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</si>
  <si>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</si>
  <si>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</si>
  <si>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</si>
  <si>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</si>
  <si>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</si>
  <si>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</si>
  <si>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</si>
  <si>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</si>
  <si>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</si>
  <si>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</si>
  <si>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</si>
  <si>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</si>
  <si>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</si>
  <si>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</si>
  <si>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</si>
  <si>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</si>
  <si>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</si>
  <si>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</si>
  <si>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</si>
  <si>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</si>
  <si>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</si>
  <si>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</si>
  <si>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</si>
  <si>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</si>
  <si>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</si>
  <si>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</si>
  <si>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</si>
  <si>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</si>
  <si>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</si>
  <si>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</si>
  <si>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</si>
  <si>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</si>
  <si>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</si>
  <si>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</si>
  <si>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</si>
  <si>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</si>
  <si>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</si>
  <si>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</si>
  <si>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</si>
  <si>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</si>
  <si>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</si>
  <si>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</si>
  <si>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</si>
  <si>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</si>
  <si>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</si>
  <si>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</si>
  <si>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</si>
  <si>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</si>
  <si>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</si>
  <si>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</si>
  <si>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</si>
  <si>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</si>
  <si>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</si>
  <si>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</si>
  <si>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</si>
  <si>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</si>
  <si>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</si>
  <si>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</si>
  <si>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</si>
  <si>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</si>
  <si>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</si>
  <si>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</si>
  <si>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</si>
  <si>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</si>
  <si>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</si>
  <si>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</si>
  <si>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</si>
  <si>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</si>
  <si>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</si>
  <si>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</si>
  <si>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</si>
  <si>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</si>
  <si>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</si>
  <si>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</si>
  <si>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</si>
  <si>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</si>
  <si>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</si>
  <si>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</si>
  <si>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</si>
  <si>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</si>
  <si>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</si>
  <si>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</si>
  <si>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</si>
  <si>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</si>
  <si>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</si>
  <si>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</si>
  <si>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</si>
  <si>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</si>
  <si>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</si>
  <si>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</si>
  <si>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</si>
  <si>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</si>
  <si>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</si>
  <si>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</si>
  <si>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</si>
  <si>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</si>
  <si>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</si>
  <si>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</si>
  <si>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</si>
  <si>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</si>
  <si>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</si>
  <si>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</si>
  <si>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</si>
  <si>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</si>
  <si>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</si>
  <si>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</si>
  <si>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</si>
  <si>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</si>
  <si>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</si>
  <si>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</si>
  <si>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</si>
  <si>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</si>
  <si>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</si>
  <si>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</si>
  <si>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</si>
  <si>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</si>
  <si>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</si>
  <si>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</si>
  <si>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</si>
  <si>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</si>
  <si>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</si>
  <si>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</si>
  <si>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</si>
  <si>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</si>
  <si>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</si>
  <si>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</si>
  <si>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</si>
  <si>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</si>
  <si>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</si>
  <si>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</si>
  <si>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</si>
  <si>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</si>
  <si>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</si>
  <si>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</si>
  <si>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</si>
  <si>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</si>
  <si>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</si>
  <si>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</si>
  <si>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</si>
  <si>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</si>
  <si>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</si>
  <si>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</si>
  <si>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</si>
  <si>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</si>
  <si>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</si>
  <si>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</si>
  <si>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</si>
  <si>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</si>
  <si>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</si>
  <si>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</si>
  <si>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</si>
  <si>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</si>
  <si>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</si>
  <si>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</si>
  <si>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</si>
  <si>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</si>
  <si>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</si>
  <si>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</si>
  <si>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</si>
  <si>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</si>
  <si>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</si>
  <si>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</si>
  <si>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</si>
  <si>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</si>
  <si>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</si>
  <si>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</si>
  <si>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</si>
  <si>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</si>
  <si>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</si>
  <si>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</si>
  <si>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</si>
  <si>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</si>
  <si>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</si>
  <si>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</si>
  <si>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</si>
  <si>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</si>
  <si>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</si>
  <si>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</si>
  <si>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</si>
  <si>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</si>
  <si>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</si>
  <si>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</si>
  <si>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</si>
  <si>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</si>
  <si>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</si>
  <si>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</si>
  <si>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</si>
  <si>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</si>
  <si>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</si>
  <si>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</si>
  <si>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</si>
  <si>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</si>
  <si>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</si>
  <si>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</si>
  <si>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</si>
  <si>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</si>
  <si>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</si>
  <si>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</si>
  <si>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</si>
  <si>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</si>
  <si>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</si>
  <si>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</si>
  <si>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</si>
  <si>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</si>
  <si>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</si>
  <si>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</si>
  <si>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</si>
  <si>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</si>
  <si>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</si>
  <si>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</si>
  <si>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</si>
  <si>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</si>
  <si>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</si>
  <si>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</si>
  <si>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</si>
  <si>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</si>
  <si>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</si>
  <si>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</si>
  <si>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</si>
  <si>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</si>
  <si>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</si>
  <si>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</si>
  <si>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</si>
  <si>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</si>
  <si>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</si>
  <si>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</si>
  <si>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</si>
  <si>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</si>
  <si>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</si>
  <si>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</si>
  <si>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</si>
  <si>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</si>
  <si>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</si>
  <si>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</si>
  <si>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</si>
  <si>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</si>
  <si>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</si>
  <si>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</si>
  <si>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</si>
  <si>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</si>
  <si>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</si>
  <si>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</si>
  <si>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</si>
  <si>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</si>
  <si>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</si>
  <si>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</si>
  <si>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</si>
  <si>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</si>
  <si>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</si>
  <si>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</si>
  <si>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</si>
  <si>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</si>
  <si>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</si>
  <si>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</si>
  <si>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</si>
  <si>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</si>
  <si>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</si>
  <si>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</si>
  <si>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</si>
  <si>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</si>
  <si>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</si>
  <si>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</si>
  <si>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</si>
  <si>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</si>
  <si>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</si>
  <si>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</si>
  <si>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</si>
  <si>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</si>
  <si>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</si>
  <si>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</si>
  <si>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</si>
  <si>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</si>
  <si>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</si>
  <si>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</si>
  <si>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</si>
  <si>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</si>
  <si>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</si>
  <si>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</si>
  <si>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</si>
  <si>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</si>
  <si>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</si>
  <si>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</si>
  <si>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</si>
  <si>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</si>
  <si>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</si>
  <si>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</si>
  <si>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</si>
  <si>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</si>
  <si>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</si>
  <si>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</si>
  <si>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</si>
  <si>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</si>
  <si>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</si>
  <si>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</si>
  <si>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</si>
  <si>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</si>
  <si>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</si>
  <si>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</si>
  <si>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</si>
  <si>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</si>
  <si>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</si>
  <si>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</si>
  <si>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</si>
  <si>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</si>
  <si>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</si>
  <si>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</si>
  <si>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</si>
  <si>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</si>
  <si>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</si>
  <si>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</si>
  <si>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</si>
  <si>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</si>
  <si>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</si>
  <si>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</si>
  <si>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</si>
  <si>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</si>
  <si>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</si>
  <si>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</si>
  <si>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</si>
  <si>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</si>
  <si>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</si>
  <si>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</si>
  <si>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</si>
  <si>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</si>
  <si>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</si>
  <si>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</si>
  <si>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</si>
  <si>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</si>
  <si>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</si>
  <si>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</si>
  <si>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</si>
  <si>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</si>
  <si>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</si>
  <si>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</si>
  <si>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</si>
  <si>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</si>
  <si>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</si>
  <si>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</si>
  <si>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</si>
  <si>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</si>
  <si>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</si>
  <si>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</si>
  <si>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</si>
  <si>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</si>
  <si>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</si>
  <si>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</si>
  <si>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</si>
  <si>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</si>
  <si>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</si>
  <si>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</si>
  <si>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</si>
  <si>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</si>
  <si>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</si>
  <si>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</si>
  <si>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</si>
  <si>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</si>
  <si>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</si>
  <si>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</si>
  <si>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</si>
  <si>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</si>
  <si>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</si>
  <si>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</si>
  <si>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</si>
  <si>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</si>
  <si>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</si>
  <si>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</si>
  <si>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</si>
  <si>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</si>
  <si>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</si>
  <si>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</si>
  <si>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</si>
  <si>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</si>
  <si>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</si>
  <si>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</si>
  <si>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</si>
  <si>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</si>
  <si>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</si>
  <si>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</si>
  <si>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</si>
  <si>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</si>
  <si>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</si>
  <si>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</si>
  <si>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</si>
  <si>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</si>
  <si>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</si>
  <si>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</si>
  <si>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</si>
  <si>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</si>
  <si>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</si>
  <si>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</si>
  <si>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</si>
  <si>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</si>
  <si>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</si>
  <si>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</si>
  <si>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</si>
  <si>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</si>
  <si>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</si>
  <si>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</si>
  <si>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</si>
  <si>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</si>
  <si>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</si>
  <si>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</si>
  <si>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</si>
  <si>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</si>
  <si>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</si>
  <si>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</si>
  <si>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</si>
  <si>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</si>
  <si>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</si>
  <si>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</si>
  <si>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</si>
  <si>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</si>
  <si>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</si>
  <si>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</si>
  <si>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</si>
  <si>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</si>
  <si>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</si>
  <si>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</si>
  <si>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</si>
  <si>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</si>
  <si>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</si>
  <si>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</si>
  <si>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</si>
  <si>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</si>
  <si>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</si>
  <si>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</si>
  <si>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</si>
  <si>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</si>
  <si>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</si>
  <si>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</si>
  <si>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</si>
  <si>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</si>
  <si>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</si>
  <si>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</si>
  <si>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</si>
  <si>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</si>
  <si>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</si>
  <si>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</si>
  <si>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</si>
  <si>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</si>
  <si>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</si>
  <si>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</si>
  <si>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</si>
  <si>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</si>
  <si>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</si>
  <si>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</si>
  <si>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</si>
  <si>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</si>
  <si>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</si>
  <si>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</si>
  <si>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</si>
  <si>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</si>
  <si>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</si>
  <si>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</si>
  <si>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</si>
  <si>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</si>
  <si>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</si>
  <si>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</si>
  <si>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</si>
  <si>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</si>
  <si>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</si>
  <si>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</si>
  <si>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</si>
  <si>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</si>
  <si>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</si>
  <si>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</si>
  <si>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</si>
  <si>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</si>
  <si>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</si>
  <si>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</si>
  <si>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</si>
  <si>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</si>
  <si>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</si>
  <si>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</si>
  <si>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</si>
  <si>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</si>
  <si>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</si>
  <si>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</si>
  <si>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</si>
  <si>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</si>
  <si>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</si>
  <si>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</si>
  <si>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</si>
  <si>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</si>
  <si>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</si>
  <si>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</si>
  <si>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</si>
  <si>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</si>
  <si>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</si>
  <si>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</si>
  <si>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</si>
  <si>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</si>
  <si>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</si>
  <si>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</si>
  <si>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</si>
  <si>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</si>
  <si>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</si>
  <si>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</si>
  <si>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</si>
  <si>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</si>
  <si>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</si>
  <si>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</si>
  <si>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</si>
  <si>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</si>
  <si>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</si>
  <si>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</si>
  <si>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</si>
  <si>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</si>
  <si>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</si>
  <si>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</si>
  <si>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</si>
  <si>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</si>
  <si>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</si>
  <si>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</si>
  <si>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</si>
  <si>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</si>
  <si>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</si>
  <si>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</si>
  <si>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</si>
  <si>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</si>
  <si>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</si>
  <si>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</si>
  <si>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</si>
  <si>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</si>
  <si>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</si>
  <si>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</si>
  <si>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</si>
  <si>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</si>
  <si>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</si>
  <si>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</si>
  <si>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</si>
  <si>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</si>
  <si>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</si>
  <si>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</si>
  <si>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</si>
  <si>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</si>
  <si>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</si>
  <si>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</si>
  <si>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</si>
  <si>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</si>
  <si>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</si>
  <si>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</si>
  <si>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</si>
  <si>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</si>
  <si>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</si>
  <si>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</si>
  <si>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</si>
  <si>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</si>
  <si>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</si>
  <si>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</si>
  <si>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</si>
  <si>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</si>
  <si>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</si>
  <si>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</si>
  <si>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</si>
  <si>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</si>
  <si>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</si>
  <si>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</si>
  <si>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</si>
  <si>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</si>
  <si>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</si>
  <si>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</si>
  <si>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</si>
  <si>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</si>
  <si>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</si>
  <si>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</si>
  <si>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</si>
  <si>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</si>
  <si>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</si>
  <si>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</si>
  <si>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</si>
  <si>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</si>
  <si>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</si>
  <si>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</si>
  <si>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</si>
  <si>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</si>
  <si>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</si>
  <si>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</si>
  <si>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</si>
  <si>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</si>
  <si>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</si>
  <si>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</si>
  <si>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</si>
  <si>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</si>
  <si>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</si>
  <si>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</si>
  <si>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</si>
  <si>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</si>
  <si>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</si>
  <si>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</si>
  <si>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</si>
  <si>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</si>
  <si>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</si>
  <si>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</si>
  <si>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</si>
  <si>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</si>
  <si>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</si>
  <si>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</si>
  <si>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</si>
  <si>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</si>
  <si>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</si>
  <si>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</si>
  <si>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</si>
  <si>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</si>
  <si>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</si>
  <si>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</si>
  <si>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</si>
  <si>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</si>
  <si>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</si>
  <si>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</si>
  <si>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</si>
  <si>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</si>
  <si>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</si>
  <si>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</si>
  <si>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</si>
  <si>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</si>
  <si>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</si>
  <si>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</si>
  <si>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</si>
  <si>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</si>
  <si>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</si>
  <si>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</si>
  <si>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</si>
  <si>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</si>
  <si>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</si>
  <si>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</si>
  <si>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</si>
  <si>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</si>
  <si>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</si>
  <si>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</si>
  <si>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</si>
  <si>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</si>
  <si>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</si>
  <si>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</si>
  <si>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</si>
  <si>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</si>
  <si>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</si>
  <si>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</si>
  <si>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</si>
  <si>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</si>
  <si>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</si>
  <si>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</si>
  <si>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</si>
  <si>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</si>
  <si>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</si>
  <si>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</si>
  <si>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</si>
  <si>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</si>
  <si>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</si>
  <si>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</si>
  <si>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</si>
  <si>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</si>
  <si>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</si>
  <si>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</si>
  <si>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</si>
  <si>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</si>
  <si>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</si>
  <si>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</si>
  <si>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</si>
  <si>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</si>
  <si>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</si>
  <si>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</si>
  <si>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</si>
  <si>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</si>
  <si>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</si>
  <si>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</si>
  <si>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</si>
  <si>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</si>
  <si>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</si>
  <si>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</si>
  <si>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</si>
  <si>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</si>
  <si>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</si>
  <si>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</si>
  <si>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</si>
  <si>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</si>
  <si>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</si>
  <si>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</si>
  <si>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</si>
  <si>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</si>
  <si>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</si>
  <si>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</si>
  <si>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</si>
  <si>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</si>
  <si>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</si>
  <si>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</si>
  <si>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</si>
  <si>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</si>
  <si>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</si>
  <si>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</si>
  <si>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</si>
  <si>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</si>
  <si>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</si>
  <si>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</si>
  <si>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</si>
  <si>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</si>
  <si>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</si>
  <si>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</si>
  <si>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</si>
  <si>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</si>
  <si>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</si>
  <si>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</si>
  <si>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</si>
  <si>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</si>
  <si>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</si>
  <si>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</si>
  <si>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</si>
  <si>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</si>
  <si>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</si>
  <si>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</si>
  <si>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</si>
  <si>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</si>
  <si>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</si>
  <si>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</si>
  <si>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</si>
  <si>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</si>
  <si>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</si>
  <si>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</si>
  <si>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</si>
  <si>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</si>
  <si>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</si>
  <si>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</si>
  <si>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</si>
  <si>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</si>
  <si>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</si>
  <si>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</si>
  <si>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</si>
  <si>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</si>
  <si>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</si>
  <si>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</si>
  <si>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</si>
  <si>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</si>
  <si>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</si>
  <si>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</si>
  <si>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</si>
  <si>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</si>
  <si>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</si>
  <si>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</si>
  <si>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</si>
  <si>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</si>
  <si>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</si>
  <si>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</si>
  <si>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</si>
  <si>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</si>
  <si>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</si>
  <si>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</si>
  <si>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</si>
  <si>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</si>
  <si>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</si>
  <si>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</si>
  <si>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</si>
  <si>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</si>
  <si>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</si>
  <si>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</si>
  <si>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</si>
  <si>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</si>
  <si>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</si>
  <si>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</si>
  <si>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</si>
  <si>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</si>
  <si>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</si>
  <si>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</si>
  <si>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</si>
  <si>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</si>
  <si>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</si>
  <si>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</si>
  <si>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</si>
  <si>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</si>
  <si>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</si>
  <si>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</si>
  <si>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</si>
  <si>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</si>
  <si>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</si>
  <si>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</si>
  <si>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</si>
  <si>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</si>
  <si>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</si>
  <si>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</si>
  <si>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</si>
  <si>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</si>
  <si>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</si>
  <si>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</si>
  <si>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</si>
  <si>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</si>
  <si>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</si>
  <si>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</si>
  <si>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</si>
  <si>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</si>
  <si>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</si>
  <si>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</si>
  <si>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</si>
  <si>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</si>
  <si>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</si>
  <si>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</si>
  <si>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</si>
  <si>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</si>
  <si>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</si>
  <si>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</si>
  <si>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</si>
  <si>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</si>
  <si>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</si>
  <si>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</si>
  <si>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</si>
  <si>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</si>
  <si>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</si>
  <si>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</si>
  <si>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</si>
  <si>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</si>
  <si>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</si>
  <si>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</si>
  <si>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</si>
  <si>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</si>
  <si>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</si>
  <si>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</si>
  <si>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</si>
  <si>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</si>
  <si>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</si>
  <si>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</si>
  <si>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</si>
  <si>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</si>
  <si>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</si>
  <si>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</si>
  <si>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</si>
  <si>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</si>
  <si>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</si>
  <si>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</si>
  <si>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</si>
  <si>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</si>
  <si>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</si>
  <si>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</si>
  <si>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</si>
  <si>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</si>
  <si>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</si>
  <si>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</si>
  <si>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</si>
  <si>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</si>
  <si>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</si>
  <si>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</si>
  <si>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</si>
  <si>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</si>
  <si>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</si>
  <si>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</si>
  <si>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</si>
  <si>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</si>
  <si>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</si>
  <si>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</si>
  <si>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</si>
  <si>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</si>
  <si>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</si>
  <si>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</si>
  <si>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</si>
  <si>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</si>
  <si>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</si>
  <si>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</si>
  <si>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</si>
  <si>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</si>
  <si>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</si>
  <si>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</si>
  <si>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</si>
  <si>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</si>
  <si>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</si>
  <si>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</si>
  <si>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</si>
  <si>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</si>
  <si>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</si>
  <si>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</si>
  <si>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</si>
  <si>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</si>
  <si>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</si>
  <si>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</si>
  <si>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</si>
  <si>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</si>
  <si>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</si>
  <si>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</si>
  <si>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</si>
  <si>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</si>
  <si>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</si>
  <si>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</si>
  <si>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</si>
  <si>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</si>
  <si>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</si>
  <si>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</si>
  <si>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</si>
  <si>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</si>
  <si>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</si>
  <si>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</si>
  <si>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</si>
  <si>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</si>
  <si>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</si>
  <si>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</si>
  <si>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</si>
  <si>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</si>
  <si>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</si>
  <si>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</si>
  <si>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</si>
  <si>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</si>
  <si>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</si>
  <si>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</si>
  <si>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</si>
  <si>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</si>
  <si>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</si>
  <si>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</si>
  <si>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</si>
  <si>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</si>
  <si>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</si>
  <si>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</si>
  <si>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</si>
  <si>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</si>
  <si>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</si>
  <si>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</si>
  <si>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</si>
  <si>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</si>
  <si>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</si>
  <si>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</si>
  <si>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</si>
  <si>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</si>
  <si>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</si>
  <si>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</si>
  <si>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</si>
  <si>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</si>
  <si>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</si>
  <si>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</si>
  <si>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</si>
  <si>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</si>
  <si>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</si>
  <si>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</si>
  <si>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</si>
  <si>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</si>
  <si>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</si>
  <si>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</si>
  <si>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</si>
  <si>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</si>
  <si>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</si>
  <si>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</si>
  <si>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</si>
  <si>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</si>
  <si>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</si>
  <si>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</si>
  <si>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</si>
  <si>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</si>
  <si>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</si>
  <si>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</si>
  <si>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</si>
  <si>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</si>
  <si>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</si>
  <si>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</si>
  <si>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</si>
  <si>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</si>
  <si>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</si>
  <si>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</si>
  <si>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</si>
  <si>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</si>
  <si>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</si>
  <si>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</si>
  <si>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</si>
  <si>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</si>
  <si>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</si>
  <si>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</si>
  <si>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</si>
  <si>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</si>
  <si>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</si>
  <si>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</si>
  <si>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</si>
  <si>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</si>
  <si>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</si>
  <si>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</si>
  <si>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A</t>
  </si>
  <si>
    <t>B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</si>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</sst>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4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104171.59999999999</v>
          </cell>
        </row>
        <row r="9">
          <cell r="BH9">
            <v>0</v>
          </cell>
        </row>
        <row r="10">
          <cell r="BH10">
            <v>0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273862.20911385352</v>
      </c>
      <c r="G3" s="217">
        <f>SUM(G4:G11)</f>
        <v>46997.430886146438</v>
      </c>
      <c r="H3" s="217">
        <f ca="1">SUM(H4:H11)</f>
        <v>160158.02000000002</v>
      </c>
      <c r="I3" s="231">
        <f>IFERROR(F3/E3," ")</f>
        <v>0.85352651119926948</v>
      </c>
      <c r="J3" s="217">
        <f>SUM(J4:J11)</f>
        <v>128905.3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19456.350000000002</v>
      </c>
      <c r="G5" s="220">
        <f t="shared" ref="G5:G7" si="1">+E5-F5</f>
        <v>5210.3500000000022</v>
      </c>
      <c r="H5" s="220">
        <f ca="1">'BTP-U302AB2'!P5</f>
        <v>0</v>
      </c>
      <c r="I5" s="233">
        <f t="shared" si="0"/>
        <v>0.78876988004070259</v>
      </c>
      <c r="J5" s="220">
        <f>[2]Progress!$BH$9</f>
        <v>0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104171.59999999999</v>
      </c>
      <c r="K6" s="234">
        <f t="shared" si="2"/>
        <v>31339.720000000016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94247.839113853523</v>
      </c>
      <c r="G7" s="220">
        <f t="shared" si="1"/>
        <v>41515.080886146461</v>
      </c>
      <c r="H7" s="220">
        <f ca="1">'BTP-U302SCR2'!P5</f>
        <v>0</v>
      </c>
      <c r="I7" s="233">
        <f t="shared" si="0"/>
        <v>0.6942089866205996</v>
      </c>
      <c r="J7" s="220">
        <f>[2]Progress!$BH$10</f>
        <v>0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S449" activePane="bottomRight" state="frozen"/>
      <selection activeCell="X13" sqref="X13"/>
      <selection pane="topRight" activeCell="X13" sqref="X13"/>
      <selection pane="bottomLeft" activeCell="X13" sqref="X13"/>
      <selection pane="bottomRight" activeCell="BF6" sqref="BF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0</v>
      </c>
      <c r="BC27" s="73" cm="1">
        <f t="array" ref="BC27">SUMPRODUCT($J$30:$J$846,BC30:BC846,--(BC30:BC846&lt;&gt;""))</f>
        <v>1593.2199999999996</v>
      </c>
      <c r="BD27" s="73" t="e" cm="1">
        <f t="array" ref="BD27">SUMPRODUCT($J$30:$J$846,BD30:BD846,--(BD30:BD846&lt;&gt;""))</f>
        <v>#VALUE!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0</v>
      </c>
      <c r="BC28" s="75">
        <f t="shared" si="1"/>
        <v>16685</v>
      </c>
      <c r="BD28" s="75" t="e">
        <f t="shared" ref="BD28" si="9">SUM(BD30:BD846)</f>
        <v>#VALUE!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/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 t="e">
        <f>SUMIFS([1]Up!$J:$J,[1]Up!$D:$D,D30)</f>
        <v>#VALUE!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 t="e">
        <f>SUMIFS([1]Up!$J:$J,[1]Up!$D:$D,D31)</f>
        <v>#VALUE!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 t="e">
        <f>SUMIFS([1]Up!$J:$J,[1]Up!$D:$D,D32)</f>
        <v>#VALUE!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 t="e">
        <f>SUMIFS([1]Up!$J:$J,[1]Up!$D:$D,D33)</f>
        <v>#VALUE!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 t="e">
        <f>SUMIFS([1]Up!$J:$J,[1]Up!$D:$D,D34)</f>
        <v>#VALUE!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 t="e">
        <f>SUMIFS([1]Up!$J:$J,[1]Up!$D:$D,D35)</f>
        <v>#VALUE!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 t="e">
        <f>SUMIFS([1]Up!$J:$J,[1]Up!$D:$D,D36)</f>
        <v>#VALUE!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 t="e">
        <f>SUMIFS([1]Up!$J:$J,[1]Up!$D:$D,D37)</f>
        <v>#VALUE!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 t="e">
        <f>SUMIFS([1]Up!$J:$J,[1]Up!$D:$D,D38)</f>
        <v>#VALUE!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 t="e">
        <f>SUMIFS([1]Up!$J:$J,[1]Up!$D:$D,D39)</f>
        <v>#VALUE!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 t="e">
        <f>SUMIFS([1]Up!$J:$J,[1]Up!$D:$D,D40)</f>
        <v>#VALUE!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 t="e">
        <f>SUMIFS([1]Up!$J:$J,[1]Up!$D:$D,D41)</f>
        <v>#VALUE!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 t="e">
        <f>SUMIFS([1]Up!$J:$J,[1]Up!$D:$D,D42)</f>
        <v>#VALUE!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 t="e">
        <f>SUMIFS([1]Up!$J:$J,[1]Up!$D:$D,D43)</f>
        <v>#VALUE!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 t="e">
        <f>SUMIFS([1]Up!$J:$J,[1]Up!$D:$D,D44)</f>
        <v>#VALUE!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 t="e">
        <f>SUMIFS([1]Up!$J:$J,[1]Up!$D:$D,D45)</f>
        <v>#VALUE!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 t="e">
        <f>SUMIFS([1]Up!$J:$J,[1]Up!$D:$D,D46)</f>
        <v>#VALUE!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 t="e">
        <f>SUMIFS([1]Up!$J:$J,[1]Up!$D:$D,D47)</f>
        <v>#VALUE!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 t="e">
        <f>SUMIFS([1]Up!$J:$J,[1]Up!$D:$D,D48)</f>
        <v>#VALUE!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 t="e">
        <f>SUMIFS([1]Up!$J:$J,[1]Up!$D:$D,D49)</f>
        <v>#VALUE!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 t="e">
        <f>SUMIFS([1]Up!$J:$J,[1]Up!$D:$D,D50)</f>
        <v>#VALUE!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 t="e">
        <f>SUMIFS([1]Up!$J:$J,[1]Up!$D:$D,D51)</f>
        <v>#VALUE!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 t="e">
        <f>SUMIFS([1]Up!$J:$J,[1]Up!$D:$D,D52)</f>
        <v>#VALUE!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 t="e">
        <f>SUMIFS([1]Up!$J:$J,[1]Up!$D:$D,D53)</f>
        <v>#VALUE!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 t="e">
        <f>SUMIFS([1]Up!$J:$J,[1]Up!$D:$D,D54)</f>
        <v>#VALUE!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 t="e">
        <f>SUMIFS([1]Up!$J:$J,[1]Up!$D:$D,D55)</f>
        <v>#VALUE!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 t="e">
        <f>SUMIFS([1]Up!$J:$J,[1]Up!$D:$D,D56)</f>
        <v>#VALUE!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 t="e">
        <f>SUMIFS([1]Up!$J:$J,[1]Up!$D:$D,D57)</f>
        <v>#VALUE!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 t="e">
        <f>SUMIFS([1]Up!$J:$J,[1]Up!$D:$D,D58)</f>
        <v>#VALUE!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 t="e">
        <f>SUMIFS([1]Up!$J:$J,[1]Up!$D:$D,D59)</f>
        <v>#VALUE!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 t="e">
        <f>SUMIFS([1]Up!$J:$J,[1]Up!$D:$D,D60)</f>
        <v>#VALUE!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 t="e">
        <f>SUMIFS([1]Up!$J:$J,[1]Up!$D:$D,D61)</f>
        <v>#VALUE!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 t="e">
        <f>SUMIFS([1]Up!$J:$J,[1]Up!$D:$D,D62)</f>
        <v>#VALUE!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 t="e">
        <f>SUMIFS([1]Up!$J:$J,[1]Up!$D:$D,D63)</f>
        <v>#VALUE!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 t="e">
        <f>SUMIFS([1]Up!$J:$J,[1]Up!$D:$D,D64)</f>
        <v>#VALUE!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 t="e">
        <f>SUMIFS([1]Up!$J:$J,[1]Up!$D:$D,D65)</f>
        <v>#VALUE!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 t="e">
        <f>SUMIFS([1]Up!$J:$J,[1]Up!$D:$D,D66)</f>
        <v>#VALUE!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 t="e">
        <f>SUMIFS([1]Up!$J:$J,[1]Up!$D:$D,D67)</f>
        <v>#VALUE!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 t="e">
        <f>SUMIFS([1]Up!$J:$J,[1]Up!$D:$D,D68)</f>
        <v>#VALUE!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 t="e">
        <f>SUMIFS([1]Up!$J:$J,[1]Up!$D:$D,D69)</f>
        <v>#VALUE!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 t="e">
        <f>SUMIFS([1]Up!$J:$J,[1]Up!$D:$D,D70)</f>
        <v>#VALUE!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 t="e">
        <f>SUMIFS([1]Up!$J:$J,[1]Up!$D:$D,D71)</f>
        <v>#VALUE!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 t="e">
        <f>SUMIFS([1]Up!$J:$J,[1]Up!$D:$D,D72)</f>
        <v>#VALUE!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 t="e">
        <f>SUMIFS([1]Up!$J:$J,[1]Up!$D:$D,D73)</f>
        <v>#VALUE!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 t="e">
        <f>SUMIFS([1]Up!$J:$J,[1]Up!$D:$D,D74)</f>
        <v>#VALUE!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 t="e">
        <f>SUMIFS([1]Up!$J:$J,[1]Up!$D:$D,D75)</f>
        <v>#VALUE!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 t="e">
        <f>SUMIFS([1]Up!$J:$J,[1]Up!$D:$D,D76)</f>
        <v>#VALUE!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 t="e">
        <f>SUMIFS([1]Up!$J:$J,[1]Up!$D:$D,D77)</f>
        <v>#VALUE!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 t="e">
        <f>SUMIFS([1]Up!$J:$J,[1]Up!$D:$D,D78)</f>
        <v>#VALUE!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 t="e">
        <f>SUMIFS([1]Up!$J:$J,[1]Up!$D:$D,D79)</f>
        <v>#VALUE!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 t="e">
        <f>SUMIFS([1]Up!$J:$J,[1]Up!$D:$D,D80)</f>
        <v>#VALUE!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 t="e">
        <f>SUMIFS([1]Up!$J:$J,[1]Up!$D:$D,D81)</f>
        <v>#VALUE!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 t="e">
        <f>SUMIFS([1]Up!$J:$J,[1]Up!$D:$D,D82)</f>
        <v>#VALUE!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 t="e">
        <f>SUMIFS([1]Up!$J:$J,[1]Up!$D:$D,D83)</f>
        <v>#VALUE!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 t="e">
        <f>SUMIFS([1]Up!$J:$J,[1]Up!$D:$D,D84)</f>
        <v>#VALUE!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 t="e">
        <f>SUMIFS([1]Up!$J:$J,[1]Up!$D:$D,D85)</f>
        <v>#VALUE!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 t="e">
        <f>SUMIFS([1]Up!$J:$J,[1]Up!$D:$D,D86)</f>
        <v>#VALUE!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 t="e">
        <f>SUMIFS([1]Up!$J:$J,[1]Up!$D:$D,D87)</f>
        <v>#VALUE!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 t="e">
        <f>SUMIFS([1]Up!$J:$J,[1]Up!$D:$D,D88)</f>
        <v>#VALUE!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 t="e">
        <f>SUMIFS([1]Up!$J:$J,[1]Up!$D:$D,D89)</f>
        <v>#VALUE!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 t="e">
        <f>SUMIFS([1]Up!$J:$J,[1]Up!$D:$D,D90)</f>
        <v>#VALUE!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 t="e">
        <f>SUMIFS([1]Up!$J:$J,[1]Up!$D:$D,D91)</f>
        <v>#VALUE!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 t="e">
        <f>SUMIFS([1]Up!$J:$J,[1]Up!$D:$D,D92)</f>
        <v>#VALUE!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 t="e">
        <f>SUMIFS([1]Up!$J:$J,[1]Up!$D:$D,D93)</f>
        <v>#VALUE!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 t="e">
        <f>SUMIFS([1]Up!$J:$J,[1]Up!$D:$D,D94)</f>
        <v>#VALUE!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 t="e">
        <f>SUMIFS([1]Up!$J:$J,[1]Up!$D:$D,D95)</f>
        <v>#VALUE!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 t="e">
        <f>SUMIFS([1]Up!$J:$J,[1]Up!$D:$D,D96)</f>
        <v>#VALUE!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 t="e">
        <f>SUMIFS([1]Up!$J:$J,[1]Up!$D:$D,D97)</f>
        <v>#VALUE!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 t="e">
        <f>SUMIFS([1]Up!$J:$J,[1]Up!$D:$D,D98)</f>
        <v>#VALUE!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 t="e">
        <f>SUMIFS([1]Up!$J:$J,[1]Up!$D:$D,D99)</f>
        <v>#VALUE!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 t="e">
        <f>SUMIFS([1]Up!$J:$J,[1]Up!$D:$D,D100)</f>
        <v>#VALUE!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 t="e">
        <f>SUMIFS([1]Up!$J:$J,[1]Up!$D:$D,D101)</f>
        <v>#VALUE!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 t="e">
        <f>SUMIFS([1]Up!$J:$J,[1]Up!$D:$D,D102)</f>
        <v>#VALUE!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 t="e">
        <f>SUMIFS([1]Up!$J:$J,[1]Up!$D:$D,D103)</f>
        <v>#VALUE!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 t="e">
        <f>SUMIFS([1]Up!$J:$J,[1]Up!$D:$D,D104)</f>
        <v>#VALUE!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 t="e">
        <f>SUMIFS([1]Up!$J:$J,[1]Up!$D:$D,D105)</f>
        <v>#VALUE!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 t="e">
        <f>SUMIFS([1]Up!$J:$J,[1]Up!$D:$D,D106)</f>
        <v>#VALUE!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 t="e">
        <f>SUMIFS([1]Up!$J:$J,[1]Up!$D:$D,D107)</f>
        <v>#VALUE!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 t="e">
        <f>SUMIFS([1]Up!$J:$J,[1]Up!$D:$D,D108)</f>
        <v>#VALUE!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 t="e">
        <f>SUMIFS([1]Up!$J:$J,[1]Up!$D:$D,D109)</f>
        <v>#VALUE!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 t="e">
        <f>SUMIFS([1]Up!$J:$J,[1]Up!$D:$D,D110)</f>
        <v>#VALUE!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 t="e">
        <f>SUMIFS([1]Up!$J:$J,[1]Up!$D:$D,D111)</f>
        <v>#VALUE!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 t="e">
        <f>SUMIFS([1]Up!$J:$J,[1]Up!$D:$D,D112)</f>
        <v>#VALUE!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 t="e">
        <f>SUMIFS([1]Up!$J:$J,[1]Up!$D:$D,D113)</f>
        <v>#VALUE!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 t="e">
        <f>SUMIFS([1]Up!$J:$J,[1]Up!$D:$D,D114)</f>
        <v>#VALUE!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 t="e">
        <f>SUMIFS([1]Up!$J:$J,[1]Up!$D:$D,D115)</f>
        <v>#VALUE!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 t="e">
        <f>SUMIFS([1]Up!$J:$J,[1]Up!$D:$D,D116)</f>
        <v>#VALUE!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 t="e">
        <f>SUMIFS([1]Up!$J:$J,[1]Up!$D:$D,D117)</f>
        <v>#VALUE!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 t="e">
        <f>SUMIFS([1]Up!$J:$J,[1]Up!$D:$D,D118)</f>
        <v>#VALUE!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 t="e">
        <f>SUMIFS([1]Up!$J:$J,[1]Up!$D:$D,D119)</f>
        <v>#VALUE!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 t="e">
        <f>SUMIFS([1]Up!$J:$J,[1]Up!$D:$D,D120)</f>
        <v>#VALUE!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4087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 t="e">
        <f>SUMIFS([1]Up!$J:$J,[1]Up!$D:$D,D121)</f>
        <v>#VALUE!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 t="e">
        <f>SUMIFS([1]Up!$J:$J,[1]Up!$D:$D,D122)</f>
        <v>#VALUE!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4088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 t="e">
        <f>SUMIFS([1]Up!$J:$J,[1]Up!$D:$D,D123)</f>
        <v>#VALUE!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 t="e">
        <f>SUMIFS([1]Up!$J:$J,[1]Up!$D:$D,D124)</f>
        <v>#VALUE!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 t="e">
        <f>SUMIFS([1]Up!$J:$J,[1]Up!$D:$D,D125)</f>
        <v>#VALUE!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 t="e">
        <f>SUMIFS([1]Up!$J:$J,[1]Up!$D:$D,D126)</f>
        <v>#VALUE!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 t="e">
        <f>SUMIFS([1]Up!$J:$J,[1]Up!$D:$D,D127)</f>
        <v>#VALUE!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 t="e">
        <f>SUMIFS([1]Up!$J:$J,[1]Up!$D:$D,D128)</f>
        <v>#VALUE!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 t="e">
        <f>SUMIFS([1]Up!$J:$J,[1]Up!$D:$D,D129)</f>
        <v>#VALUE!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 t="e">
        <f>SUMIFS([1]Up!$J:$J,[1]Up!$D:$D,D130)</f>
        <v>#VALUE!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 t="e">
        <f>SUMIFS([1]Up!$J:$J,[1]Up!$D:$D,D131)</f>
        <v>#VALUE!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 t="e">
        <f>SUMIFS([1]Up!$J:$J,[1]Up!$D:$D,D132)</f>
        <v>#VALUE!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 t="e">
        <f>SUMIFS([1]Up!$J:$J,[1]Up!$D:$D,D133)</f>
        <v>#VALUE!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 t="e">
        <f>SUMIFS([1]Up!$J:$J,[1]Up!$D:$D,D134)</f>
        <v>#VALUE!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 t="e">
        <f>SUMIFS([1]Up!$J:$J,[1]Up!$D:$D,D135)</f>
        <v>#VALUE!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 t="e">
        <f>SUMIFS([1]Up!$J:$J,[1]Up!$D:$D,D136)</f>
        <v>#VALUE!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 t="e">
        <f>SUMIFS([1]Up!$J:$J,[1]Up!$D:$D,D137)</f>
        <v>#VALUE!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 t="e">
        <f>SUMIFS([1]Up!$J:$J,[1]Up!$D:$D,D138)</f>
        <v>#VALUE!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 t="e">
        <f>SUMIFS([1]Up!$J:$J,[1]Up!$D:$D,D139)</f>
        <v>#VALUE!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 t="e">
        <f>SUMIFS([1]Up!$J:$J,[1]Up!$D:$D,D140)</f>
        <v>#VALUE!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 t="e">
        <f>SUMIFS([1]Up!$J:$J,[1]Up!$D:$D,D141)</f>
        <v>#VALUE!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 t="e">
        <f>SUMIFS([1]Up!$J:$J,[1]Up!$D:$D,D142)</f>
        <v>#VALUE!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 t="e">
        <f>SUMIFS([1]Up!$J:$J,[1]Up!$D:$D,D143)</f>
        <v>#VALUE!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 t="e">
        <f>SUMIFS([1]Up!$J:$J,[1]Up!$D:$D,D144)</f>
        <v>#VALUE!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 t="e">
        <f>SUMIFS([1]Up!$J:$J,[1]Up!$D:$D,D145)</f>
        <v>#VALUE!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 t="e">
        <f>SUMIFS([1]Up!$J:$J,[1]Up!$D:$D,D146)</f>
        <v>#VALUE!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 t="e">
        <f>SUMIFS([1]Up!$J:$J,[1]Up!$D:$D,D147)</f>
        <v>#VALUE!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 t="e">
        <f>SUMIFS([1]Up!$J:$J,[1]Up!$D:$D,D148)</f>
        <v>#VALUE!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 t="e">
        <f>SUMIFS([1]Up!$J:$J,[1]Up!$D:$D,D149)</f>
        <v>#VALUE!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 t="e">
        <f>SUMIFS([1]Up!$J:$J,[1]Up!$D:$D,D150)</f>
        <v>#VALUE!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 t="e">
        <f>SUMIFS([1]Up!$J:$J,[1]Up!$D:$D,D151)</f>
        <v>#VALUE!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 t="e">
        <f>SUMIFS([1]Up!$J:$J,[1]Up!$D:$D,D152)</f>
        <v>#VALUE!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 t="e">
        <f>SUMIFS([1]Up!$J:$J,[1]Up!$D:$D,D153)</f>
        <v>#VALUE!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 t="e">
        <f>SUMIFS([1]Up!$J:$J,[1]Up!$D:$D,D154)</f>
        <v>#VALUE!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 t="e">
        <f>SUMIFS([1]Up!$J:$J,[1]Up!$D:$D,D155)</f>
        <v>#VALUE!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 t="e">
        <f>SUMIFS([1]Up!$J:$J,[1]Up!$D:$D,D156)</f>
        <v>#VALUE!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 t="e">
        <f>SUMIFS([1]Up!$J:$J,[1]Up!$D:$D,D157)</f>
        <v>#VALUE!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 t="e">
        <f>SUMIFS([1]Up!$J:$J,[1]Up!$D:$D,D158)</f>
        <v>#VALUE!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 t="e">
        <f>SUMIFS([1]Up!$J:$J,[1]Up!$D:$D,D159)</f>
        <v>#VALUE!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 t="e">
        <f>SUMIFS([1]Up!$J:$J,[1]Up!$D:$D,D160)</f>
        <v>#VALUE!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 t="e">
        <f>SUMIFS([1]Up!$J:$J,[1]Up!$D:$D,D161)</f>
        <v>#VALUE!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 t="e">
        <f>SUMIFS([1]Up!$J:$J,[1]Up!$D:$D,D162)</f>
        <v>#VALUE!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 t="e">
        <f>SUMIFS([1]Up!$J:$J,[1]Up!$D:$D,D163)</f>
        <v>#VALUE!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 t="e">
        <f>SUMIFS([1]Up!$J:$J,[1]Up!$D:$D,D164)</f>
        <v>#VALUE!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 t="e">
        <f>SUMIFS([1]Up!$J:$J,[1]Up!$D:$D,D165)</f>
        <v>#VALUE!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 t="e">
        <f>SUMIFS([1]Up!$J:$J,[1]Up!$D:$D,D166)</f>
        <v>#VALUE!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 t="e">
        <f>SUMIFS([1]Up!$J:$J,[1]Up!$D:$D,D167)</f>
        <v>#VALUE!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 t="e">
        <f>SUMIFS([1]Up!$J:$J,[1]Up!$D:$D,D168)</f>
        <v>#VALUE!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 t="e">
        <f>SUMIFS([1]Up!$J:$J,[1]Up!$D:$D,D169)</f>
        <v>#VALUE!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 t="e">
        <f>SUMIFS([1]Up!$J:$J,[1]Up!$D:$D,D170)</f>
        <v>#VALUE!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 t="e">
        <f>SUMIFS([1]Up!$J:$J,[1]Up!$D:$D,D171)</f>
        <v>#VALUE!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 t="e">
        <f>SUMIFS([1]Up!$J:$J,[1]Up!$D:$D,D172)</f>
        <v>#VALUE!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 t="e">
        <f>SUMIFS([1]Up!$J:$J,[1]Up!$D:$D,D173)</f>
        <v>#VALUE!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 t="e">
        <f>SUMIFS([1]Up!$J:$J,[1]Up!$D:$D,D174)</f>
        <v>#VALUE!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 t="e">
        <f>SUMIFS([1]Up!$J:$J,[1]Up!$D:$D,D175)</f>
        <v>#VALUE!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 t="e">
        <f>SUMIFS([1]Up!$J:$J,[1]Up!$D:$D,D176)</f>
        <v>#VALUE!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 t="e">
        <f>SUMIFS([1]Up!$J:$J,[1]Up!$D:$D,D177)</f>
        <v>#VALUE!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 t="e">
        <f>SUMIFS([1]Up!$J:$J,[1]Up!$D:$D,D178)</f>
        <v>#VALUE!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 t="e">
        <f>SUMIFS([1]Up!$J:$J,[1]Up!$D:$D,D179)</f>
        <v>#VALUE!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 t="e">
        <f>SUMIFS([1]Up!$J:$J,[1]Up!$D:$D,D180)</f>
        <v>#VALUE!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 t="e">
        <f>SUMIFS([1]Up!$J:$J,[1]Up!$D:$D,D181)</f>
        <v>#VALUE!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 t="e">
        <f>SUMIFS([1]Up!$J:$J,[1]Up!$D:$D,D182)</f>
        <v>#VALUE!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 t="e">
        <f>SUMIFS([1]Up!$J:$J,[1]Up!$D:$D,D183)</f>
        <v>#VALUE!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 t="e">
        <f>SUMIFS([1]Up!$J:$J,[1]Up!$D:$D,D184)</f>
        <v>#VALUE!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 t="e">
        <f>SUMIFS([1]Up!$J:$J,[1]Up!$D:$D,D185)</f>
        <v>#VALUE!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 t="e">
        <f>SUMIFS([1]Up!$J:$J,[1]Up!$D:$D,D186)</f>
        <v>#VALUE!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 t="e">
        <f>SUMIFS([1]Up!$J:$J,[1]Up!$D:$D,D187)</f>
        <v>#VALUE!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 t="e">
        <f>SUMIFS([1]Up!$J:$J,[1]Up!$D:$D,D188)</f>
        <v>#VALUE!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 t="e">
        <f>SUMIFS([1]Up!$J:$J,[1]Up!$D:$D,D189)</f>
        <v>#VALUE!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 t="e">
        <f>SUMIFS([1]Up!$J:$J,[1]Up!$D:$D,D190)</f>
        <v>#VALUE!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 t="e">
        <f>SUMIFS([1]Up!$J:$J,[1]Up!$D:$D,D191)</f>
        <v>#VALUE!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 t="e">
        <f>SUMIFS([1]Up!$J:$J,[1]Up!$D:$D,D192)</f>
        <v>#VALUE!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 t="e">
        <f>SUMIFS([1]Up!$J:$J,[1]Up!$D:$D,D193)</f>
        <v>#VALUE!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 t="e">
        <f>SUMIFS([1]Up!$J:$J,[1]Up!$D:$D,D194)</f>
        <v>#VALUE!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 t="e">
        <f>SUMIFS([1]Up!$J:$J,[1]Up!$D:$D,D195)</f>
        <v>#VALUE!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 t="e">
        <f>SUMIFS([1]Up!$J:$J,[1]Up!$D:$D,D196)</f>
        <v>#VALUE!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 t="e">
        <f>SUMIFS([1]Up!$J:$J,[1]Up!$D:$D,D197)</f>
        <v>#VALUE!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 t="e">
        <f>SUMIFS([1]Up!$J:$J,[1]Up!$D:$D,D198)</f>
        <v>#VALUE!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 t="e">
        <f>SUMIFS([1]Up!$J:$J,[1]Up!$D:$D,D199)</f>
        <v>#VALUE!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 t="e">
        <f>SUMIFS([1]Up!$J:$J,[1]Up!$D:$D,D200)</f>
        <v>#VALUE!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 t="e">
        <f>SUMIFS([1]Up!$J:$J,[1]Up!$D:$D,D201)</f>
        <v>#VALUE!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 t="e">
        <f>SUMIFS([1]Up!$J:$J,[1]Up!$D:$D,D202)</f>
        <v>#VALUE!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 t="e">
        <f>SUMIFS([1]Up!$J:$J,[1]Up!$D:$D,D203)</f>
        <v>#VALUE!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 t="e">
        <f>SUMIFS([1]Up!$J:$J,[1]Up!$D:$D,D204)</f>
        <v>#VALUE!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 t="e">
        <f>SUMIFS([1]Up!$J:$J,[1]Up!$D:$D,D205)</f>
        <v>#VALUE!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 t="e">
        <f>SUMIFS([1]Up!$J:$J,[1]Up!$D:$D,D206)</f>
        <v>#VALUE!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 t="e">
        <f>SUMIFS([1]Up!$J:$J,[1]Up!$D:$D,D207)</f>
        <v>#VALUE!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 t="e">
        <f>SUMIFS([1]Up!$J:$J,[1]Up!$D:$D,D208)</f>
        <v>#VALUE!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 t="e">
        <f>SUMIFS([1]Up!$J:$J,[1]Up!$D:$D,D209)</f>
        <v>#VALUE!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 t="e">
        <f>SUMIFS([1]Up!$J:$J,[1]Up!$D:$D,D210)</f>
        <v>#VALUE!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 t="e">
        <f>SUMIFS([1]Up!$J:$J,[1]Up!$D:$D,D211)</f>
        <v>#VALUE!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 t="e">
        <f>SUMIFS([1]Up!$J:$J,[1]Up!$D:$D,D212)</f>
        <v>#VALUE!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 t="e">
        <f>SUMIFS([1]Up!$J:$J,[1]Up!$D:$D,D213)</f>
        <v>#VALUE!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 t="e">
        <f>SUMIFS([1]Up!$J:$J,[1]Up!$D:$D,D214)</f>
        <v>#VALUE!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 t="e">
        <f>SUMIFS([1]Up!$J:$J,[1]Up!$D:$D,D215)</f>
        <v>#VALUE!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 t="e">
        <f>SUMIFS([1]Up!$J:$J,[1]Up!$D:$D,D216)</f>
        <v>#VALUE!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 t="e">
        <f>SUMIFS([1]Up!$J:$J,[1]Up!$D:$D,D217)</f>
        <v>#VALUE!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 t="e">
        <f>SUMIFS([1]Up!$J:$J,[1]Up!$D:$D,D218)</f>
        <v>#VALUE!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 t="e">
        <f>SUMIFS([1]Up!$J:$J,[1]Up!$D:$D,D219)</f>
        <v>#VALUE!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 t="e">
        <f>SUMIFS([1]Up!$J:$J,[1]Up!$D:$D,D220)</f>
        <v>#VALUE!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 t="e">
        <f>SUMIFS([1]Up!$J:$J,[1]Up!$D:$D,D221)</f>
        <v>#VALUE!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 t="e">
        <f>SUMIFS([1]Up!$J:$J,[1]Up!$D:$D,D222)</f>
        <v>#VALUE!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 t="e">
        <f>SUMIFS([1]Up!$J:$J,[1]Up!$D:$D,D223)</f>
        <v>#VALUE!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 t="e">
        <f>SUMIFS([1]Up!$J:$J,[1]Up!$D:$D,D224)</f>
        <v>#VALUE!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 t="e">
        <f>SUMIFS([1]Up!$J:$J,[1]Up!$D:$D,D225)</f>
        <v>#VALUE!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 t="e">
        <f>SUMIFS([1]Up!$J:$J,[1]Up!$D:$D,D226)</f>
        <v>#VALUE!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 t="e">
        <f>SUMIFS([1]Up!$J:$J,[1]Up!$D:$D,D227)</f>
        <v>#VALUE!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 t="e">
        <f>SUMIFS([1]Up!$J:$J,[1]Up!$D:$D,D228)</f>
        <v>#VALUE!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 t="e">
        <f>SUMIFS([1]Up!$J:$J,[1]Up!$D:$D,D229)</f>
        <v>#VALUE!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 t="e">
        <f>SUMIFS([1]Up!$J:$J,[1]Up!$D:$D,D230)</f>
        <v>#VALUE!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 t="e">
        <f>SUMIFS([1]Up!$J:$J,[1]Up!$D:$D,D231)</f>
        <v>#VALUE!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 t="e">
        <f>SUMIFS([1]Up!$J:$J,[1]Up!$D:$D,D232)</f>
        <v>#VALUE!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 t="e">
        <f>SUMIFS([1]Up!$J:$J,[1]Up!$D:$D,D233)</f>
        <v>#VALUE!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 t="e">
        <f>SUMIFS([1]Up!$J:$J,[1]Up!$D:$D,D234)</f>
        <v>#VALUE!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 t="e">
        <f>SUMIFS([1]Up!$J:$J,[1]Up!$D:$D,D235)</f>
        <v>#VALUE!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 t="e">
        <f>SUMIFS([1]Up!$J:$J,[1]Up!$D:$D,D236)</f>
        <v>#VALUE!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 t="e">
        <f>SUMIFS([1]Up!$J:$J,[1]Up!$D:$D,D237)</f>
        <v>#VALUE!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>
        <v>1</v>
      </c>
      <c r="BD238" s="67" t="e">
        <f>SUMIFS([1]Up!$J:$J,[1]Up!$D:$D,D238)</f>
        <v>#VALUE!</v>
      </c>
      <c r="BE238" s="82"/>
      <c r="BF238" s="82" t="str">
        <f t="shared" si="33"/>
        <v/>
      </c>
      <c r="BG238" s="53" t="str">
        <f t="shared" si="34"/>
        <v/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 t="e">
        <f>SUMIFS([1]Up!$J:$J,[1]Up!$D:$D,D239)</f>
        <v>#VALUE!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 t="e">
        <f>SUMIFS([1]Up!$J:$J,[1]Up!$D:$D,D240)</f>
        <v>#VALUE!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 t="e">
        <f>SUMIFS([1]Up!$J:$J,[1]Up!$D:$D,D241)</f>
        <v>#VALUE!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 t="e">
        <f>SUMIFS([1]Up!$J:$J,[1]Up!$D:$D,D242)</f>
        <v>#VALUE!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 t="e">
        <f>SUMIFS([1]Up!$J:$J,[1]Up!$D:$D,D243)</f>
        <v>#VALUE!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 t="e">
        <f>SUMIFS([1]Up!$J:$J,[1]Up!$D:$D,D244)</f>
        <v>#VALUE!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 t="e">
        <f>SUMIFS([1]Up!$J:$J,[1]Up!$D:$D,D245)</f>
        <v>#VALUE!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 t="e">
        <f>SUMIFS([1]Up!$J:$J,[1]Up!$D:$D,D246)</f>
        <v>#VALUE!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 t="e">
        <f>SUMIFS([1]Up!$J:$J,[1]Up!$D:$D,D247)</f>
        <v>#VALUE!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 t="e">
        <f>SUMIFS([1]Up!$J:$J,[1]Up!$D:$D,D248)</f>
        <v>#VALUE!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 t="e">
        <f>SUMIFS([1]Up!$J:$J,[1]Up!$D:$D,D249)</f>
        <v>#VALUE!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 t="e">
        <f>SUMIFS([1]Up!$J:$J,[1]Up!$D:$D,D250)</f>
        <v>#VALUE!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 t="e">
        <f>SUMIFS([1]Up!$J:$J,[1]Up!$D:$D,D251)</f>
        <v>#VALUE!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 t="e">
        <f>SUMIFS([1]Up!$J:$J,[1]Up!$D:$D,D252)</f>
        <v>#VALUE!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 t="e">
        <f>SUMIFS([1]Up!$J:$J,[1]Up!$D:$D,D253)</f>
        <v>#VALUE!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 t="e">
        <f>SUMIFS([1]Up!$J:$J,[1]Up!$D:$D,D254)</f>
        <v>#VALUE!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 t="e">
        <f>SUMIFS([1]Up!$J:$J,[1]Up!$D:$D,D255)</f>
        <v>#VALUE!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 t="e">
        <f>SUMIFS([1]Up!$J:$J,[1]Up!$D:$D,D256)</f>
        <v>#VALUE!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 t="e">
        <f>SUMIFS([1]Up!$J:$J,[1]Up!$D:$D,D257)</f>
        <v>#VALUE!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 t="e">
        <f>SUMIFS([1]Up!$J:$J,[1]Up!$D:$D,D258)</f>
        <v>#VALUE!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 t="e">
        <f>SUMIFS([1]Up!$J:$J,[1]Up!$D:$D,D259)</f>
        <v>#VALUE!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 t="e">
        <f>SUMIFS([1]Up!$J:$J,[1]Up!$D:$D,D260)</f>
        <v>#VALUE!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 t="e">
        <f>SUMIFS([1]Up!$J:$J,[1]Up!$D:$D,D261)</f>
        <v>#VALUE!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 t="e">
        <f>SUMIFS([1]Up!$J:$J,[1]Up!$D:$D,D262)</f>
        <v>#VALUE!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 t="e">
        <f>SUMIFS([1]Up!$J:$J,[1]Up!$D:$D,D263)</f>
        <v>#VALUE!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 t="e">
        <f>SUMIFS([1]Up!$J:$J,[1]Up!$D:$D,D264)</f>
        <v>#VALUE!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 t="e">
        <f>SUMIFS([1]Up!$J:$J,[1]Up!$D:$D,D265)</f>
        <v>#VALUE!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 t="e">
        <f>SUMIFS([1]Up!$J:$J,[1]Up!$D:$D,D266)</f>
        <v>#VALUE!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 t="e">
        <f>SUMIFS([1]Up!$J:$J,[1]Up!$D:$D,D267)</f>
        <v>#VALUE!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 t="e">
        <f>SUMIFS([1]Up!$J:$J,[1]Up!$D:$D,D268)</f>
        <v>#VALUE!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 t="e">
        <f>SUMIFS([1]Up!$J:$J,[1]Up!$D:$D,D269)</f>
        <v>#VALUE!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 t="e">
        <f>SUMIFS([1]Up!$J:$J,[1]Up!$D:$D,D270)</f>
        <v>#VALUE!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 t="e">
        <f>SUMIFS([1]Up!$J:$J,[1]Up!$D:$D,D271)</f>
        <v>#VALUE!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 t="e">
        <f>SUMIFS([1]Up!$J:$J,[1]Up!$D:$D,D272)</f>
        <v>#VALUE!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 t="e">
        <f>SUMIFS([1]Up!$J:$J,[1]Up!$D:$D,D273)</f>
        <v>#VALUE!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 t="e">
        <f>SUMIFS([1]Up!$J:$J,[1]Up!$D:$D,D274)</f>
        <v>#VALUE!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 t="e">
        <f>SUMIFS([1]Up!$J:$J,[1]Up!$D:$D,D275)</f>
        <v>#VALUE!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 t="e">
        <f>SUMIFS([1]Up!$J:$J,[1]Up!$D:$D,D276)</f>
        <v>#VALUE!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 t="e">
        <f>SUMIFS([1]Up!$J:$J,[1]Up!$D:$D,D277)</f>
        <v>#VALUE!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 t="e">
        <f>SUMIFS([1]Up!$J:$J,[1]Up!$D:$D,D278)</f>
        <v>#VALUE!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 t="e">
        <f>SUMIFS([1]Up!$J:$J,[1]Up!$D:$D,D279)</f>
        <v>#VALUE!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 t="e">
        <f>SUMIFS([1]Up!$J:$J,[1]Up!$D:$D,D280)</f>
        <v>#VALUE!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 t="e">
        <f>SUMIFS([1]Up!$J:$J,[1]Up!$D:$D,D281)</f>
        <v>#VALUE!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 t="e">
        <f>SUMIFS([1]Up!$J:$J,[1]Up!$D:$D,D282)</f>
        <v>#VALUE!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 t="e">
        <f>SUMIFS([1]Up!$J:$J,[1]Up!$D:$D,D283)</f>
        <v>#VALUE!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 t="e">
        <f>SUMIFS([1]Up!$J:$J,[1]Up!$D:$D,D284)</f>
        <v>#VALUE!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 t="e">
        <f>SUMIFS([1]Up!$J:$J,[1]Up!$D:$D,D285)</f>
        <v>#VALUE!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 t="e">
        <f>SUMIFS([1]Up!$J:$J,[1]Up!$D:$D,D286)</f>
        <v>#VALUE!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 t="e">
        <f>SUMIFS([1]Up!$J:$J,[1]Up!$D:$D,D287)</f>
        <v>#VALUE!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 t="e">
        <f>SUMIFS([1]Up!$J:$J,[1]Up!$D:$D,D288)</f>
        <v>#VALUE!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 t="e">
        <f>SUMIFS([1]Up!$J:$J,[1]Up!$D:$D,D289)</f>
        <v>#VALUE!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 t="e">
        <f>SUMIFS([1]Up!$J:$J,[1]Up!$D:$D,D290)</f>
        <v>#VALUE!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 t="e">
        <f>SUMIFS([1]Up!$J:$J,[1]Up!$D:$D,D291)</f>
        <v>#VALUE!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 t="e">
        <f>SUMIFS([1]Up!$J:$J,[1]Up!$D:$D,D292)</f>
        <v>#VALUE!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 t="e">
        <f>SUMIFS([1]Up!$J:$J,[1]Up!$D:$D,D293)</f>
        <v>#VALUE!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 t="e">
        <f>SUMIFS([1]Up!$J:$J,[1]Up!$D:$D,D294)</f>
        <v>#VALUE!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 t="e">
        <f>SUMIFS([1]Up!$J:$J,[1]Up!$D:$D,D295)</f>
        <v>#VALUE!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 t="e">
        <f>SUMIFS([1]Up!$J:$J,[1]Up!$D:$D,D296)</f>
        <v>#VALUE!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 t="e">
        <f>SUMIFS([1]Up!$J:$J,[1]Up!$D:$D,D297)</f>
        <v>#VALUE!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 t="e">
        <f>SUMIFS([1]Up!$J:$J,[1]Up!$D:$D,D298)</f>
        <v>#VALUE!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 t="e">
        <f>SUMIFS([1]Up!$J:$J,[1]Up!$D:$D,D299)</f>
        <v>#VALUE!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 t="e">
        <f>SUMIFS([1]Up!$J:$J,[1]Up!$D:$D,D300)</f>
        <v>#VALUE!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 t="e">
        <f>SUMIFS([1]Up!$J:$J,[1]Up!$D:$D,D301)</f>
        <v>#VALUE!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 t="e">
        <f>SUMIFS([1]Up!$J:$J,[1]Up!$D:$D,D302)</f>
        <v>#VALUE!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 t="e">
        <f>SUMIFS([1]Up!$J:$J,[1]Up!$D:$D,D303)</f>
        <v>#VALUE!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 t="e">
        <f>SUMIFS([1]Up!$J:$J,[1]Up!$D:$D,D304)</f>
        <v>#VALUE!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 t="e">
        <f>SUMIFS([1]Up!$J:$J,[1]Up!$D:$D,D305)</f>
        <v>#VALUE!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 t="e">
        <f>SUMIFS([1]Up!$J:$J,[1]Up!$D:$D,D306)</f>
        <v>#VALUE!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 t="e">
        <f>SUMIFS([1]Up!$J:$J,[1]Up!$D:$D,D307)</f>
        <v>#VALUE!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 t="e">
        <f>SUMIFS([1]Up!$J:$J,[1]Up!$D:$D,D308)</f>
        <v>#VALUE!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 t="e">
        <f>SUMIFS([1]Up!$J:$J,[1]Up!$D:$D,D309)</f>
        <v>#VALUE!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 t="e">
        <f>SUMIFS([1]Up!$J:$J,[1]Up!$D:$D,D310)</f>
        <v>#VALUE!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 t="e">
        <f>SUMIFS([1]Up!$J:$J,[1]Up!$D:$D,D311)</f>
        <v>#VALUE!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 t="e">
        <f>SUMIFS([1]Up!$J:$J,[1]Up!$D:$D,D312)</f>
        <v>#VALUE!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 t="e">
        <f>SUMIFS([1]Up!$J:$J,[1]Up!$D:$D,D313)</f>
        <v>#VALUE!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 t="e">
        <f>SUMIFS([1]Up!$J:$J,[1]Up!$D:$D,D314)</f>
        <v>#VALUE!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 t="e">
        <f>SUMIFS([1]Up!$J:$J,[1]Up!$D:$D,D315)</f>
        <v>#VALUE!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 t="e">
        <f>SUMIFS([1]Up!$J:$J,[1]Up!$D:$D,D316)</f>
        <v>#VALUE!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 t="e">
        <f>SUMIFS([1]Up!$J:$J,[1]Up!$D:$D,D317)</f>
        <v>#VALUE!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 t="e">
        <f>SUMIFS([1]Up!$J:$J,[1]Up!$D:$D,D318)</f>
        <v>#VALUE!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 t="e">
        <f>SUMIFS([1]Up!$J:$J,[1]Up!$D:$D,D319)</f>
        <v>#VALUE!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 t="e">
        <f>SUMIFS([1]Up!$J:$J,[1]Up!$D:$D,D320)</f>
        <v>#VALUE!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 t="e">
        <f>SUMIFS([1]Up!$J:$J,[1]Up!$D:$D,D321)</f>
        <v>#VALUE!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 t="e">
        <f>SUMIFS([1]Up!$J:$J,[1]Up!$D:$D,D322)</f>
        <v>#VALUE!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 t="e">
        <f>SUMIFS([1]Up!$J:$J,[1]Up!$D:$D,D323)</f>
        <v>#VALUE!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 t="e">
        <f>SUMIFS([1]Up!$J:$J,[1]Up!$D:$D,D324)</f>
        <v>#VALUE!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 t="e">
        <f>SUMIFS([1]Up!$J:$J,[1]Up!$D:$D,D325)</f>
        <v>#VALUE!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 t="e">
        <f>SUMIFS([1]Up!$J:$J,[1]Up!$D:$D,D326)</f>
        <v>#VALUE!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 t="e">
        <f>SUMIFS([1]Up!$J:$J,[1]Up!$D:$D,D327)</f>
        <v>#VALUE!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 t="e">
        <f>SUMIFS([1]Up!$J:$J,[1]Up!$D:$D,D328)</f>
        <v>#VALUE!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 t="e">
        <f>SUMIFS([1]Up!$J:$J,[1]Up!$D:$D,D329)</f>
        <v>#VALUE!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 t="e">
        <f>SUMIFS([1]Up!$J:$J,[1]Up!$D:$D,D330)</f>
        <v>#VALUE!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 t="e">
        <f>SUMIFS([1]Up!$J:$J,[1]Up!$D:$D,D331)</f>
        <v>#VALUE!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 t="e">
        <f>SUMIFS([1]Up!$J:$J,[1]Up!$D:$D,D332)</f>
        <v>#VALUE!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 t="e">
        <f>SUMIFS([1]Up!$J:$J,[1]Up!$D:$D,D333)</f>
        <v>#VALUE!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 t="e">
        <f>SUMIFS([1]Up!$J:$J,[1]Up!$D:$D,D334)</f>
        <v>#VALUE!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 t="e">
        <f>SUMIFS([1]Up!$J:$J,[1]Up!$D:$D,D335)</f>
        <v>#VALUE!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 t="e">
        <f>SUMIFS([1]Up!$J:$J,[1]Up!$D:$D,D336)</f>
        <v>#VALUE!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 t="e">
        <f>SUMIFS([1]Up!$J:$J,[1]Up!$D:$D,D337)</f>
        <v>#VALUE!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 t="e">
        <f>SUMIFS([1]Up!$J:$J,[1]Up!$D:$D,D338)</f>
        <v>#VALUE!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 t="e">
        <f>SUMIFS([1]Up!$J:$J,[1]Up!$D:$D,D339)</f>
        <v>#VALUE!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 t="e">
        <f>SUMIFS([1]Up!$J:$J,[1]Up!$D:$D,D340)</f>
        <v>#VALUE!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 t="e">
        <f>SUMIFS([1]Up!$J:$J,[1]Up!$D:$D,D341)</f>
        <v>#VALUE!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 t="e">
        <f>SUMIFS([1]Up!$J:$J,[1]Up!$D:$D,D342)</f>
        <v>#VALUE!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 t="e">
        <f>SUMIFS([1]Up!$J:$J,[1]Up!$D:$D,D343)</f>
        <v>#VALUE!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 t="e">
        <f>SUMIFS([1]Up!$J:$J,[1]Up!$D:$D,D344)</f>
        <v>#VALUE!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 t="e">
        <f>SUMIFS([1]Up!$J:$J,[1]Up!$D:$D,D345)</f>
        <v>#VALUE!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 t="e">
        <f>SUMIFS([1]Up!$J:$J,[1]Up!$D:$D,D346)</f>
        <v>#VALUE!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 t="e">
        <f>SUMIFS([1]Up!$J:$J,[1]Up!$D:$D,D347)</f>
        <v>#VALUE!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 t="e">
        <f>SUMIFS([1]Up!$J:$J,[1]Up!$D:$D,D348)</f>
        <v>#VALUE!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 t="e">
        <f>SUMIFS([1]Up!$J:$J,[1]Up!$D:$D,D349)</f>
        <v>#VALUE!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 t="e">
        <f>SUMIFS([1]Up!$J:$J,[1]Up!$D:$D,D350)</f>
        <v>#VALUE!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 t="e">
        <f>SUMIFS([1]Up!$J:$J,[1]Up!$D:$D,D351)</f>
        <v>#VALUE!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 t="e">
        <f>SUMIFS([1]Up!$J:$J,[1]Up!$D:$D,D352)</f>
        <v>#VALUE!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 t="e">
        <f>SUMIFS([1]Up!$J:$J,[1]Up!$D:$D,D353)</f>
        <v>#VALUE!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 t="e">
        <f>SUMIFS([1]Up!$J:$J,[1]Up!$D:$D,D354)</f>
        <v>#VALUE!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 t="e">
        <f>SUMIFS([1]Up!$J:$J,[1]Up!$D:$D,D355)</f>
        <v>#VALUE!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 t="e">
        <f>SUMIFS([1]Up!$J:$J,[1]Up!$D:$D,D356)</f>
        <v>#VALUE!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 t="e">
        <f>SUMIFS([1]Up!$J:$J,[1]Up!$D:$D,D357)</f>
        <v>#VALUE!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 t="e">
        <f>SUMIFS([1]Up!$J:$J,[1]Up!$D:$D,D358)</f>
        <v>#VALUE!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 t="e">
        <f>SUMIFS([1]Up!$J:$J,[1]Up!$D:$D,D359)</f>
        <v>#VALUE!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 t="e">
        <f>SUMIFS([1]Up!$J:$J,[1]Up!$D:$D,D360)</f>
        <v>#VALUE!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 t="e">
        <f>SUMIFS([1]Up!$J:$J,[1]Up!$D:$D,D361)</f>
        <v>#VALUE!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 t="e">
        <f>SUMIFS([1]Up!$J:$J,[1]Up!$D:$D,D362)</f>
        <v>#VALUE!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 t="e">
        <f>SUMIFS([1]Up!$J:$J,[1]Up!$D:$D,D363)</f>
        <v>#VALUE!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 t="e">
        <f>SUMIFS([1]Up!$J:$J,[1]Up!$D:$D,D364)</f>
        <v>#VALUE!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 t="e">
        <f>SUMIFS([1]Up!$J:$J,[1]Up!$D:$D,D365)</f>
        <v>#VALUE!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 t="e">
        <f>SUMIFS([1]Up!$J:$J,[1]Up!$D:$D,D366)</f>
        <v>#VALUE!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 t="e">
        <f>SUMIFS([1]Up!$J:$J,[1]Up!$D:$D,D367)</f>
        <v>#VALUE!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 t="e">
        <f>SUMIFS([1]Up!$J:$J,[1]Up!$D:$D,D368)</f>
        <v>#VALUE!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 t="e">
        <f>SUMIFS([1]Up!$J:$J,[1]Up!$D:$D,D369)</f>
        <v>#VALUE!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 t="e">
        <f>SUMIFS([1]Up!$J:$J,[1]Up!$D:$D,D370)</f>
        <v>#VALUE!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 t="e">
        <f>SUMIFS([1]Up!$J:$J,[1]Up!$D:$D,D371)</f>
        <v>#VALUE!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 t="e">
        <f>SUMIFS([1]Up!$J:$J,[1]Up!$D:$D,D372)</f>
        <v>#VALUE!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 t="e">
        <f>SUMIFS([1]Up!$J:$J,[1]Up!$D:$D,D373)</f>
        <v>#VALUE!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 t="e">
        <f>SUMIFS([1]Up!$J:$J,[1]Up!$D:$D,D374)</f>
        <v>#VALUE!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 t="e">
        <f>SUMIFS([1]Up!$J:$J,[1]Up!$D:$D,D375)</f>
        <v>#VALUE!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 t="e">
        <f>SUMIFS([1]Up!$J:$J,[1]Up!$D:$D,D376)</f>
        <v>#VALUE!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 t="e">
        <f>SUMIFS([1]Up!$J:$J,[1]Up!$D:$D,D377)</f>
        <v>#VALUE!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 t="e">
        <f>SUMIFS([1]Up!$J:$J,[1]Up!$D:$D,D378)</f>
        <v>#VALUE!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 t="e">
        <f>SUMIFS([1]Up!$J:$J,[1]Up!$D:$D,D379)</f>
        <v>#VALUE!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 t="e">
        <f>SUMIFS([1]Up!$J:$J,[1]Up!$D:$D,D380)</f>
        <v>#VALUE!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 t="e">
        <f>SUMIFS([1]Up!$J:$J,[1]Up!$D:$D,D381)</f>
        <v>#VALUE!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 t="e">
        <f>SUMIFS([1]Up!$J:$J,[1]Up!$D:$D,D382)</f>
        <v>#VALUE!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 t="e">
        <f>SUMIFS([1]Up!$J:$J,[1]Up!$D:$D,D383)</f>
        <v>#VALUE!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 t="e">
        <f>SUMIFS([1]Up!$J:$J,[1]Up!$D:$D,D384)</f>
        <v>#VALUE!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 t="e">
        <f>SUMIFS([1]Up!$J:$J,[1]Up!$D:$D,D385)</f>
        <v>#VALUE!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 t="e">
        <f>SUMIFS([1]Up!$J:$J,[1]Up!$D:$D,D386)</f>
        <v>#VALUE!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 t="e">
        <f>SUMIFS([1]Up!$J:$J,[1]Up!$D:$D,D387)</f>
        <v>#VALUE!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 t="e">
        <f>SUMIFS([1]Up!$J:$J,[1]Up!$D:$D,D388)</f>
        <v>#VALUE!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 t="e">
        <f>SUMIFS([1]Up!$J:$J,[1]Up!$D:$D,D389)</f>
        <v>#VALUE!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 t="e">
        <f>SUMIFS([1]Up!$J:$J,[1]Up!$D:$D,D390)</f>
        <v>#VALUE!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 t="e">
        <f>SUMIFS([1]Up!$J:$J,[1]Up!$D:$D,D391)</f>
        <v>#VALUE!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 t="e">
        <f>SUMIFS([1]Up!$J:$J,[1]Up!$D:$D,D392)</f>
        <v>#VALUE!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 t="e">
        <f>SUMIFS([1]Up!$J:$J,[1]Up!$D:$D,D393)</f>
        <v>#VALUE!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 t="e">
        <f>SUMIFS([1]Up!$J:$J,[1]Up!$D:$D,D394)</f>
        <v>#VALUE!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 t="e">
        <f>SUMIFS([1]Up!$J:$J,[1]Up!$D:$D,D395)</f>
        <v>#VALUE!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 t="e">
        <f>SUMIFS([1]Up!$J:$J,[1]Up!$D:$D,D396)</f>
        <v>#VALUE!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 t="e">
        <f>SUMIFS([1]Up!$J:$J,[1]Up!$D:$D,D397)</f>
        <v>#VALUE!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>
        <v>1</v>
      </c>
      <c r="BD398" s="67" t="e">
        <f>SUMIFS([1]Up!$J:$J,[1]Up!$D:$D,D398)</f>
        <v>#VALUE!</v>
      </c>
      <c r="BE398" s="82"/>
      <c r="BF398" s="82" t="str">
        <f t="shared" si="46"/>
        <v/>
      </c>
      <c r="BG398" s="53" t="str">
        <f t="shared" si="42"/>
        <v/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 t="e">
        <f>SUMIFS([1]Up!$J:$J,[1]Up!$D:$D,D399)</f>
        <v>#VALUE!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 t="e">
        <f>SUMIFS([1]Up!$J:$J,[1]Up!$D:$D,D400)</f>
        <v>#VALUE!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 t="e">
        <f>SUMIFS([1]Up!$J:$J,[1]Up!$D:$D,D401)</f>
        <v>#VALUE!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 t="e">
        <f>SUMIFS([1]Up!$J:$J,[1]Up!$D:$D,D402)</f>
        <v>#VALUE!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 t="e">
        <f>SUMIFS([1]Up!$J:$J,[1]Up!$D:$D,D403)</f>
        <v>#VALUE!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 t="e">
        <f>SUMIFS([1]Up!$J:$J,[1]Up!$D:$D,D404)</f>
        <v>#VALUE!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 t="e">
        <f>SUMIFS([1]Up!$J:$J,[1]Up!$D:$D,D405)</f>
        <v>#VALUE!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 t="e">
        <f>SUMIFS([1]Up!$J:$J,[1]Up!$D:$D,D406)</f>
        <v>#VALUE!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 t="e">
        <f>SUMIFS([1]Up!$J:$J,[1]Up!$D:$D,D407)</f>
        <v>#VALUE!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 t="e">
        <f>SUMIFS([1]Up!$J:$J,[1]Up!$D:$D,D408)</f>
        <v>#VALUE!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 t="e">
        <f>SUMIFS([1]Up!$J:$J,[1]Up!$D:$D,D409)</f>
        <v>#VALUE!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 t="e">
        <f>SUMIFS([1]Up!$J:$J,[1]Up!$D:$D,D410)</f>
        <v>#VALUE!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 t="e">
        <f>SUMIFS([1]Up!$J:$J,[1]Up!$D:$D,D411)</f>
        <v>#VALUE!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 t="e">
        <f>SUMIFS([1]Up!$J:$J,[1]Up!$D:$D,D412)</f>
        <v>#VALUE!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 t="e">
        <f>SUMIFS([1]Up!$J:$J,[1]Up!$D:$D,D413)</f>
        <v>#VALUE!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 t="e">
        <f>SUMIFS([1]Up!$J:$J,[1]Up!$D:$D,D414)</f>
        <v>#VALUE!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 t="e">
        <f>SUMIFS([1]Up!$J:$J,[1]Up!$D:$D,D415)</f>
        <v>#VALUE!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 t="e">
        <f>SUMIFS([1]Up!$J:$J,[1]Up!$D:$D,D416)</f>
        <v>#VALUE!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 t="e">
        <f>SUMIFS([1]Up!$J:$J,[1]Up!$D:$D,D417)</f>
        <v>#VALUE!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 t="e">
        <f>SUMIFS([1]Up!$J:$J,[1]Up!$D:$D,D418)</f>
        <v>#VALUE!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 t="e">
        <f>SUMIFS([1]Up!$J:$J,[1]Up!$D:$D,D419)</f>
        <v>#VALUE!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 t="e">
        <f>SUMIFS([1]Up!$J:$J,[1]Up!$D:$D,D420)</f>
        <v>#VALUE!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 t="e">
        <f>SUMIFS([1]Up!$J:$J,[1]Up!$D:$D,D421)</f>
        <v>#VALUE!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 t="e">
        <f>SUMIFS([1]Up!$J:$J,[1]Up!$D:$D,D422)</f>
        <v>#VALUE!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 t="e">
        <f>SUMIFS([1]Up!$J:$J,[1]Up!$D:$D,D423)</f>
        <v>#VALUE!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 t="e">
        <f>SUMIFS([1]Up!$J:$J,[1]Up!$D:$D,D424)</f>
        <v>#VALUE!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 t="e">
        <f>SUMIFS([1]Up!$J:$J,[1]Up!$D:$D,D425)</f>
        <v>#VALUE!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 t="e">
        <f>SUMIFS([1]Up!$J:$J,[1]Up!$D:$D,D426)</f>
        <v>#VALUE!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 t="e">
        <f>SUMIFS([1]Up!$J:$J,[1]Up!$D:$D,D427)</f>
        <v>#VALUE!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 t="e">
        <f>SUMIFS([1]Up!$J:$J,[1]Up!$D:$D,D428)</f>
        <v>#VALUE!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 t="e">
        <f>SUMIFS([1]Up!$J:$J,[1]Up!$D:$D,D429)</f>
        <v>#VALUE!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 t="e">
        <f>SUMIFS([1]Up!$J:$J,[1]Up!$D:$D,D430)</f>
        <v>#VALUE!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 t="e">
        <f>SUMIFS([1]Up!$J:$J,[1]Up!$D:$D,D431)</f>
        <v>#VALUE!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 t="e">
        <f>SUMIFS([1]Up!$J:$J,[1]Up!$D:$D,D432)</f>
        <v>#VALUE!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 t="e">
        <f>SUMIFS([1]Up!$J:$J,[1]Up!$D:$D,D433)</f>
        <v>#VALUE!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 t="e">
        <f>SUMIFS([1]Up!$J:$J,[1]Up!$D:$D,D434)</f>
        <v>#VALUE!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 t="e">
        <f>SUMIFS([1]Up!$J:$J,[1]Up!$D:$D,D435)</f>
        <v>#VALUE!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 t="e">
        <f>SUMIFS([1]Up!$J:$J,[1]Up!$D:$D,D436)</f>
        <v>#VALUE!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 t="e">
        <f>SUMIFS([1]Up!$J:$J,[1]Up!$D:$D,D437)</f>
        <v>#VALUE!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 t="e">
        <f>SUMIFS([1]Up!$J:$J,[1]Up!$D:$D,D438)</f>
        <v>#VALUE!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 t="e">
        <f>SUMIFS([1]Up!$J:$J,[1]Up!$D:$D,D439)</f>
        <v>#VALUE!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 t="e">
        <f>SUMIFS([1]Up!$J:$J,[1]Up!$D:$D,D440)</f>
        <v>#VALUE!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 t="e">
        <f>SUMIFS([1]Up!$J:$J,[1]Up!$D:$D,D441)</f>
        <v>#VALUE!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 t="e">
        <f>SUMIFS([1]Up!$J:$J,[1]Up!$D:$D,D442)</f>
        <v>#VALUE!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 t="e">
        <f>SUMIFS([1]Up!$J:$J,[1]Up!$D:$D,D443)</f>
        <v>#VALUE!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 t="e">
        <f>SUMIFS([1]Up!$J:$J,[1]Up!$D:$D,D444)</f>
        <v>#VALUE!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 t="e">
        <f>SUMIFS([1]Up!$J:$J,[1]Up!$D:$D,D445)</f>
        <v>#VALUE!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 t="e">
        <f>SUMIFS([1]Up!$J:$J,[1]Up!$D:$D,D446)</f>
        <v>#VALUE!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 t="e">
        <f>SUMIFS([1]Up!$J:$J,[1]Up!$D:$D,D447)</f>
        <v>#VALUE!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 t="e">
        <f>SUMIFS([1]Up!$J:$J,[1]Up!$D:$D,D448)</f>
        <v>#VALUE!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 t="e">
        <f>SUMIFS([1]Up!$J:$J,[1]Up!$D:$D,D449)</f>
        <v>#VALUE!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 t="e">
        <f>SUMIFS([1]Up!$J:$J,[1]Up!$D:$D,D450)</f>
        <v>#VALUE!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 t="e">
        <f>SUMIFS([1]Up!$J:$J,[1]Up!$D:$D,D451)</f>
        <v>#VALUE!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 t="e">
        <f>SUMIFS([1]Up!$J:$J,[1]Up!$D:$D,D452)</f>
        <v>#VALUE!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 t="e">
        <f>SUMIFS([1]Up!$J:$J,[1]Up!$D:$D,D453)</f>
        <v>#VALUE!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 t="e">
        <f>SUMIFS([1]Up!$J:$J,[1]Up!$D:$D,D454)</f>
        <v>#VALUE!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 t="e">
        <f>SUMIFS([1]Up!$J:$J,[1]Up!$D:$D,D455)</f>
        <v>#VALUE!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 t="e">
        <f>SUMIFS([1]Up!$J:$J,[1]Up!$D:$D,D456)</f>
        <v>#VALUE!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 t="e">
        <f>SUMIFS([1]Up!$J:$J,[1]Up!$D:$D,D457)</f>
        <v>#VALUE!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 t="e">
        <f>SUMIFS([1]Up!$J:$J,[1]Up!$D:$D,D458)</f>
        <v>#VALUE!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 t="e">
        <f>SUMIFS([1]Up!$J:$J,[1]Up!$D:$D,D459)</f>
        <v>#VALUE!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 t="e">
        <f>SUMIFS([1]Up!$J:$J,[1]Up!$D:$D,D460)</f>
        <v>#VALUE!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 t="e">
        <f>SUMIFS([1]Up!$J:$J,[1]Up!$D:$D,D461)</f>
        <v>#VALUE!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 t="e">
        <f>SUMIFS([1]Up!$J:$J,[1]Up!$D:$D,D462)</f>
        <v>#VALUE!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 t="e">
        <f>SUMIFS([1]Up!$J:$J,[1]Up!$D:$D,D463)</f>
        <v>#VALUE!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 t="e">
        <f>SUMIFS([1]Up!$J:$J,[1]Up!$D:$D,D464)</f>
        <v>#VALUE!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 t="e">
        <f>SUMIFS([1]Up!$J:$J,[1]Up!$D:$D,D465)</f>
        <v>#VALUE!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 t="e">
        <f>SUMIFS([1]Up!$J:$J,[1]Up!$D:$D,D466)</f>
        <v>#VALUE!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 t="e">
        <f>SUMIFS([1]Up!$J:$J,[1]Up!$D:$D,D467)</f>
        <v>#VALUE!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 t="e">
        <f>SUMIFS([1]Up!$J:$J,[1]Up!$D:$D,D468)</f>
        <v>#VALUE!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 t="e">
        <f>SUMIFS([1]Up!$J:$J,[1]Up!$D:$D,D469)</f>
        <v>#VALUE!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 t="e">
        <f>SUMIFS([1]Up!$J:$J,[1]Up!$D:$D,D470)</f>
        <v>#VALUE!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 t="e">
        <f>SUMIFS([1]Up!$J:$J,[1]Up!$D:$D,D471)</f>
        <v>#VALUE!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 t="e">
        <f>SUMIFS([1]Up!$J:$J,[1]Up!$D:$D,D472)</f>
        <v>#VALUE!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 t="e">
        <f>SUMIFS([1]Up!$J:$J,[1]Up!$D:$D,D473)</f>
        <v>#VALUE!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 t="e">
        <f>SUMIFS([1]Up!$J:$J,[1]Up!$D:$D,D474)</f>
        <v>#VALUE!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 t="e">
        <f>SUMIFS([1]Up!$J:$J,[1]Up!$D:$D,D475)</f>
        <v>#VALUE!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 t="e">
        <f>SUMIFS([1]Up!$J:$J,[1]Up!$D:$D,D476)</f>
        <v>#VALUE!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 t="e">
        <f>SUMIFS([1]Up!$J:$J,[1]Up!$D:$D,D477)</f>
        <v>#VALUE!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 t="e">
        <f>SUMIFS([1]Up!$J:$J,[1]Up!$D:$D,D478)</f>
        <v>#VALUE!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 t="e">
        <f>SUMIFS([1]Up!$J:$J,[1]Up!$D:$D,D479)</f>
        <v>#VALUE!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 t="e">
        <f>SUMIFS([1]Up!$J:$J,[1]Up!$D:$D,D480)</f>
        <v>#VALUE!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 t="e">
        <f>SUMIFS([1]Up!$J:$J,[1]Up!$D:$D,D481)</f>
        <v>#VALUE!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 t="e">
        <f>SUMIFS([1]Up!$J:$J,[1]Up!$D:$D,D482)</f>
        <v>#VALUE!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 t="e">
        <f>SUMIFS([1]Up!$J:$J,[1]Up!$D:$D,D483)</f>
        <v>#VALUE!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 t="e">
        <f>SUMIFS([1]Up!$J:$J,[1]Up!$D:$D,D484)</f>
        <v>#VALUE!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 t="e">
        <f>SUMIFS([1]Up!$J:$J,[1]Up!$D:$D,D485)</f>
        <v>#VALUE!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 t="e">
        <f>SUMIFS([1]Up!$J:$J,[1]Up!$D:$D,D486)</f>
        <v>#VALUE!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 t="e">
        <f>SUMIFS([1]Up!$J:$J,[1]Up!$D:$D,D487)</f>
        <v>#VALUE!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 t="e">
        <f>SUMIFS([1]Up!$J:$J,[1]Up!$D:$D,D488)</f>
        <v>#VALUE!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 t="e">
        <f>SUMIFS([1]Up!$J:$J,[1]Up!$D:$D,D489)</f>
        <v>#VALUE!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 t="e">
        <f>SUMIFS([1]Up!$J:$J,[1]Up!$D:$D,D490)</f>
        <v>#VALUE!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 t="e">
        <f>SUMIFS([1]Up!$J:$J,[1]Up!$D:$D,D491)</f>
        <v>#VALUE!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 t="e">
        <f>SUMIFS([1]Up!$J:$J,[1]Up!$D:$D,D492)</f>
        <v>#VALUE!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 t="e">
        <f>SUMIFS([1]Up!$J:$J,[1]Up!$D:$D,D493)</f>
        <v>#VALUE!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 t="e">
        <f>SUMIFS([1]Up!$J:$J,[1]Up!$D:$D,D494)</f>
        <v>#VALUE!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 t="e">
        <f>SUMIFS([1]Up!$J:$J,[1]Up!$D:$D,D495)</f>
        <v>#VALUE!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 t="e">
        <f>SUMIFS([1]Up!$J:$J,[1]Up!$D:$D,D496)</f>
        <v>#VALUE!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 t="e">
        <f>SUMIFS([1]Up!$J:$J,[1]Up!$D:$D,D497)</f>
        <v>#VALUE!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 t="e">
        <f>SUMIFS([1]Up!$J:$J,[1]Up!$D:$D,D498)</f>
        <v>#VALUE!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 t="e">
        <f>SUMIFS([1]Up!$J:$J,[1]Up!$D:$D,D499)</f>
        <v>#VALUE!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 t="e">
        <f>SUMIFS([1]Up!$J:$J,[1]Up!$D:$D,D500)</f>
        <v>#VALUE!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 t="e">
        <f>SUMIFS([1]Up!$J:$J,[1]Up!$D:$D,D501)</f>
        <v>#VALUE!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 t="e">
        <f>SUMIFS([1]Up!$J:$J,[1]Up!$D:$D,D502)</f>
        <v>#VALUE!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 t="e">
        <f>SUMIFS([1]Up!$J:$J,[1]Up!$D:$D,D503)</f>
        <v>#VALUE!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 t="e">
        <f>SUMIFS([1]Up!$J:$J,[1]Up!$D:$D,D504)</f>
        <v>#VALUE!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 t="e">
        <f>SUMIFS([1]Up!$J:$J,[1]Up!$D:$D,D505)</f>
        <v>#VALUE!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 t="e">
        <f>SUMIFS([1]Up!$J:$J,[1]Up!$D:$D,D506)</f>
        <v>#VALUE!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 t="e">
        <f>SUMIFS([1]Up!$J:$J,[1]Up!$D:$D,D507)</f>
        <v>#VALUE!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 t="e">
        <f>SUMIFS([1]Up!$J:$J,[1]Up!$D:$D,D508)</f>
        <v>#VALUE!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 t="e">
        <f>SUMIFS([1]Up!$J:$J,[1]Up!$D:$D,D509)</f>
        <v>#VALUE!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 t="e">
        <f>SUMIFS([1]Up!$J:$J,[1]Up!$D:$D,D510)</f>
        <v>#VALUE!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 t="e">
        <f>SUMIFS([1]Up!$J:$J,[1]Up!$D:$D,D511)</f>
        <v>#VALUE!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 t="e">
        <f>SUMIFS([1]Up!$J:$J,[1]Up!$D:$D,D512)</f>
        <v>#VALUE!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 t="e">
        <f>SUMIFS([1]Up!$J:$J,[1]Up!$D:$D,D513)</f>
        <v>#VALUE!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 t="e">
        <f>SUMIFS([1]Up!$J:$J,[1]Up!$D:$D,D514)</f>
        <v>#VALUE!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 t="e">
        <f>SUMIFS([1]Up!$J:$J,[1]Up!$D:$D,D515)</f>
        <v>#VALUE!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 t="e">
        <f>SUMIFS([1]Up!$J:$J,[1]Up!$D:$D,D516)</f>
        <v>#VALUE!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 t="e">
        <f>SUMIFS([1]Up!$J:$J,[1]Up!$D:$D,D517)</f>
        <v>#VALUE!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 t="e">
        <f>SUMIFS([1]Up!$J:$J,[1]Up!$D:$D,D518)</f>
        <v>#VALUE!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 t="e">
        <f>SUMIFS([1]Up!$J:$J,[1]Up!$D:$D,D519)</f>
        <v>#VALUE!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 t="e">
        <f>SUMIFS([1]Up!$J:$J,[1]Up!$D:$D,D520)</f>
        <v>#VALUE!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 t="e">
        <f>SUMIFS([1]Up!$J:$J,[1]Up!$D:$D,D521)</f>
        <v>#VALUE!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 t="e">
        <f>SUMIFS([1]Up!$J:$J,[1]Up!$D:$D,D522)</f>
        <v>#VALUE!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 t="e">
        <f>SUMIFS([1]Up!$J:$J,[1]Up!$D:$D,D523)</f>
        <v>#VALUE!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 t="e">
        <f>SUMIFS([1]Up!$J:$J,[1]Up!$D:$D,D524)</f>
        <v>#VALUE!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 t="e">
        <f>SUMIFS([1]Up!$J:$J,[1]Up!$D:$D,D525)</f>
        <v>#VALUE!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 t="e">
        <f>SUMIFS([1]Up!$J:$J,[1]Up!$D:$D,D526)</f>
        <v>#VALUE!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 t="e">
        <f>SUMIFS([1]Up!$J:$J,[1]Up!$D:$D,D527)</f>
        <v>#VALUE!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 t="e">
        <f>SUMIFS([1]Up!$J:$J,[1]Up!$D:$D,D528)</f>
        <v>#VALUE!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 t="e">
        <f>SUMIFS([1]Up!$J:$J,[1]Up!$D:$D,D529)</f>
        <v>#VALUE!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 t="e">
        <f>SUMIFS([1]Up!$J:$J,[1]Up!$D:$D,D530)</f>
        <v>#VALUE!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 t="e">
        <f>SUMIFS([1]Up!$J:$J,[1]Up!$D:$D,D531)</f>
        <v>#VALUE!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 t="e">
        <f>SUMIFS([1]Up!$J:$J,[1]Up!$D:$D,D532)</f>
        <v>#VALUE!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 t="e">
        <f>SUMIFS([1]Up!$J:$J,[1]Up!$D:$D,D533)</f>
        <v>#VALUE!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 t="e">
        <f>SUMIFS([1]Up!$J:$J,[1]Up!$D:$D,D534)</f>
        <v>#VALUE!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 t="e">
        <f>SUMIFS([1]Up!$J:$J,[1]Up!$D:$D,D535)</f>
        <v>#VALUE!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 t="e">
        <f>SUMIFS([1]Up!$J:$J,[1]Up!$D:$D,D536)</f>
        <v>#VALUE!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 t="e">
        <f>SUMIFS([1]Up!$J:$J,[1]Up!$D:$D,D537)</f>
        <v>#VALUE!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 t="e">
        <f>SUMIFS([1]Up!$J:$J,[1]Up!$D:$D,D538)</f>
        <v>#VALUE!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 t="e">
        <f>SUMIFS([1]Up!$J:$J,[1]Up!$D:$D,D539)</f>
        <v>#VALUE!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 t="e">
        <f>SUMIFS([1]Up!$J:$J,[1]Up!$D:$D,D540)</f>
        <v>#VALUE!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 t="e">
        <f>SUMIFS([1]Up!$J:$J,[1]Up!$D:$D,D541)</f>
        <v>#VALUE!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 t="e">
        <f>SUMIFS([1]Up!$J:$J,[1]Up!$D:$D,D542)</f>
        <v>#VALUE!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 t="e">
        <f>SUMIFS([1]Up!$J:$J,[1]Up!$D:$D,D543)</f>
        <v>#VALUE!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 t="e">
        <f>SUMIFS([1]Up!$J:$J,[1]Up!$D:$D,D544)</f>
        <v>#VALUE!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 t="e">
        <f>SUMIFS([1]Up!$J:$J,[1]Up!$D:$D,D545)</f>
        <v>#VALUE!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 t="e">
        <f>SUMIFS([1]Up!$J:$J,[1]Up!$D:$D,D546)</f>
        <v>#VALUE!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 t="e">
        <f>SUMIFS([1]Up!$J:$J,[1]Up!$D:$D,D547)</f>
        <v>#VALUE!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 t="e">
        <f>SUMIFS([1]Up!$J:$J,[1]Up!$D:$D,D548)</f>
        <v>#VALUE!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 t="e">
        <f>SUMIFS([1]Up!$J:$J,[1]Up!$D:$D,D549)</f>
        <v>#VALUE!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 t="e">
        <f>SUMIFS([1]Up!$J:$J,[1]Up!$D:$D,D550)</f>
        <v>#VALUE!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 t="e">
        <f>SUMIFS([1]Up!$J:$J,[1]Up!$D:$D,D551)</f>
        <v>#VALUE!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 t="e">
        <f>SUMIFS([1]Up!$J:$J,[1]Up!$D:$D,D552)</f>
        <v>#VALUE!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 t="e">
        <f>SUMIFS([1]Up!$J:$J,[1]Up!$D:$D,D553)</f>
        <v>#VALUE!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 t="e">
        <f>SUMIFS([1]Up!$J:$J,[1]Up!$D:$D,D554)</f>
        <v>#VALUE!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 t="e">
        <f>SUMIFS([1]Up!$J:$J,[1]Up!$D:$D,D555)</f>
        <v>#VALUE!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 t="e">
        <f>SUMIFS([1]Up!$J:$J,[1]Up!$D:$D,D556)</f>
        <v>#VALUE!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 t="e">
        <f>SUMIFS([1]Up!$J:$J,[1]Up!$D:$D,D557)</f>
        <v>#VALUE!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 t="e">
        <f>SUMIFS([1]Up!$J:$J,[1]Up!$D:$D,D558)</f>
        <v>#VALUE!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 t="e">
        <f>SUMIFS([1]Up!$J:$J,[1]Up!$D:$D,D559)</f>
        <v>#VALUE!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 t="e">
        <f>SUMIFS([1]Up!$J:$J,[1]Up!$D:$D,D560)</f>
        <v>#VALUE!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 t="e">
        <f>SUMIFS([1]Up!$J:$J,[1]Up!$D:$D,D561)</f>
        <v>#VALUE!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 t="e">
        <f>SUMIFS([1]Up!$J:$J,[1]Up!$D:$D,D562)</f>
        <v>#VALUE!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 t="e">
        <f>SUMIFS([1]Up!$J:$J,[1]Up!$D:$D,D563)</f>
        <v>#VALUE!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 t="e">
        <f>SUMIFS([1]Up!$J:$J,[1]Up!$D:$D,D564)</f>
        <v>#VALUE!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 t="e">
        <f>SUMIFS([1]Up!$J:$J,[1]Up!$D:$D,D565)</f>
        <v>#VALUE!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 t="e">
        <f>SUMIFS([1]Up!$J:$J,[1]Up!$D:$D,D566)</f>
        <v>#VALUE!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 t="e">
        <f>SUMIFS([1]Up!$J:$J,[1]Up!$D:$D,D567)</f>
        <v>#VALUE!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 t="e">
        <f>SUMIFS([1]Up!$J:$J,[1]Up!$D:$D,D568)</f>
        <v>#VALUE!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 t="e">
        <f>SUMIFS([1]Up!$J:$J,[1]Up!$D:$D,D569)</f>
        <v>#VALUE!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 t="e">
        <f>SUMIFS([1]Up!$J:$J,[1]Up!$D:$D,D570)</f>
        <v>#VALUE!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 t="e">
        <f>SUMIFS([1]Up!$J:$J,[1]Up!$D:$D,D571)</f>
        <v>#VALUE!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 t="e">
        <f>SUMIFS([1]Up!$J:$J,[1]Up!$D:$D,D572)</f>
        <v>#VALUE!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 t="e">
        <f>SUMIFS([1]Up!$J:$J,[1]Up!$D:$D,D573)</f>
        <v>#VALUE!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 t="e">
        <f>SUMIFS([1]Up!$J:$J,[1]Up!$D:$D,D574)</f>
        <v>#VALUE!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 t="e">
        <f>SUMIFS([1]Up!$J:$J,[1]Up!$D:$D,D575)</f>
        <v>#VALUE!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 t="e">
        <f>SUMIFS([1]Up!$J:$J,[1]Up!$D:$D,D576)</f>
        <v>#VALUE!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 t="e">
        <f>SUMIFS([1]Up!$J:$J,[1]Up!$D:$D,D577)</f>
        <v>#VALUE!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 t="e">
        <f>SUMIFS([1]Up!$J:$J,[1]Up!$D:$D,D578)</f>
        <v>#VALUE!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 t="e">
        <f>SUMIFS([1]Up!$J:$J,[1]Up!$D:$D,D579)</f>
        <v>#VALUE!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 t="e">
        <f>SUMIFS([1]Up!$J:$J,[1]Up!$D:$D,D580)</f>
        <v>#VALUE!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 t="e">
        <f>SUMIFS([1]Up!$J:$J,[1]Up!$D:$D,D581)</f>
        <v>#VALUE!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 t="e">
        <f>SUMIFS([1]Up!$J:$J,[1]Up!$D:$D,D582)</f>
        <v>#VALUE!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 t="e">
        <f>SUMIFS([1]Up!$J:$J,[1]Up!$D:$D,D583)</f>
        <v>#VALUE!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 t="e">
        <f>SUMIFS([1]Up!$J:$J,[1]Up!$D:$D,D584)</f>
        <v>#VALUE!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 t="e">
        <f>SUMIFS([1]Up!$J:$J,[1]Up!$D:$D,D585)</f>
        <v>#VALUE!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 t="e">
        <f>SUMIFS([1]Up!$J:$J,[1]Up!$D:$D,D586)</f>
        <v>#VALUE!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 t="e">
        <f>SUMIFS([1]Up!$J:$J,[1]Up!$D:$D,D587)</f>
        <v>#VALUE!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 t="e">
        <f>SUMIFS([1]Up!$J:$J,[1]Up!$D:$D,D588)</f>
        <v>#VALUE!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 t="e">
        <f>SUMIFS([1]Up!$J:$J,[1]Up!$D:$D,D589)</f>
        <v>#VALUE!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 t="e">
        <f>SUMIFS([1]Up!$J:$J,[1]Up!$D:$D,D590)</f>
        <v>#VALUE!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 t="e">
        <f>SUMIFS([1]Up!$J:$J,[1]Up!$D:$D,D591)</f>
        <v>#VALUE!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 t="e">
        <f>SUMIFS([1]Up!$J:$J,[1]Up!$D:$D,D592)</f>
        <v>#VALUE!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 t="e">
        <f>SUMIFS([1]Up!$J:$J,[1]Up!$D:$D,D593)</f>
        <v>#VALUE!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 t="e">
        <f>SUMIFS([1]Up!$J:$J,[1]Up!$D:$D,D594)</f>
        <v>#VALUE!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 t="e">
        <f>SUMIFS([1]Up!$J:$J,[1]Up!$D:$D,D595)</f>
        <v>#VALUE!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 t="e">
        <f>SUMIFS([1]Up!$J:$J,[1]Up!$D:$D,D596)</f>
        <v>#VALUE!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 t="e">
        <f>SUMIFS([1]Up!$J:$J,[1]Up!$D:$D,D597)</f>
        <v>#VALUE!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 t="e">
        <f>SUMIFS([1]Up!$J:$J,[1]Up!$D:$D,D598)</f>
        <v>#VALUE!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 t="e">
        <f>SUMIFS([1]Up!$J:$J,[1]Up!$D:$D,D599)</f>
        <v>#VALUE!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 t="e">
        <f>SUMIFS([1]Up!$J:$J,[1]Up!$D:$D,D600)</f>
        <v>#VALUE!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 t="e">
        <f>SUMIFS([1]Up!$J:$J,[1]Up!$D:$D,D601)</f>
        <v>#VALUE!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 t="e">
        <f>SUMIFS([1]Up!$J:$J,[1]Up!$D:$D,D602)</f>
        <v>#VALUE!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 t="e">
        <f>SUMIFS([1]Up!$J:$J,[1]Up!$D:$D,D603)</f>
        <v>#VALUE!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 t="e">
        <f>SUMIFS([1]Up!$J:$J,[1]Up!$D:$D,D604)</f>
        <v>#VALUE!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 t="e">
        <f>SUMIFS([1]Up!$J:$J,[1]Up!$D:$D,D605)</f>
        <v>#VALUE!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 t="e">
        <f>SUMIFS([1]Up!$J:$J,[1]Up!$D:$D,D606)</f>
        <v>#VALUE!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 t="e">
        <f>SUMIFS([1]Up!$J:$J,[1]Up!$D:$D,D607)</f>
        <v>#VALUE!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 t="e">
        <f>SUMIFS([1]Up!$J:$J,[1]Up!$D:$D,D608)</f>
        <v>#VALUE!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 t="e">
        <f>SUMIFS([1]Up!$J:$J,[1]Up!$D:$D,D609)</f>
        <v>#VALUE!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 t="e">
        <f>SUMIFS([1]Up!$J:$J,[1]Up!$D:$D,D610)</f>
        <v>#VALUE!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 t="e">
        <f>SUMIFS([1]Up!$J:$J,[1]Up!$D:$D,D611)</f>
        <v>#VALUE!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 t="e">
        <f>SUMIFS([1]Up!$J:$J,[1]Up!$D:$D,D612)</f>
        <v>#VALUE!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 t="e">
        <f>SUMIFS([1]Up!$J:$J,[1]Up!$D:$D,D613)</f>
        <v>#VALUE!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 t="e">
        <f>SUMIFS([1]Up!$J:$J,[1]Up!$D:$D,D614)</f>
        <v>#VALUE!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 t="e">
        <f>SUMIFS([1]Up!$J:$J,[1]Up!$D:$D,D615)</f>
        <v>#VALUE!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 t="e">
        <f>SUMIFS([1]Up!$J:$J,[1]Up!$D:$D,D616)</f>
        <v>#VALUE!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 t="e">
        <f>SUMIFS([1]Up!$J:$J,[1]Up!$D:$D,D617)</f>
        <v>#VALUE!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 t="e">
        <f>SUMIFS([1]Up!$J:$J,[1]Up!$D:$D,D618)</f>
        <v>#VALUE!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 t="e">
        <f>SUMIFS([1]Up!$J:$J,[1]Up!$D:$D,D619)</f>
        <v>#VALUE!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 t="e">
        <f>SUMIFS([1]Up!$J:$J,[1]Up!$D:$D,D620)</f>
        <v>#VALUE!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 t="e">
        <f>SUMIFS([1]Up!$J:$J,[1]Up!$D:$D,D621)</f>
        <v>#VALUE!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 t="e">
        <f>SUMIFS([1]Up!$J:$J,[1]Up!$D:$D,D622)</f>
        <v>#VALUE!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 t="e">
        <f>SUMIFS([1]Up!$J:$J,[1]Up!$D:$D,D623)</f>
        <v>#VALUE!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 t="e">
        <f>SUMIFS([1]Up!$J:$J,[1]Up!$D:$D,D624)</f>
        <v>#VALUE!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 t="e">
        <f>SUMIFS([1]Up!$J:$J,[1]Up!$D:$D,D625)</f>
        <v>#VALUE!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 t="e">
        <f>SUMIFS([1]Up!$J:$J,[1]Up!$D:$D,D626)</f>
        <v>#VALUE!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 t="e">
        <f>SUMIFS([1]Up!$J:$J,[1]Up!$D:$D,D627)</f>
        <v>#VALUE!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 t="e">
        <f>SUMIFS([1]Up!$J:$J,[1]Up!$D:$D,D628)</f>
        <v>#VALUE!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 t="e">
        <f>SUMIFS([1]Up!$J:$J,[1]Up!$D:$D,D629)</f>
        <v>#VALUE!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 t="e">
        <f>SUMIFS([1]Up!$J:$J,[1]Up!$D:$D,D630)</f>
        <v>#VALUE!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 t="e">
        <f>SUMIFS([1]Up!$J:$J,[1]Up!$D:$D,D631)</f>
        <v>#VALUE!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 t="e">
        <f>SUMIFS([1]Up!$J:$J,[1]Up!$D:$D,D632)</f>
        <v>#VALUE!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 t="e">
        <f>SUMIFS([1]Up!$J:$J,[1]Up!$D:$D,D633)</f>
        <v>#VALUE!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 t="e">
        <f>SUMIFS([1]Up!$J:$J,[1]Up!$D:$D,D634)</f>
        <v>#VALUE!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 t="e">
        <f>SUMIFS([1]Up!$J:$J,[1]Up!$D:$D,D635)</f>
        <v>#VALUE!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 t="e">
        <f>SUMIFS([1]Up!$J:$J,[1]Up!$D:$D,D636)</f>
        <v>#VALUE!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 t="e">
        <f>SUMIFS([1]Up!$J:$J,[1]Up!$D:$D,D637)</f>
        <v>#VALUE!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 t="e">
        <f>SUMIFS([1]Up!$J:$J,[1]Up!$D:$D,D638)</f>
        <v>#VALUE!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 t="e">
        <f>SUMIFS([1]Up!$J:$J,[1]Up!$D:$D,D639)</f>
        <v>#VALUE!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 t="e">
        <f>SUMIFS([1]Up!$J:$J,[1]Up!$D:$D,D640)</f>
        <v>#VALUE!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 t="e">
        <f>SUMIFS([1]Up!$J:$J,[1]Up!$D:$D,D641)</f>
        <v>#VALUE!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 t="e">
        <f>SUMIFS([1]Up!$J:$J,[1]Up!$D:$D,D642)</f>
        <v>#VALUE!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 t="e">
        <f>SUMIFS([1]Up!$J:$J,[1]Up!$D:$D,D643)</f>
        <v>#VALUE!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 t="e">
        <f>SUMIFS([1]Up!$J:$J,[1]Up!$D:$D,D644)</f>
        <v>#VALUE!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 t="e">
        <f>SUMIFS([1]Up!$J:$J,[1]Up!$D:$D,D645)</f>
        <v>#VALUE!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 t="e">
        <f>SUMIFS([1]Up!$J:$J,[1]Up!$D:$D,D646)</f>
        <v>#VALUE!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 t="e">
        <f>SUMIFS([1]Up!$J:$J,[1]Up!$D:$D,D647)</f>
        <v>#VALUE!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 t="e">
        <f>SUMIFS([1]Up!$J:$J,[1]Up!$D:$D,D648)</f>
        <v>#VALUE!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 t="e">
        <f>SUMIFS([1]Up!$J:$J,[1]Up!$D:$D,D649)</f>
        <v>#VALUE!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 t="e">
        <f>SUMIFS([1]Up!$J:$J,[1]Up!$D:$D,D650)</f>
        <v>#VALUE!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 t="e">
        <f>SUMIFS([1]Up!$J:$J,[1]Up!$D:$D,D651)</f>
        <v>#VALUE!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 t="e">
        <f>SUMIFS([1]Up!$J:$J,[1]Up!$D:$D,D652)</f>
        <v>#VALUE!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 t="e">
        <f>SUMIFS([1]Up!$J:$J,[1]Up!$D:$D,D653)</f>
        <v>#VALUE!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 t="e">
        <f>SUMIFS([1]Up!$J:$J,[1]Up!$D:$D,D654)</f>
        <v>#VALUE!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 t="e">
        <f>SUMIFS([1]Up!$J:$J,[1]Up!$D:$D,D655)</f>
        <v>#VALUE!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 t="e">
        <f>SUMIFS([1]Up!$J:$J,[1]Up!$D:$D,D656)</f>
        <v>#VALUE!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 t="e">
        <f>SUMIFS([1]Up!$J:$J,[1]Up!$D:$D,D657)</f>
        <v>#VALUE!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 t="e">
        <f>SUMIFS([1]Up!$J:$J,[1]Up!$D:$D,D658)</f>
        <v>#VALUE!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 t="e">
        <f>SUMIFS([1]Up!$J:$J,[1]Up!$D:$D,D659)</f>
        <v>#VALUE!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 t="e">
        <f>SUMIFS([1]Up!$J:$J,[1]Up!$D:$D,D660)</f>
        <v>#VALUE!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 t="e">
        <f>SUMIFS([1]Up!$J:$J,[1]Up!$D:$D,D661)</f>
        <v>#VALUE!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 t="e">
        <f>SUMIFS([1]Up!$J:$J,[1]Up!$D:$D,D662)</f>
        <v>#VALUE!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4083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 t="e">
        <f>SUMIFS([1]Up!$J:$J,[1]Up!$D:$D,D663)</f>
        <v>#VALUE!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 t="e">
        <f>SUMIFS([1]Up!$J:$J,[1]Up!$D:$D,D664)</f>
        <v>#VALUE!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 t="e">
        <f>SUMIFS([1]Up!$J:$J,[1]Up!$D:$D,D665)</f>
        <v>#VALUE!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 t="e">
        <f>SUMIFS([1]Up!$J:$J,[1]Up!$D:$D,D666)</f>
        <v>#VALUE!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 t="e">
        <f>SUMIFS([1]Up!$J:$J,[1]Up!$D:$D,D667)</f>
        <v>#VALUE!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 t="e">
        <f>SUMIFS([1]Up!$J:$J,[1]Up!$D:$D,D668)</f>
        <v>#VALUE!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 t="e">
        <f>SUMIFS([1]Up!$J:$J,[1]Up!$D:$D,D669)</f>
        <v>#VALUE!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 t="e">
        <f>SUMIFS([1]Up!$J:$J,[1]Up!$D:$D,D670)</f>
        <v>#VALUE!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 t="e">
        <f>SUMIFS([1]Up!$J:$J,[1]Up!$D:$D,D671)</f>
        <v>#VALUE!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 t="e">
        <f>SUMIFS([1]Up!$J:$J,[1]Up!$D:$D,D672)</f>
        <v>#VALUE!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 t="e">
        <f>SUMIFS([1]Up!$J:$J,[1]Up!$D:$D,D673)</f>
        <v>#VALUE!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 t="e">
        <f>SUMIFS([1]Up!$J:$J,[1]Up!$D:$D,D674)</f>
        <v>#VALUE!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 t="e">
        <f>SUMIFS([1]Up!$J:$J,[1]Up!$D:$D,D675)</f>
        <v>#VALUE!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 t="e">
        <f>SUMIFS([1]Up!$J:$J,[1]Up!$D:$D,D676)</f>
        <v>#VALUE!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4083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 t="e">
        <f>SUMIFS([1]Up!$J:$J,[1]Up!$D:$D,D677)</f>
        <v>#VALUE!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 t="e">
        <f>SUMIFS([1]Up!$J:$J,[1]Up!$D:$D,D678)</f>
        <v>#VALUE!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 t="e">
        <f>SUMIFS([1]Up!$J:$J,[1]Up!$D:$D,D679)</f>
        <v>#VALUE!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 t="e">
        <f>SUMIFS([1]Up!$J:$J,[1]Up!$D:$D,D680)</f>
        <v>#VALUE!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 t="e">
        <f>SUMIFS([1]Up!$J:$J,[1]Up!$D:$D,D681)</f>
        <v>#VALUE!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 t="e">
        <f>SUMIFS([1]Up!$J:$J,[1]Up!$D:$D,D682)</f>
        <v>#VALUE!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 t="e">
        <f>SUMIFS([1]Up!$J:$J,[1]Up!$D:$D,D683)</f>
        <v>#VALUE!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 t="e">
        <f>SUMIFS([1]Up!$J:$J,[1]Up!$D:$D,D684)</f>
        <v>#VALUE!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 t="e">
        <f>SUMIFS([1]Up!$J:$J,[1]Up!$D:$D,D685)</f>
        <v>#VALUE!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 t="e">
        <f>SUMIFS([1]Up!$J:$J,[1]Up!$D:$D,D686)</f>
        <v>#VALUE!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 t="e">
        <f>SUMIFS([1]Up!$J:$J,[1]Up!$D:$D,D687)</f>
        <v>#VALUE!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 t="e">
        <f>SUMIFS([1]Up!$J:$J,[1]Up!$D:$D,D688)</f>
        <v>#VALUE!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 t="e">
        <f>SUMIFS([1]Up!$J:$J,[1]Up!$D:$D,D689)</f>
        <v>#VALUE!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 t="e">
        <f>SUMIFS([1]Up!$J:$J,[1]Up!$D:$D,D690)</f>
        <v>#VALUE!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 t="e">
        <f>SUMIFS([1]Up!$J:$J,[1]Up!$D:$D,D691)</f>
        <v>#VALUE!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 t="e">
        <f>SUMIFS([1]Up!$J:$J,[1]Up!$D:$D,D692)</f>
        <v>#VALUE!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 t="e">
        <f>SUMIFS([1]Up!$J:$J,[1]Up!$D:$D,D693)</f>
        <v>#VALUE!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 t="e">
        <f>SUMIFS([1]Up!$J:$J,[1]Up!$D:$D,D694)</f>
        <v>#VALUE!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 t="e">
        <f>SUMIFS([1]Up!$J:$J,[1]Up!$D:$D,D695)</f>
        <v>#VALUE!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 t="e">
        <f>SUMIFS([1]Up!$J:$J,[1]Up!$D:$D,D696)</f>
        <v>#VALUE!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 t="e">
        <f>SUMIFS([1]Up!$J:$J,[1]Up!$D:$D,D697)</f>
        <v>#VALUE!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 t="e">
        <f>SUMIFS([1]Up!$J:$J,[1]Up!$D:$D,D698)</f>
        <v>#VALUE!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 t="e">
        <f>SUMIFS([1]Up!$J:$J,[1]Up!$D:$D,D699)</f>
        <v>#VALUE!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 t="e">
        <f>SUMIFS([1]Up!$J:$J,[1]Up!$D:$D,D700)</f>
        <v>#VALUE!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 t="e">
        <f>SUMIFS([1]Up!$J:$J,[1]Up!$D:$D,D701)</f>
        <v>#VALUE!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 t="e">
        <f>SUMIFS([1]Up!$J:$J,[1]Up!$D:$D,D702)</f>
        <v>#VALUE!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 t="e">
        <f>SUMIFS([1]Up!$J:$J,[1]Up!$D:$D,D703)</f>
        <v>#VALUE!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4084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 t="e">
        <f>SUMIFS([1]Up!$J:$J,[1]Up!$D:$D,D704)</f>
        <v>#VALUE!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 t="e">
        <f>SUMIFS([1]Up!$J:$J,[1]Up!$D:$D,D705)</f>
        <v>#VALUE!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 t="e">
        <f>SUMIFS([1]Up!$J:$J,[1]Up!$D:$D,D706)</f>
        <v>#VALUE!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 t="e">
        <f>SUMIFS([1]Up!$J:$J,[1]Up!$D:$D,D707)</f>
        <v>#VALUE!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 t="e">
        <f>SUMIFS([1]Up!$J:$J,[1]Up!$D:$D,D708)</f>
        <v>#VALUE!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 t="e">
        <f>SUMIFS([1]Up!$J:$J,[1]Up!$D:$D,D709)</f>
        <v>#VALUE!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 t="e">
        <f>SUMIFS([1]Up!$J:$J,[1]Up!$D:$D,D710)</f>
        <v>#VALUE!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 t="e">
        <f>SUMIFS([1]Up!$J:$J,[1]Up!$D:$D,D711)</f>
        <v>#VALUE!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 t="e">
        <f>SUMIFS([1]Up!$J:$J,[1]Up!$D:$D,D712)</f>
        <v>#VALUE!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 t="e">
        <f>SUMIFS([1]Up!$J:$J,[1]Up!$D:$D,D713)</f>
        <v>#VALUE!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 t="e">
        <f>SUMIFS([1]Up!$J:$J,[1]Up!$D:$D,D714)</f>
        <v>#VALUE!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 t="e">
        <f>SUMIFS([1]Up!$J:$J,[1]Up!$D:$D,D715)</f>
        <v>#VALUE!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 t="e">
        <f>SUMIFS([1]Up!$J:$J,[1]Up!$D:$D,D716)</f>
        <v>#VALUE!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 t="e">
        <f>SUMIFS([1]Up!$J:$J,[1]Up!$D:$D,D717)</f>
        <v>#VALUE!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 t="e">
        <f>SUMIFS([1]Up!$J:$J,[1]Up!$D:$D,D718)</f>
        <v>#VALUE!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 t="e">
        <f>SUMIFS([1]Up!$J:$J,[1]Up!$D:$D,D719)</f>
        <v>#VALUE!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 t="e">
        <f>SUMIFS([1]Up!$J:$J,[1]Up!$D:$D,D720)</f>
        <v>#VALUE!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 t="e">
        <f>SUMIFS([1]Up!$J:$J,[1]Up!$D:$D,D721)</f>
        <v>#VALUE!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 t="e">
        <f>SUMIFS([1]Up!$J:$J,[1]Up!$D:$D,D722)</f>
        <v>#VALUE!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 t="e">
        <f>SUMIFS([1]Up!$J:$J,[1]Up!$D:$D,D723)</f>
        <v>#VALUE!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4084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 t="e">
        <f>SUMIFS([1]Up!$J:$J,[1]Up!$D:$D,D724)</f>
        <v>#VALUE!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 t="e">
        <f>SUMIFS([1]Up!$J:$J,[1]Up!$D:$D,D725)</f>
        <v>#VALUE!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 t="e">
        <f>SUMIFS([1]Up!$J:$J,[1]Up!$D:$D,D726)</f>
        <v>#VALUE!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 t="e">
        <f>SUMIFS([1]Up!$J:$J,[1]Up!$D:$D,D727)</f>
        <v>#VALUE!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 t="e">
        <f>SUMIFS([1]Up!$J:$J,[1]Up!$D:$D,D728)</f>
        <v>#VALUE!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 t="e">
        <f>SUMIFS([1]Up!$J:$J,[1]Up!$D:$D,D729)</f>
        <v>#VALUE!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 t="e">
        <f>SUMIFS([1]Up!$J:$J,[1]Up!$D:$D,D730)</f>
        <v>#VALUE!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/>
      <c r="BD731" s="67" t="e">
        <f>SUMIFS([1]Up!$J:$J,[1]Up!$D:$D,D731)</f>
        <v>#VALUE!</v>
      </c>
      <c r="BE731" s="82"/>
      <c r="BF731" s="82" t="str">
        <f t="shared" si="70"/>
        <v/>
      </c>
      <c r="BG731" s="53" t="str">
        <f t="shared" si="69"/>
        <v>Thừa 55</v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 t="e">
        <f>SUMIFS([1]Up!$J:$J,[1]Up!$D:$D,D732)</f>
        <v>#VALUE!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 t="e">
        <f>SUMIFS([1]Up!$J:$J,[1]Up!$D:$D,D733)</f>
        <v>#VALUE!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/>
      <c r="BD734" s="67" t="e">
        <f>SUMIFS([1]Up!$J:$J,[1]Up!$D:$D,D734)</f>
        <v>#VALUE!</v>
      </c>
      <c r="BE734" s="82"/>
      <c r="BF734" s="82" t="str">
        <f t="shared" si="70"/>
        <v/>
      </c>
      <c r="BG734" s="53" t="str">
        <f t="shared" si="69"/>
        <v>Thừa 3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/>
      <c r="BD735" s="67" t="e">
        <f>SUMIFS([1]Up!$J:$J,[1]Up!$D:$D,D735)</f>
        <v>#VALUE!</v>
      </c>
      <c r="BE735" s="82"/>
      <c r="BF735" s="82" t="str">
        <f t="shared" si="70"/>
        <v/>
      </c>
      <c r="BG735" s="53" t="str">
        <f t="shared" si="69"/>
        <v>Thừa 21</v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 t="e">
        <f>SUMIFS([1]Up!$J:$J,[1]Up!$D:$D,D736)</f>
        <v>#VALUE!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4085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 t="e">
        <f>SUMIFS([1]Up!$J:$J,[1]Up!$D:$D,D737)</f>
        <v>#VALUE!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 t="e">
        <f>SUMIFS([1]Up!$J:$J,[1]Up!$D:$D,D738)</f>
        <v>#VALUE!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 t="e">
        <f>SUMIFS([1]Up!$J:$J,[1]Up!$D:$D,D739)</f>
        <v>#VALUE!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 t="e">
        <f>SUMIFS([1]Up!$J:$J,[1]Up!$D:$D,D740)</f>
        <v>#VALUE!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 t="e">
        <f>SUMIFS([1]Up!$J:$J,[1]Up!$D:$D,D741)</f>
        <v>#VALUE!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 t="e">
        <f>SUMIFS([1]Up!$J:$J,[1]Up!$D:$D,D742)</f>
        <v>#VALUE!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 t="e">
        <f>SUMIFS([1]Up!$J:$J,[1]Up!$D:$D,D743)</f>
        <v>#VALUE!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 t="e">
        <f>SUMIFS([1]Up!$J:$J,[1]Up!$D:$D,D744)</f>
        <v>#VALUE!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 t="e">
        <f>SUMIFS([1]Up!$J:$J,[1]Up!$D:$D,D745)</f>
        <v>#VALUE!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 t="e">
        <f>SUMIFS([1]Up!$J:$J,[1]Up!$D:$D,D746)</f>
        <v>#VALUE!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 t="e">
        <f>SUMIFS([1]Up!$J:$J,[1]Up!$D:$D,D747)</f>
        <v>#VALUE!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 t="e">
        <f>SUMIFS([1]Up!$J:$J,[1]Up!$D:$D,D748)</f>
        <v>#VALUE!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 t="e">
        <f>SUMIFS([1]Up!$J:$J,[1]Up!$D:$D,D749)</f>
        <v>#VALUE!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 t="e">
        <f>SUMIFS([1]Up!$J:$J,[1]Up!$D:$D,D750)</f>
        <v>#VALUE!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 t="e">
        <f>SUMIFS([1]Up!$J:$J,[1]Up!$D:$D,D751)</f>
        <v>#VALUE!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 t="e">
        <f>SUMIFS([1]Up!$J:$J,[1]Up!$D:$D,D752)</f>
        <v>#VALUE!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 t="e">
        <f>SUMIFS([1]Up!$J:$J,[1]Up!$D:$D,D753)</f>
        <v>#VALUE!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 t="e">
        <f>SUMIFS([1]Up!$J:$J,[1]Up!$D:$D,D754)</f>
        <v>#VALUE!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 t="e">
        <f>SUMIFS([1]Up!$J:$J,[1]Up!$D:$D,D755)</f>
        <v>#VALUE!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 t="e">
        <f>SUMIFS([1]Up!$J:$J,[1]Up!$D:$D,D756)</f>
        <v>#VALUE!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4086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 t="e">
        <f>SUMIFS([1]Up!$J:$J,[1]Up!$D:$D,D757)</f>
        <v>#VALUE!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 t="e">
        <f>SUMIFS([1]Up!$J:$J,[1]Up!$D:$D,D758)</f>
        <v>#VALUE!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 t="e">
        <f>SUMIFS([1]Up!$J:$J,[1]Up!$D:$D,D759)</f>
        <v>#VALUE!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 t="e">
        <f>SUMIFS([1]Up!$J:$J,[1]Up!$D:$D,D760)</f>
        <v>#VALUE!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 t="e">
        <f>SUMIFS([1]Up!$J:$J,[1]Up!$D:$D,D761)</f>
        <v>#VALUE!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 t="e">
        <f>SUMIFS([1]Up!$J:$J,[1]Up!$D:$D,D762)</f>
        <v>#VALUE!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 t="e">
        <f>SUMIFS([1]Up!$J:$J,[1]Up!$D:$D,D763)</f>
        <v>#VALUE!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 t="e">
        <f>SUMIFS([1]Up!$J:$J,[1]Up!$D:$D,D764)</f>
        <v>#VALUE!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 t="e">
        <f>SUMIFS([1]Up!$J:$J,[1]Up!$D:$D,D765)</f>
        <v>#VALUE!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 t="e">
        <f>SUMIFS([1]Up!$J:$J,[1]Up!$D:$D,D766)</f>
        <v>#VALUE!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 t="e">
        <f>SUMIFS([1]Up!$J:$J,[1]Up!$D:$D,D767)</f>
        <v>#VALUE!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 t="e">
        <f>SUMIFS([1]Up!$J:$J,[1]Up!$D:$D,D768)</f>
        <v>#VALUE!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 t="e">
        <f>SUMIFS([1]Up!$J:$J,[1]Up!$D:$D,D769)</f>
        <v>#VALUE!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 t="e">
        <f>SUMIFS([1]Up!$J:$J,[1]Up!$D:$D,D770)</f>
        <v>#VALUE!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 t="e">
        <f>SUMIFS([1]Up!$J:$J,[1]Up!$D:$D,D771)</f>
        <v>#VALUE!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 t="e">
        <f>SUMIFS([1]Up!$J:$J,[1]Up!$D:$D,D772)</f>
        <v>#VALUE!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 t="e">
        <f>SUMIFS([1]Up!$J:$J,[1]Up!$D:$D,D773)</f>
        <v>#VALUE!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 t="e">
        <f>SUMIFS([1]Up!$J:$J,[1]Up!$D:$D,D774)</f>
        <v>#VALUE!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 t="e">
        <f>SUMIFS([1]Up!$J:$J,[1]Up!$D:$D,D775)</f>
        <v>#VALUE!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 t="e">
        <f>SUMIFS([1]Up!$J:$J,[1]Up!$D:$D,D776)</f>
        <v>#VALUE!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 t="e">
        <f>SUMIFS([1]Up!$J:$J,[1]Up!$D:$D,D777)</f>
        <v>#VALUE!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 t="e">
        <f>SUMIFS([1]Up!$J:$J,[1]Up!$D:$D,D778)</f>
        <v>#VALUE!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 t="e">
        <f>SUMIFS([1]Up!$J:$J,[1]Up!$D:$D,D779)</f>
        <v>#VALUE!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 t="e">
        <f>SUMIFS([1]Up!$J:$J,[1]Up!$D:$D,D780)</f>
        <v>#VALUE!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 t="e">
        <f>SUMIFS([1]Up!$J:$J,[1]Up!$D:$D,D781)</f>
        <v>#VALUE!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 t="e">
        <f>SUMIFS([1]Up!$J:$J,[1]Up!$D:$D,D782)</f>
        <v>#VALUE!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 t="e">
        <f>SUMIFS([1]Up!$J:$J,[1]Up!$D:$D,D783)</f>
        <v>#VALUE!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 t="e">
        <f>SUMIFS([1]Up!$J:$J,[1]Up!$D:$D,D784)</f>
        <v>#VALUE!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 t="e">
        <f>SUMIFS([1]Up!$J:$J,[1]Up!$D:$D,D785)</f>
        <v>#VALUE!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 t="e">
        <f>SUMIFS([1]Up!$J:$J,[1]Up!$D:$D,D786)</f>
        <v>#VALUE!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 t="e">
        <f>SUMIFS([1]Up!$J:$J,[1]Up!$D:$D,D787)</f>
        <v>#VALUE!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 t="e">
        <f>SUMIFS([1]Up!$J:$J,[1]Up!$D:$D,D788)</f>
        <v>#VALUE!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 t="e">
        <f>SUMIFS([1]Up!$J:$J,[1]Up!$D:$D,D789)</f>
        <v>#VALUE!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 t="e">
        <f>SUMIFS([1]Up!$J:$J,[1]Up!$D:$D,D790)</f>
        <v>#VALUE!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 t="e">
        <f>SUMIFS([1]Up!$J:$J,[1]Up!$D:$D,D791)</f>
        <v>#VALUE!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 t="e">
        <f>SUMIFS([1]Up!$J:$J,[1]Up!$D:$D,D792)</f>
        <v>#VALUE!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 t="e">
        <f>SUMIFS([1]Up!$J:$J,[1]Up!$D:$D,D793)</f>
        <v>#VALUE!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 t="e">
        <f>SUMIFS([1]Up!$J:$J,[1]Up!$D:$D,D794)</f>
        <v>#VALUE!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 t="e">
        <f>SUMIFS([1]Up!$J:$J,[1]Up!$D:$D,D795)</f>
        <v>#VALUE!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 t="e">
        <f>SUMIFS([1]Up!$J:$J,[1]Up!$D:$D,D796)</f>
        <v>#VALUE!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 t="e">
        <f>SUMIFS([1]Up!$J:$J,[1]Up!$D:$D,D797)</f>
        <v>#VALUE!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 t="e">
        <f>SUMIFS([1]Up!$J:$J,[1]Up!$D:$D,D798)</f>
        <v>#VALUE!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 t="e">
        <f>SUMIFS([1]Up!$J:$J,[1]Up!$D:$D,D799)</f>
        <v>#VALUE!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 t="e">
        <f>SUMIFS([1]Up!$J:$J,[1]Up!$D:$D,D800)</f>
        <v>#VALUE!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 t="e">
        <f>SUMIFS([1]Up!$J:$J,[1]Up!$D:$D,D801)</f>
        <v>#VALUE!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 t="e">
        <f>SUMIFS([1]Up!$J:$J,[1]Up!$D:$D,D802)</f>
        <v>#VALUE!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 t="e">
        <f>SUMIFS([1]Up!$J:$J,[1]Up!$D:$D,D803)</f>
        <v>#VALUE!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 t="e">
        <f>SUMIFS([1]Up!$J:$J,[1]Up!$D:$D,D804)</f>
        <v>#VALUE!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 t="e">
        <f>SUMIFS([1]Up!$J:$J,[1]Up!$D:$D,D805)</f>
        <v>#VALUE!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 t="e">
        <f>SUMIFS([1]Up!$J:$J,[1]Up!$D:$D,D806)</f>
        <v>#VALUE!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 t="e">
        <f>SUMIFS([1]Up!$J:$J,[1]Up!$D:$D,D807)</f>
        <v>#VALUE!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 t="e">
        <f>SUMIFS([1]Up!$J:$J,[1]Up!$D:$D,D808)</f>
        <v>#VALUE!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 t="e">
        <f>SUMIFS([1]Up!$J:$J,[1]Up!$D:$D,D809)</f>
        <v>#VALUE!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 t="e">
        <f>SUMIFS([1]Up!$J:$J,[1]Up!$D:$D,D810)</f>
        <v>#VALUE!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 t="e">
        <f>SUMIFS([1]Up!$J:$J,[1]Up!$D:$D,D811)</f>
        <v>#VALUE!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 t="e">
        <f>SUMIFS([1]Up!$J:$J,[1]Up!$D:$D,D812)</f>
        <v>#VALUE!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 t="e">
        <f>SUMIFS([1]Up!$J:$J,[1]Up!$D:$D,D813)</f>
        <v>#VALUE!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 t="e">
        <f>SUMIFS([1]Up!$J:$J,[1]Up!$D:$D,D814)</f>
        <v>#VALUE!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 t="e">
        <f>SUMIFS([1]Up!$J:$J,[1]Up!$D:$D,D815)</f>
        <v>#VALUE!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 t="e">
        <f>SUMIFS([1]Up!$J:$J,[1]Up!$D:$D,D816)</f>
        <v>#VALUE!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 t="e">
        <f>SUMIFS([1]Up!$J:$J,[1]Up!$D:$D,D817)</f>
        <v>#VALUE!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 t="e">
        <f>SUMIFS([1]Up!$J:$J,[1]Up!$D:$D,D818)</f>
        <v>#VALUE!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 t="e">
        <f>SUMIFS([1]Up!$J:$J,[1]Up!$D:$D,D819)</f>
        <v>#VALUE!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 t="e">
        <f>SUMIFS([1]Up!$J:$J,[1]Up!$D:$D,D820)</f>
        <v>#VALUE!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 t="e">
        <f>SUMIFS([1]Up!$J:$J,[1]Up!$D:$D,D821)</f>
        <v>#VALUE!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 t="e">
        <f>SUMIFS([1]Up!$J:$J,[1]Up!$D:$D,D822)</f>
        <v>#VALUE!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 t="e">
        <f>SUMIFS([1]Up!$J:$J,[1]Up!$D:$D,D823)</f>
        <v>#VALUE!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 t="e">
        <f>SUMIFS([1]Up!$J:$J,[1]Up!$D:$D,D824)</f>
        <v>#VALUE!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 t="e">
        <f>SUMIFS([1]Up!$J:$J,[1]Up!$D:$D,D825)</f>
        <v>#VALUE!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 t="e">
        <f>SUMIFS([1]Up!$J:$J,[1]Up!$D:$D,D826)</f>
        <v>#VALUE!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 t="e">
        <f>SUMIFS([1]Up!$J:$J,[1]Up!$D:$D,D827)</f>
        <v>#VALUE!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 t="e">
        <f>SUMIFS([1]Up!$J:$J,[1]Up!$D:$D,D828)</f>
        <v>#VALUE!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 t="e">
        <f>SUMIFS([1]Up!$J:$J,[1]Up!$D:$D,D829)</f>
        <v>#VALUE!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 t="e">
        <f>SUMIFS([1]Up!$J:$J,[1]Up!$D:$D,D830)</f>
        <v>#VALUE!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 t="e">
        <f>SUMIFS([1]Up!$J:$J,[1]Up!$D:$D,D831)</f>
        <v>#VALUE!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 t="e">
        <f>SUMIFS([1]Up!$J:$J,[1]Up!$D:$D,D832)</f>
        <v>#VALUE!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 t="e">
        <f>SUMIFS([1]Up!$J:$J,[1]Up!$D:$D,D833)</f>
        <v>#VALUE!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 t="e">
        <f>SUMIFS([1]Up!$J:$J,[1]Up!$D:$D,D834)</f>
        <v>#VALUE!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 t="e">
        <f>SUMIFS([1]Up!$J:$J,[1]Up!$D:$D,D835)</f>
        <v>#VALUE!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 t="e">
        <f>SUMIFS([1]Up!$J:$J,[1]Up!$D:$D,D836)</f>
        <v>#VALUE!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 t="e">
        <f>SUMIFS([1]Up!$J:$J,[1]Up!$D:$D,D837)</f>
        <v>#VALUE!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 t="e">
        <f>SUMIFS([1]Up!$J:$J,[1]Up!$D:$D,D838)</f>
        <v>#VALUE!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 t="e">
        <f>SUMIFS([1]Up!$J:$J,[1]Up!$D:$D,D839)</f>
        <v>#VALUE!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 t="e">
        <f>SUMIFS([1]Up!$J:$J,[1]Up!$D:$D,D840)</f>
        <v>#VALUE!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 t="e">
        <f>SUMIFS([1]Up!$J:$J,[1]Up!$D:$D,D841)</f>
        <v>#VALUE!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 t="e">
        <f>SUMIFS([1]Up!$J:$J,[1]Up!$D:$D,D842)</f>
        <v>#VALUE!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 t="e">
        <f>SUMIFS([1]Up!$J:$J,[1]Up!$D:$D,D843)</f>
        <v>#VALUE!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 t="e">
        <f>SUMIFS([1]Up!$J:$J,[1]Up!$D:$D,D844)</f>
        <v>#VALUE!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1">
      <filters>
        <filter val="U1_COR-2-G-21"/>
        <filter val="U1_COR-3-G-21"/>
        <filter val="U1_COR-5-G-21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0"/>
      <c r="AH1" s="261"/>
      <c r="AI1" s="261"/>
      <c r="AJ1" s="261"/>
      <c r="AK1" s="261"/>
      <c r="AL1" s="261"/>
      <c r="AM1" s="261"/>
      <c r="AN1" s="261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88"/>
      <c r="AZ1" s="260"/>
      <c r="BA1" s="260"/>
      <c r="BB1" s="260"/>
      <c r="BC1" s="260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2"/>
      <c r="AH2" s="262"/>
      <c r="AI2" s="262"/>
      <c r="AJ2" s="262"/>
      <c r="AK2" s="262"/>
      <c r="AL2" s="262"/>
      <c r="AM2" s="262"/>
      <c r="AN2" s="262"/>
      <c r="AO2" s="262"/>
      <c r="AP2" s="262"/>
      <c r="AQ2" s="262"/>
      <c r="AR2" s="262"/>
      <c r="AS2" s="262"/>
      <c r="AT2" s="262"/>
      <c r="AU2" s="262"/>
      <c r="AV2" s="262"/>
      <c r="AW2" s="262"/>
      <c r="AX2" s="262"/>
      <c r="AY2" s="236"/>
      <c r="AZ2" s="263"/>
      <c r="BA2" s="263"/>
      <c r="BB2" s="263"/>
      <c r="BC2" s="263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2"/>
      <c r="AH3" s="262"/>
      <c r="AI3" s="262"/>
      <c r="AJ3" s="262"/>
      <c r="AK3" s="262"/>
      <c r="AL3" s="262"/>
      <c r="AM3" s="262"/>
      <c r="AN3" s="262"/>
      <c r="AO3" s="262"/>
      <c r="AP3" s="262"/>
      <c r="AQ3" s="262"/>
      <c r="AR3" s="262"/>
      <c r="AS3" s="262"/>
      <c r="AT3" s="262"/>
      <c r="AU3" s="262"/>
      <c r="AV3" s="262"/>
      <c r="AW3" s="262"/>
      <c r="AX3" s="262"/>
      <c r="AY3" s="236"/>
      <c r="AZ3" s="263"/>
      <c r="BA3" s="263"/>
      <c r="BB3" s="263"/>
      <c r="BC3" s="263"/>
      <c r="BD3" s="257"/>
      <c r="BE3" s="258"/>
      <c r="BF3" s="258"/>
      <c r="BG3" s="258"/>
      <c r="BH3" s="258"/>
      <c r="BI3" s="93"/>
      <c r="BJ3" s="93"/>
      <c r="BK3" s="92"/>
      <c r="BL3" s="257"/>
      <c r="BM3" s="258"/>
      <c r="BN3" s="258"/>
      <c r="BO3" s="258"/>
      <c r="BP3" s="258"/>
      <c r="BQ3" s="258"/>
      <c r="BR3" s="92"/>
      <c r="BS3" s="257"/>
      <c r="BT3" s="258"/>
      <c r="BU3" s="97" t="s">
        <v>1681</v>
      </c>
      <c r="BV3" s="92"/>
      <c r="BW3" s="92"/>
      <c r="BX3" s="98"/>
      <c r="BY3" s="257"/>
      <c r="BZ3" s="258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8"/>
      <c r="BE4" s="258"/>
      <c r="BF4" s="258"/>
      <c r="BG4" s="258"/>
      <c r="BH4" s="258"/>
      <c r="BI4" s="93"/>
      <c r="BJ4" s="93"/>
      <c r="BK4" s="92"/>
      <c r="BL4" s="258"/>
      <c r="BM4" s="258"/>
      <c r="BN4" s="258"/>
      <c r="BO4" s="258"/>
      <c r="BP4" s="258"/>
      <c r="BQ4" s="258"/>
      <c r="BR4" s="92"/>
      <c r="BS4" s="258"/>
      <c r="BT4" s="258"/>
      <c r="BU4" s="92"/>
      <c r="BV4" s="92"/>
      <c r="BW4" s="92"/>
      <c r="BX4" s="99"/>
      <c r="BY4" s="258"/>
      <c r="BZ4" s="258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5" t="s">
        <v>1691</v>
      </c>
      <c r="AH5" s="247"/>
      <c r="AI5" s="247"/>
      <c r="AJ5" s="247"/>
      <c r="AK5" s="247"/>
      <c r="AL5" s="247"/>
      <c r="AM5" s="247"/>
      <c r="AN5" s="247"/>
      <c r="AO5" s="246"/>
      <c r="AP5" s="245" t="s">
        <v>1691</v>
      </c>
      <c r="AQ5" s="247"/>
      <c r="AR5" s="247"/>
      <c r="AS5" s="247"/>
      <c r="AT5" s="247"/>
      <c r="AU5" s="247"/>
      <c r="AV5" s="247"/>
      <c r="AW5" s="247"/>
      <c r="AX5" s="246"/>
      <c r="AY5" s="95"/>
      <c r="AZ5" s="95"/>
      <c r="BA5" s="95"/>
      <c r="BB5" s="95"/>
      <c r="BC5" s="95"/>
      <c r="BD5" s="259"/>
      <c r="BE5" s="259"/>
      <c r="BF5" s="259"/>
      <c r="BG5" s="259"/>
      <c r="BH5" s="259"/>
      <c r="BI5" s="93"/>
      <c r="BJ5" s="93"/>
      <c r="BK5" s="96"/>
      <c r="BL5" s="259"/>
      <c r="BM5" s="259"/>
      <c r="BN5" s="259"/>
      <c r="BO5" s="259"/>
      <c r="BP5" s="259"/>
      <c r="BQ5" s="259"/>
      <c r="BR5" s="96"/>
      <c r="BS5" s="259"/>
      <c r="BT5" s="259"/>
      <c r="BU5" s="96"/>
      <c r="BV5" s="96"/>
      <c r="BW5" s="101"/>
      <c r="BX5" s="102"/>
      <c r="BY5" s="259"/>
      <c r="BZ5" s="259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5" t="s">
        <v>3590</v>
      </c>
      <c r="AH6" s="247"/>
      <c r="AI6" s="247"/>
      <c r="AJ6" s="247"/>
      <c r="AK6" s="247"/>
      <c r="AL6" s="247"/>
      <c r="AM6" s="247"/>
      <c r="AN6" s="247"/>
      <c r="AO6" s="246"/>
      <c r="AP6" s="245" t="s">
        <v>3591</v>
      </c>
      <c r="AQ6" s="247"/>
      <c r="AR6" s="247"/>
      <c r="AS6" s="247"/>
      <c r="AT6" s="247"/>
      <c r="AU6" s="247"/>
      <c r="AV6" s="247"/>
      <c r="AW6" s="247"/>
      <c r="AX6" s="246"/>
      <c r="AY6" s="95"/>
      <c r="AZ6" s="95"/>
      <c r="BA6" s="95"/>
      <c r="BB6" s="95"/>
      <c r="BC6" s="95"/>
      <c r="BD6" s="248" t="s">
        <v>1687</v>
      </c>
      <c r="BE6" s="248"/>
      <c r="BF6" s="248"/>
      <c r="BG6" s="248"/>
      <c r="BH6" s="248"/>
      <c r="BI6" s="240"/>
      <c r="BJ6" s="240"/>
      <c r="BK6" s="249" t="s">
        <v>1688</v>
      </c>
      <c r="BL6" s="248"/>
      <c r="BM6" s="248"/>
      <c r="BN6" s="248"/>
      <c r="BO6" s="248"/>
      <c r="BP6" s="248"/>
      <c r="BQ6" s="250"/>
      <c r="BR6" s="108" t="s">
        <v>1689</v>
      </c>
      <c r="BS6" s="249" t="s">
        <v>1690</v>
      </c>
      <c r="BT6" s="248"/>
      <c r="BU6" s="248"/>
      <c r="BV6" s="248"/>
      <c r="BW6" s="248"/>
      <c r="BX6" s="253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54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5" t="s">
        <v>3592</v>
      </c>
      <c r="AH7" s="247"/>
      <c r="AI7" s="246"/>
      <c r="AJ7" s="245" t="s">
        <v>3593</v>
      </c>
      <c r="AK7" s="247"/>
      <c r="AL7" s="246"/>
      <c r="AM7" s="245" t="s">
        <v>3594</v>
      </c>
      <c r="AN7" s="247"/>
      <c r="AO7" s="246"/>
      <c r="AP7" s="245" t="s">
        <v>3592</v>
      </c>
      <c r="AQ7" s="247"/>
      <c r="AR7" s="246"/>
      <c r="AS7" s="245" t="s">
        <v>3593</v>
      </c>
      <c r="AT7" s="247"/>
      <c r="AU7" s="246"/>
      <c r="AV7" s="245" t="s">
        <v>3594</v>
      </c>
      <c r="AW7" s="247"/>
      <c r="AX7" s="246"/>
      <c r="AY7" s="109" t="s">
        <v>1691</v>
      </c>
      <c r="AZ7" s="172" t="s">
        <v>1691</v>
      </c>
      <c r="BA7" s="172" t="s">
        <v>1691</v>
      </c>
      <c r="BB7" s="251" t="s">
        <v>1691</v>
      </c>
      <c r="BC7" s="252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5" t="s">
        <v>1691</v>
      </c>
      <c r="BT7" s="256"/>
      <c r="BU7" s="109" t="s">
        <v>1691</v>
      </c>
      <c r="BV7" s="109" t="s">
        <v>1691</v>
      </c>
      <c r="BW7" s="110" t="s">
        <v>1691</v>
      </c>
      <c r="BX7" s="109" t="s">
        <v>1691</v>
      </c>
      <c r="BY7" s="255" t="s">
        <v>1691</v>
      </c>
      <c r="BZ7" s="256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6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BS6:DB6"/>
    <mergeCell ref="AG7:AI7"/>
    <mergeCell ref="AJ7:AL7"/>
    <mergeCell ref="AM7:AO7"/>
    <mergeCell ref="AP7:AR7"/>
    <mergeCell ref="BS7:BT7"/>
    <mergeCell ref="BY7:BZ7"/>
    <mergeCell ref="E8:F8"/>
    <mergeCell ref="AG6:AO6"/>
    <mergeCell ref="AP6:AX6"/>
    <mergeCell ref="BD6:BH6"/>
    <mergeCell ref="BK6:BQ6"/>
    <mergeCell ref="AS7:AU7"/>
    <mergeCell ref="AV7:AX7"/>
    <mergeCell ref="BB7:B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 filterMode="1">
    <tabColor rgb="FF7030A0"/>
    <pageSetUpPr fitToPage="1"/>
  </sheetPr>
  <dimension ref="C1:BT846"/>
  <sheetViews>
    <sheetView tabSelected="1" zoomScale="85" zoomScaleNormal="85" workbookViewId="0">
      <pane xSplit="13" ySplit="29" topLeftCell="AX30" activePane="bottomRight" state="frozen"/>
      <selection activeCell="X13" sqref="X13"/>
      <selection pane="topRight" activeCell="X13" sqref="X13"/>
      <selection pane="bottomLeft" activeCell="X13" sqref="X13"/>
      <selection pane="bottomRight" activeCell="BK3" sqref="BK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60" width="6.875" style="3" customWidth="1"/>
    <col min="61" max="61" width="8.625" style="3" customWidth="1"/>
    <col min="62" max="62" width="11.75" style="3" customWidth="1"/>
    <col min="63" max="63" width="8.625" style="3" customWidth="1"/>
    <col min="64" max="64" width="8.75" style="3" customWidth="1"/>
    <col min="65" max="65" width="7.5" style="3" customWidth="1"/>
    <col min="66" max="67" width="9" style="3" customWidth="1"/>
    <col min="68" max="68" width="13" style="3" customWidth="1"/>
    <col min="69" max="69" width="8.75" style="3" customWidth="1"/>
    <col min="70" max="70" width="8.625" style="3" customWidth="1"/>
    <col min="71" max="72" width="9" style="3" customWidth="1"/>
    <col min="73" max="16384" width="8.75" style="3"/>
  </cols>
  <sheetData>
    <row r="1" spans="4:63" ht="19.5">
      <c r="D1" s="1" t="s">
        <v>984</v>
      </c>
      <c r="E1" s="2"/>
      <c r="F1" s="2"/>
      <c r="G1" s="2"/>
      <c r="H1" s="2"/>
    </row>
    <row r="2" spans="4:63" ht="13.5" thickBot="1"/>
    <row r="3" spans="4:6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</row>
    <row r="4" spans="4:6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5"/>
      <c r="BK4" s="3">
        <f>6+8+8+6+8+8</f>
        <v>44</v>
      </c>
    </row>
    <row r="5" spans="4:63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879.52803322770706</v>
      </c>
      <c r="H5" s="26" cm="1">
        <f t="array" ref="H5">SUMPRODUCT(--($C$30:$C$846=$D5),$L$30:$L$846,$J$30:$J$846)</f>
        <v>58728.439113853463</v>
      </c>
      <c r="I5" s="26" cm="1">
        <f t="array" ref="I5">SUMPRODUCT(--($C$30:$C$846=$D5),$M$30:$M$846)</f>
        <v>709.47196677229294</v>
      </c>
      <c r="J5" s="27" cm="1">
        <f t="array" ref="J5">SUMPRODUCT(--($C$30:$C$846=$D5),$M$30:$M$846,$J$30:$J$846)</f>
        <v>37473.160886146536</v>
      </c>
      <c r="L5" s="28" t="s">
        <v>13</v>
      </c>
      <c r="M5" s="29">
        <f>G8</f>
        <v>10890.528033227707</v>
      </c>
      <c r="N5" s="30">
        <f>H8</f>
        <v>94247.839113853523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</row>
    <row r="6" spans="4:63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5411</v>
      </c>
      <c r="H6" s="26" cm="1">
        <f t="array" ref="H6">SUMPRODUCT(--($C$30:$C$846=$D6),$L$30:$L$846,$J$30:$J$846)</f>
        <v>35057.200000000063</v>
      </c>
      <c r="I6" s="26" cm="1">
        <f t="array" ref="I6">SUMPRODUCT(--($C$30:$C$846=$D6),$M$30:$M$846)</f>
        <v>480</v>
      </c>
      <c r="J6" s="27" cm="1">
        <f t="array" ref="J6">SUMPRODUCT(--($C$30:$C$846=$D6),$M$30:$M$846,$J$30:$J$846)</f>
        <v>2492.0999999999985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</row>
    <row r="7" spans="4:63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4600</v>
      </c>
      <c r="H7" s="26" cm="1">
        <f t="array" ref="H7">SUMPRODUCT(--($C$30:$C$846=$D7),$L$30:$L$846,$J$30:$J$846)</f>
        <v>462.19999999999993</v>
      </c>
      <c r="I7" s="26" cm="1">
        <f t="array" ref="I7">SUMPRODUCT(--($C$30:$C$846=$D7),$M$30:$M$846)</f>
        <v>19497</v>
      </c>
      <c r="J7" s="27" cm="1">
        <f t="array" ref="J7">SUMPRODUCT(--($C$30:$C$846=$D7),$M$30:$M$846,$J$30:$J$846)</f>
        <v>1549.82</v>
      </c>
    </row>
    <row r="8" spans="4:63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10890.528033227707</v>
      </c>
      <c r="H8" s="41">
        <f t="shared" si="0"/>
        <v>94247.839113853523</v>
      </c>
      <c r="I8" s="41">
        <f t="shared" si="0"/>
        <v>20686.471966772293</v>
      </c>
      <c r="J8" s="42">
        <f>J5+J6+J7</f>
        <v>41515.080886146534</v>
      </c>
    </row>
    <row r="9" spans="4:63" ht="13.5" hidden="1" outlineLevel="1" thickTop="1"/>
    <row r="10" spans="4:63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63" ht="23.25" hidden="1" customHeight="1" outlineLevel="1" thickTop="1">
      <c r="D11" s="45" t="s">
        <v>12</v>
      </c>
      <c r="E11" s="46" t="str" cm="1">
        <f t="array" ref="E11:T11">TRANSPOSE(_xlfn._xlws.SORT(_xlfn.UNIQUE(_xlfn._xlws.FILTER(E30:E846,(C30:C846=$D$11)*(M30:M846&lt;&gt;0))),,1))</f>
        <v>[200*80*7.5*11</v>
      </c>
      <c r="F11" s="46" t="str">
        <v>2" SCH.40</v>
      </c>
      <c r="G11" s="46" t="str">
        <v>3" SCH.40</v>
      </c>
      <c r="H11" s="46" t="str">
        <v>BC250*90*12*12</v>
      </c>
      <c r="I11" s="46" t="str">
        <v>BC300*100*12*12</v>
      </c>
      <c r="J11" s="46" t="str">
        <v>BH300*175*8*12</v>
      </c>
      <c r="K11" s="46" t="str">
        <v>BH900*400*19*25</v>
      </c>
      <c r="L11" s="46" t="str">
        <v>L75*125*10</v>
      </c>
      <c r="M11" s="46" t="str">
        <v>L75*75*6</v>
      </c>
      <c r="N11" s="46" t="str">
        <v>L75*75*8</v>
      </c>
      <c r="O11" s="46" t="str">
        <v>L90*150*12</v>
      </c>
      <c r="P11" s="46" t="str">
        <v>Ø10(M10)</v>
      </c>
      <c r="Q11" s="46" t="str">
        <v>RHS254*102*8</v>
      </c>
      <c r="R11" s="47" t="str">
        <v>RHS254*51*8</v>
      </c>
      <c r="S11" s="48" t="str">
        <v>RHS254*64*8</v>
      </c>
      <c r="T11" s="48" t="str">
        <v>RHS76*38*3</v>
      </c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</row>
    <row r="12" spans="4:63" ht="28.9" hidden="1" customHeight="1" outlineLevel="2">
      <c r="D12" s="49" t="s">
        <v>17</v>
      </c>
      <c r="E12" s="50" cm="1">
        <f t="array" ref="E12">SUMPRODUCT(--($C$30:$C$846=$D$11),--($E$30:$E$846=E$11),$I$30:$I$846,$G$30:$G$846)</f>
        <v>588140</v>
      </c>
      <c r="F12" s="50" cm="1">
        <f t="array" ref="F12">SUMPRODUCT(--($C$30:$C$846=$D$11),--($E$30:$E$846=F$11),$I$30:$I$846,$G$30:$G$846)</f>
        <v>5532</v>
      </c>
      <c r="G12" s="50" cm="1">
        <f t="array" ref="G12">SUMPRODUCT(--($C$30:$C$846=$D$11),--($E$30:$E$846=G$11),$I$30:$I$846,$G$30:$G$846)</f>
        <v>99770</v>
      </c>
      <c r="H12" s="50" cm="1">
        <f t="array" ref="H12">SUMPRODUCT(--($C$30:$C$846=$D$11),--($E$30:$E$846=H$11),$I$30:$I$846,$G$30:$G$846)</f>
        <v>20860</v>
      </c>
      <c r="I12" s="50" cm="1">
        <f t="array" ref="I12">SUMPRODUCT(--($C$30:$C$846=$D$11),--($E$30:$E$846=I$11),$I$30:$I$846,$G$30:$G$846)</f>
        <v>9591</v>
      </c>
      <c r="J12" s="50" cm="1">
        <f t="array" ref="J12">SUMPRODUCT(--($C$30:$C$846=$D$11),--($E$30:$E$846=J$11),$I$30:$I$846,$G$30:$G$846)</f>
        <v>170231</v>
      </c>
      <c r="K12" s="50" cm="1">
        <f t="array" ref="K12">SUMPRODUCT(--($C$30:$C$846=$D$11),--($E$30:$E$846=K$11),$I$30:$I$846,$G$30:$G$846)</f>
        <v>167420</v>
      </c>
      <c r="L12" s="50" cm="1">
        <f t="array" ref="L12">SUMPRODUCT(--($C$30:$C$846=$D$11),--($E$30:$E$846=L$11),$I$30:$I$846,$G$30:$G$846)</f>
        <v>49402</v>
      </c>
      <c r="M12" s="50" cm="1">
        <f t="array" ref="M12">SUMPRODUCT(--($C$30:$C$846=$D$11),--($E$30:$E$846=M$11),$I$30:$I$846,$G$30:$G$846)</f>
        <v>134640</v>
      </c>
      <c r="N12" s="50" cm="1">
        <f t="array" ref="N12">SUMPRODUCT(--($C$30:$C$846=$D$11),--($E$30:$E$846=N$11),$I$30:$I$846,$G$30:$G$846)</f>
        <v>1530</v>
      </c>
      <c r="O12" s="50" cm="1">
        <f t="array" ref="O12">SUMPRODUCT(--($C$30:$C$846=$D$11),--($E$30:$E$846=O$11),$I$30:$I$846,$G$30:$G$846)</f>
        <v>22764</v>
      </c>
      <c r="P12" s="50" cm="1">
        <f t="array" ref="P12">SUMPRODUCT(--($C$30:$C$846=$D$11),--($E$30:$E$846=P$11),$I$30:$I$846,$G$30:$G$846)</f>
        <v>3240</v>
      </c>
      <c r="Q12" s="50" cm="1">
        <f t="array" ref="Q12">SUMPRODUCT(--($C$30:$C$846=$D$11),--($E$30:$E$846=Q$11),$I$30:$I$846,$G$30:$G$846)</f>
        <v>48614</v>
      </c>
      <c r="R12" s="51" cm="1">
        <f t="array" ref="R12">SUMPRODUCT(--($C$30:$C$846=$D$11),--($E$30:$E$846=R$11),$I$30:$I$846,$G$30:$G$846)</f>
        <v>97228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</row>
    <row r="13" spans="4:63" ht="15" hidden="1" customHeight="1" outlineLevel="2">
      <c r="D13" s="49" t="s">
        <v>18</v>
      </c>
      <c r="E13" s="53" cm="1">
        <f t="array" ref="E13">SUMPRODUCT(--($C$30:$C$846=$D$11),--($E$30:$E$846=E$11),$I$30:$I$846)</f>
        <v>375</v>
      </c>
      <c r="F13" s="53" cm="1">
        <f t="array" ref="F13">SUMPRODUCT(--($C$30:$C$846=$D$11),--($E$30:$E$846=F$11),$I$30:$I$846)</f>
        <v>52</v>
      </c>
      <c r="G13" s="53" cm="1">
        <f t="array" ref="G13">SUMPRODUCT(--($C$30:$C$846=$D$11),--($E$30:$E$846=G$11),$I$30:$I$846)</f>
        <v>206</v>
      </c>
      <c r="H13" s="53" cm="1">
        <f t="array" ref="H13">SUMPRODUCT(--($C$30:$C$846=$D$11),--($E$30:$E$846=H$11),$I$30:$I$846)</f>
        <v>2</v>
      </c>
      <c r="I13" s="53" cm="1">
        <f t="array" ref="I13">SUMPRODUCT(--($C$30:$C$846=$D$11),--($E$30:$E$846=I$11),$I$30:$I$846)</f>
        <v>3</v>
      </c>
      <c r="J13" s="53" cm="1">
        <f t="array" ref="J13">SUMPRODUCT(--($C$30:$C$846=$D$11),--($E$30:$E$846=J$11),$I$30:$I$846)</f>
        <v>15</v>
      </c>
      <c r="K13" s="53" cm="1">
        <f t="array" ref="K13">SUMPRODUCT(--($C$30:$C$846=$D$11),--($E$30:$E$846=K$11),$I$30:$I$846)</f>
        <v>8</v>
      </c>
      <c r="L13" s="53" cm="1">
        <f t="array" ref="L13">SUMPRODUCT(--($C$30:$C$846=$D$11),--($E$30:$E$846=L$11),$I$30:$I$846)</f>
        <v>4</v>
      </c>
      <c r="M13" s="53" cm="1">
        <f t="array" ref="M13">SUMPRODUCT(--($C$30:$C$846=$D$11),--($E$30:$E$846=M$11),$I$30:$I$846)</f>
        <v>104</v>
      </c>
      <c r="N13" s="53" cm="1">
        <f t="array" ref="N13">SUMPRODUCT(--($C$30:$C$846=$D$11),--($E$30:$E$846=N$11),$I$30:$I$846)</f>
        <v>30</v>
      </c>
      <c r="O13" s="53" cm="1">
        <f t="array" ref="O13">SUMPRODUCT(--($C$30:$C$846=$D$11),--($E$30:$E$846=O$11),$I$30:$I$846)</f>
        <v>4</v>
      </c>
      <c r="P13" s="53" cm="1">
        <f t="array" ref="P13">SUMPRODUCT(--($C$30:$C$846=$D$11),--($E$30:$E$846=P$11),$I$30:$I$846)</f>
        <v>30</v>
      </c>
      <c r="Q13" s="53" cm="1">
        <f t="array" ref="Q13">SUMPRODUCT(--($C$30:$C$846=$D$11),--($E$30:$E$846=Q$11),$I$30:$I$846)</f>
        <v>4</v>
      </c>
      <c r="R13" s="54" cm="1">
        <f t="array" ref="R13">SUMPRODUCT(--($C$30:$C$846=$D$11),--($E$30:$E$846=R$11),$I$30:$I$846)</f>
        <v>8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</row>
    <row r="14" spans="4:63" ht="13.5" hidden="1" outlineLevel="2" thickTop="1">
      <c r="D14" s="56" t="s">
        <v>19</v>
      </c>
      <c r="E14" s="50" cm="1">
        <f t="array" ref="E14">SUMPRODUCT(--($C$30:$C$846=$D$11),--($E$30:$E$846=E$11),$L$30:$L$846,$G$30:$G$846)</f>
        <v>481950</v>
      </c>
      <c r="F14" s="50" cm="1">
        <f t="array" ref="F14">SUMPRODUCT(--($C$30:$C$846=$D$11),--($E$30:$E$846=F$11),$L$30:$L$846,$G$30:$G$846)</f>
        <v>4992</v>
      </c>
      <c r="G14" s="50" cm="1">
        <f t="array" ref="G14">SUMPRODUCT(--($C$30:$C$846=$D$11),--($E$30:$E$846=G$11),$L$30:$L$846,$G$30:$G$846)</f>
        <v>90776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113625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122413</v>
      </c>
      <c r="N14" s="50" cm="1">
        <f t="array" ref="N14">SUMPRODUCT(--($C$30:$C$846=$D$11),--($E$30:$E$846=N$11),$L$30:$L$846,$G$30:$G$846)</f>
        <v>1122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</row>
    <row r="15" spans="4:63" ht="13.5" hidden="1" outlineLevel="2" thickTop="1">
      <c r="D15" s="56" t="s">
        <v>20</v>
      </c>
      <c r="E15" s="53" cm="1">
        <f t="array" ref="E15">SUMPRODUCT(--($C$30:$C$846=$D$11),--($E$30:$E$846=E$11),$L$30:$L$846)</f>
        <v>308.33160226057731</v>
      </c>
      <c r="F15" s="53" cm="1">
        <f t="array" ref="F15">SUMPRODUCT(--($C$30:$C$846=$D$11),--($E$30:$E$846=F$11),$L$30:$L$846)</f>
        <v>47</v>
      </c>
      <c r="G15" s="53" cm="1">
        <f t="array" ref="G15">SUMPRODUCT(--($C$30:$C$846=$D$11),--($E$30:$E$846=G$11),$L$30:$L$846)</f>
        <v>184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3.6568292996910401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100.53960166743863</v>
      </c>
      <c r="N15" s="53" cm="1">
        <f t="array" ref="N15">SUMPRODUCT(--($C$30:$C$846=$D$11),--($E$30:$E$846=N$11),$L$30:$L$846)</f>
        <v>22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</row>
    <row r="16" spans="4:63" ht="13.5" hidden="1" outlineLevel="2" thickTop="1">
      <c r="D16" s="56" t="s">
        <v>21</v>
      </c>
      <c r="E16" s="50" cm="1">
        <f t="array" ref="E16">SUMPRODUCT(--($C$30:$C$846=$D$11),--($E$30:$E$846=E$11),$M$30:$M$846,$G$30:$G$846)</f>
        <v>106190</v>
      </c>
      <c r="F16" s="50" cm="1">
        <f t="array" ref="F16">SUMPRODUCT(--($C$30:$C$846=$D$11),--($E$30:$E$846=F$11),$M$30:$M$846,$G$30:$G$846)</f>
        <v>540</v>
      </c>
      <c r="G16" s="50" cm="1">
        <f t="array" ref="G16">SUMPRODUCT(--($C$30:$C$846=$D$11),--($E$30:$E$846=G$11),$M$30:$M$846,$G$30:$G$846)</f>
        <v>8994</v>
      </c>
      <c r="H16" s="50" cm="1">
        <f t="array" ref="H16">SUMPRODUCT(--($C$30:$C$846=$D$11),--($E$30:$E$846=H$11),$M$30:$M$846,$G$30:$G$846)</f>
        <v>20860</v>
      </c>
      <c r="I16" s="50" cm="1">
        <f t="array" ref="I16">SUMPRODUCT(--($C$30:$C$846=$D$11),--($E$30:$E$846=I$11),$M$30:$M$846,$G$30:$G$846)</f>
        <v>9591</v>
      </c>
      <c r="J16" s="50" cm="1">
        <f t="array" ref="J16">SUMPRODUCT(--($C$30:$C$846=$D$11),--($E$30:$E$846=J$11),$M$30:$M$846,$G$30:$G$846)</f>
        <v>170231</v>
      </c>
      <c r="K16" s="50" cm="1">
        <f t="array" ref="K16">SUMPRODUCT(--($C$30:$C$846=$D$11),--($E$30:$E$846=K$11),$M$30:$M$846,$G$30:$G$846)</f>
        <v>53795</v>
      </c>
      <c r="L16" s="50" cm="1">
        <f t="array" ref="L16">SUMPRODUCT(--($C$30:$C$846=$D$11),--($E$30:$E$846=L$11),$M$30:$M$846,$G$30:$G$846)</f>
        <v>49402</v>
      </c>
      <c r="M16" s="50" cm="1">
        <f t="array" ref="M16">SUMPRODUCT(--($C$30:$C$846=$D$11),--($E$30:$E$846=M$11),$M$30:$M$846,$G$30:$G$846)</f>
        <v>12227</v>
      </c>
      <c r="N16" s="50" cm="1">
        <f t="array" ref="N16">SUMPRODUCT(--($C$30:$C$846=$D$11),--($E$30:$E$846=N$11),$M$30:$M$846,$G$30:$G$846)</f>
        <v>408</v>
      </c>
      <c r="O16" s="50" cm="1">
        <f t="array" ref="O16">SUMPRODUCT(--($C$30:$C$846=$D$11),--($E$30:$E$846=O$11),$M$30:$M$846,$G$30:$G$846)</f>
        <v>22764</v>
      </c>
      <c r="P16" s="50" cm="1">
        <f t="array" ref="P16">SUMPRODUCT(--($C$30:$C$846=$D$11),--($E$30:$E$846=P$11),$M$30:$M$846,$G$30:$G$846)</f>
        <v>3240</v>
      </c>
      <c r="Q16" s="50" cm="1">
        <f t="array" ref="Q16">SUMPRODUCT(--($C$30:$C$846=$D$11),--($E$30:$E$846=Q$11),$M$30:$M$846,$G$30:$G$846)</f>
        <v>48614</v>
      </c>
      <c r="R16" s="51" cm="1">
        <f t="array" ref="R16">SUMPRODUCT(--($C$30:$C$846=$D$11),--($E$30:$E$846=R$11),$M$30:$M$846,$G$30:$G$846)</f>
        <v>97228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</row>
    <row r="17" spans="3:72" ht="13.5" hidden="1" outlineLevel="2" thickTop="1">
      <c r="D17" s="57" t="s">
        <v>22</v>
      </c>
      <c r="E17" s="58" cm="1">
        <f t="array" ref="E17">SUMPRODUCT(--($C$30:$C$846=$D$11),--($E$30:$E$846=E$11),$M$30:$M$846)</f>
        <v>66.66839773942263</v>
      </c>
      <c r="F17" s="58" cm="1">
        <f t="array" ref="F17">SUMPRODUCT(--($C$30:$C$846=$D$11),--($E$30:$E$846=F$11),$M$30:$M$846)</f>
        <v>5</v>
      </c>
      <c r="G17" s="58" cm="1">
        <f t="array" ref="G17">SUMPRODUCT(--($C$30:$C$846=$D$11),--($E$30:$E$846=G$11),$M$30:$M$846)</f>
        <v>22</v>
      </c>
      <c r="H17" s="58" cm="1">
        <f t="array" ref="H17">SUMPRODUCT(--($C$30:$C$846=$D$11),--($E$30:$E$846=H$11),$M$30:$M$846)</f>
        <v>2</v>
      </c>
      <c r="I17" s="58" cm="1">
        <f t="array" ref="I17">SUMPRODUCT(--($C$30:$C$846=$D$11),--($E$30:$E$846=I$11),$M$30:$M$846)</f>
        <v>3</v>
      </c>
      <c r="J17" s="58" cm="1">
        <f t="array" ref="J17">SUMPRODUCT(--($C$30:$C$846=$D$11),--($E$30:$E$846=J$11),$M$30:$M$846)</f>
        <v>15</v>
      </c>
      <c r="K17" s="58" cm="1">
        <f t="array" ref="K17">SUMPRODUCT(--($C$30:$C$846=$D$11),--($E$30:$E$846=K$11),$M$30:$M$846)</f>
        <v>4.3431707003089599</v>
      </c>
      <c r="L17" s="58" cm="1">
        <f t="array" ref="L17">SUMPRODUCT(--($C$30:$C$846=$D$11),--($E$30:$E$846=L$11),$M$30:$M$846)</f>
        <v>4</v>
      </c>
      <c r="M17" s="58" cm="1">
        <f t="array" ref="M17">SUMPRODUCT(--($C$30:$C$846=$D$11),--($E$30:$E$846=M$11),$M$30:$M$846)</f>
        <v>3.460398332561371</v>
      </c>
      <c r="N17" s="58" cm="1">
        <f t="array" ref="N17">SUMPRODUCT(--($C$30:$C$846=$D$11),--($E$30:$E$846=N$11),$M$30:$M$846)</f>
        <v>8</v>
      </c>
      <c r="O17" s="58" cm="1">
        <f t="array" ref="O17">SUMPRODUCT(--($C$30:$C$846=$D$11),--($E$30:$E$846=O$11),$M$30:$M$846)</f>
        <v>4</v>
      </c>
      <c r="P17" s="58" cm="1">
        <f t="array" ref="P17">SUMPRODUCT(--($C$30:$C$846=$D$11),--($E$30:$E$846=P$11),$M$30:$M$846)</f>
        <v>30</v>
      </c>
      <c r="Q17" s="58" cm="1">
        <f t="array" ref="Q17">SUMPRODUCT(--($C$30:$C$846=$D$11),--($E$30:$E$846=Q$11),$M$30:$M$846)</f>
        <v>4</v>
      </c>
      <c r="R17" s="59" cm="1">
        <f t="array" ref="R17">SUMPRODUCT(--($C$30:$C$846=$D$11),--($E$30:$E$846=R$11),$M$30:$M$846)</f>
        <v>8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</row>
    <row r="18" spans="3:72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2409.9494424927443</v>
      </c>
      <c r="F18" s="61" cm="1">
        <f t="array" ref="F18">SUMPRODUCT(--($C$30:$C$846=$D$11),--($E$30:$E$846=F$11),$M$30:$M$846,$J$30:$J$846)</f>
        <v>3</v>
      </c>
      <c r="G18" s="61" cm="1">
        <f t="array" ref="G18">SUMPRODUCT(--($C$30:$C$846=$D$11),--($E$30:$E$846=G$11),$M$30:$M$846,$J$30:$J$846)</f>
        <v>100.6</v>
      </c>
      <c r="H18" s="61" cm="1">
        <f t="array" ref="H18">SUMPRODUCT(--($C$30:$C$846=$D$11),--($E$30:$E$846=H$11),$M$30:$M$846,$J$30:$J$846)</f>
        <v>797.8</v>
      </c>
      <c r="I18" s="61" cm="1">
        <f t="array" ref="I18">SUMPRODUCT(--($C$30:$C$846=$D$11),--($E$30:$E$846=I$11),$M$30:$M$846,$J$30:$J$846)</f>
        <v>430.20000000000005</v>
      </c>
      <c r="J18" s="61" cm="1">
        <f t="array" ref="J18">SUMPRODUCT(--($C$30:$C$846=$D$11),--($E$30:$E$846=J$11),$M$30:$M$846,$J$30:$J$846)</f>
        <v>8553</v>
      </c>
      <c r="K18" s="61" cm="1">
        <f t="array" ref="K18">SUMPRODUCT(--($C$30:$C$846=$D$11),--($E$30:$E$846=K$11),$M$30:$M$846,$J$30:$J$846)</f>
        <v>15245.541967044283</v>
      </c>
      <c r="L18" s="61" cm="1">
        <f t="array" ref="L18">SUMPRODUCT(--($C$30:$C$846=$D$11),--($E$30:$E$846=L$11),$M$30:$M$846,$J$30:$J$846)</f>
        <v>736.80000000000007</v>
      </c>
      <c r="M18" s="61" cm="1">
        <f t="array" ref="M18">SUMPRODUCT(--($C$30:$C$846=$D$11),--($E$30:$E$846=M$11),$M$30:$M$846,$J$30:$J$846)</f>
        <v>83.669476609541448</v>
      </c>
      <c r="N18" s="61" cm="1">
        <f t="array" ref="N18">SUMPRODUCT(--($C$30:$C$846=$D$11),--($E$30:$E$846=N$11),$M$30:$M$846,$J$30:$J$846)</f>
        <v>4</v>
      </c>
      <c r="O18" s="61" cm="1">
        <f t="array" ref="O18">SUMPRODUCT(--($C$30:$C$846=$D$11),--($E$30:$E$846=O$11),$M$30:$M$846,$J$30:$J$846)</f>
        <v>488.8</v>
      </c>
      <c r="P18" s="61" cm="1">
        <f t="array" ref="P18">SUMPRODUCT(--($C$30:$C$846=$D$11),--($E$30:$E$846=P$11),$M$30:$M$846,$J$30:$J$846)</f>
        <v>2.4</v>
      </c>
      <c r="Q18" s="61" cm="1">
        <f t="array" ref="Q18">SUMPRODUCT(--($C$30:$C$846=$D$11),--($E$30:$E$846=Q$11),$M$30:$M$846,$J$30:$J$846)</f>
        <v>2075.4</v>
      </c>
      <c r="R18" s="62" cm="1">
        <f t="array" ref="R18">SUMPRODUCT(--($C$30:$C$846=$D$11),--($E$30:$E$846=R$11),$M$30:$M$846,$J$30:$J$846)</f>
        <v>3529.2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</row>
    <row r="19" spans="3:72" ht="13.5" hidden="1" outlineLevel="1" thickTop="1"/>
    <row r="20" spans="3:72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72" ht="13.5" hidden="1" outlineLevel="1" thickTop="1">
      <c r="D21" s="63" t="s">
        <v>14</v>
      </c>
      <c r="E21" s="64" t="str" cm="1">
        <f t="array" ref="E21:J21">_xlfn._xlws.SORT(MID(TRANSPOSE(_xlfn.UNIQUE(_xlfn._xlws.FILTER(BK30:BK846,(C30:C846=$D$21)*(M30:M846&lt;&gt;0)))),3,3),,1)</f>
        <v>10</v>
      </c>
      <c r="F21" s="64" t="str">
        <v>6</v>
      </c>
      <c r="G21" s="64" t="str">
        <v>2</v>
      </c>
      <c r="H21" s="64" t="str">
        <v>1.5</v>
      </c>
      <c r="I21" s="64" t="str">
        <v>16</v>
      </c>
      <c r="J21" s="64" t="str">
        <v>8</v>
      </c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</row>
    <row r="22" spans="3:72" ht="30.75" hidden="1" customHeight="1" outlineLevel="2">
      <c r="D22" s="66" t="s">
        <v>25</v>
      </c>
      <c r="E22" s="67" cm="1">
        <f t="array" ref="E22">SUMPRODUCT(--($C$30:$C$846=$D$21),--($BK$30:$BK$846="PL"&amp;E$21),$J$30:$J$846,$I$30:$I$846)/(7.85*E$21)</f>
        <v>59.12101910828023</v>
      </c>
      <c r="F22" s="67" cm="1">
        <f t="array" ref="F22">SUMPRODUCT(--($C$30:$C$846=$D$21),--($BK$30:$BK$846="PL"&amp;F$21),$J$30:$J$846,$I$30:$I$846)/(7.85*F$21)</f>
        <v>580.20806794055204</v>
      </c>
      <c r="G22" s="67" cm="1">
        <f t="array" ref="G22">SUMPRODUCT(--($C$30:$C$846=$D$21),--($BK$30:$BK$846="PL"&amp;G$21),$J$30:$J$846,$I$30:$I$846)/(7.85*G$21)</f>
        <v>2.611464968152867</v>
      </c>
      <c r="H22" s="67" cm="1">
        <f t="array" ref="H22">SUMPRODUCT(--($C$30:$C$846=$D$21),--($BK$30:$BK$846="PL"&amp;H$21),$J$30:$J$846,$I$30:$I$846)/(7.85*H$21)</f>
        <v>96.968152866241994</v>
      </c>
      <c r="I22" s="67" cm="1">
        <f t="array" ref="I22">SUMPRODUCT(--($C$30:$C$846=$D$21),--($BK$30:$BK$846="PL"&amp;I$21),$J$30:$J$846,$I$30:$I$846)/(7.85*I$21)</f>
        <v>4.6751592356687901</v>
      </c>
      <c r="J22" s="67" cm="1">
        <f t="array" ref="J22">SUMPRODUCT(--($C$30:$C$846=$D$21),--($BK$30:$BK$846="PL"&amp;J$21),$J$30:$J$846,$I$30:$I$846)/(7.85*J$21)</f>
        <v>4.1958598726114653</v>
      </c>
      <c r="K22" s="67" t="e" cm="1">
        <f t="array" ref="K22">SUMPRODUCT(--($C$30:$C$846=$D$21),--($BK$30:$BK$846="PL"&amp;K$21),$J$30:$J$846,$I$30:$I$846)/(7.85*K$21)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</row>
    <row r="23" spans="3:72" ht="21" hidden="1" customHeight="1" outlineLevel="2">
      <c r="D23" s="66" t="s">
        <v>18</v>
      </c>
      <c r="E23" s="69" cm="1">
        <f t="array" ref="E23">SUMPRODUCT(--($C$30:$C$846=$D$21),--($BK$30:$BK$846="PL"&amp;E$21),$I$30:$I$846)</f>
        <v>704</v>
      </c>
      <c r="F23" s="69" cm="1">
        <f t="array" ref="F23">SUMPRODUCT(--($C$30:$C$846=$D$21),--($BK$30:$BK$846="PL"&amp;F$21),$I$30:$I$846)</f>
        <v>915</v>
      </c>
      <c r="G23" s="69" cm="1">
        <f t="array" ref="G23">SUMPRODUCT(--($C$30:$C$846=$D$21),--($BK$30:$BK$846="PL"&amp;G$21),$I$30:$I$846)</f>
        <v>29</v>
      </c>
      <c r="H23" s="69" cm="1">
        <f t="array" ref="H23">SUMPRODUCT(--($C$30:$C$846=$D$21),--($BK$30:$BK$846="PL"&amp;H$21),$I$30:$I$846)</f>
        <v>290</v>
      </c>
      <c r="I23" s="69" cm="1">
        <f t="array" ref="I23">SUMPRODUCT(--($C$30:$C$846=$D$21),--($BK$30:$BK$846="PL"&amp;I$21),$I$30:$I$846)</f>
        <v>32</v>
      </c>
      <c r="J23" s="69" cm="1">
        <f t="array" ref="J23">SUMPRODUCT(--($C$30:$C$846=$D$21),--($BK$30:$BK$846="PL"&amp;J$21),$I$30:$I$846)</f>
        <v>283</v>
      </c>
      <c r="K23" s="69" cm="1">
        <f t="array" ref="K23">SUMPRODUCT(--($C$30:$C$846=$D$21),--($BK$30:$BK$846="PL"&amp;K$21),$I$30:$I$846)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</row>
    <row r="24" spans="3:72" ht="25.9" hidden="1" customHeight="1" outlineLevel="2">
      <c r="D24" s="66" t="s">
        <v>26</v>
      </c>
      <c r="E24" s="67" cm="1">
        <f t="array" ref="E24">SUMPRODUCT(--($C$30:$C$846=$D$21),--($BK$30:$BK$846="PL"&amp;E$21),$J$30:$J$846,$M$30:$M$846)/(7.85*E$21)</f>
        <v>1.6955414012738852</v>
      </c>
      <c r="F24" s="67" cm="1">
        <f t="array" ref="F24">SUMPRODUCT(--($C$30:$C$846=$D$21),--($BK$30:$BK$846="PL"&amp;F$21),$J$30:$J$846,$M$30:$M$846)/(7.85*F$21)</f>
        <v>14.403397027600855</v>
      </c>
      <c r="G24" s="67" cm="1">
        <f t="array" ref="G24">SUMPRODUCT(--($C$30:$C$846=$D$21),--($BK$30:$BK$846="PL"&amp;G$21),$J$30:$J$846,$M$30:$M$846)/(7.85*G$21)</f>
        <v>1.0700636942675159</v>
      </c>
      <c r="H24" s="67" cm="1">
        <f t="array" ref="H24">SUMPRODUCT(--($C$30:$C$846=$D$21),--($BK$30:$BK$846="PL"&amp;H$21),$J$30:$J$846,$M$30:$M$846)/(7.85*H$21)</f>
        <v>85.834394904458591</v>
      </c>
      <c r="I24" s="67" cm="1">
        <f t="array" ref="I24">SUMPRODUCT(--($C$30:$C$846=$D$21),--($BK$30:$BK$846="PL"&amp;I$21),$J$30:$J$846,$M$30:$M$846)/(7.85*I$21)</f>
        <v>4.6751592356687901</v>
      </c>
      <c r="J24" s="67" cm="1">
        <f t="array" ref="J24">SUMPRODUCT(--($C$30:$C$846=$D$21),--($BK$30:$BK$846="PL"&amp;J$21),$J$30:$J$846,$M$30:$M$846)/(7.85*J$21)</f>
        <v>1.0493630573248409</v>
      </c>
      <c r="K24" s="67" t="e" cm="1">
        <f t="array" ref="K24">SUMPRODUCT(--($C$30:$C$846=$D$21),--($BK$30:$BK$846="PL"&amp;K$21),$J$30:$J$846,$M$30:$M$846)/(7.85*K$21)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</row>
    <row r="25" spans="3:72" ht="19.5" hidden="1" customHeight="1" outlineLevel="2">
      <c r="D25" s="71" t="s">
        <v>27</v>
      </c>
      <c r="E25" s="69" cm="1">
        <f t="array" ref="E25">SUMPRODUCT(--($C$30:$C$846=$D$21),--($BK$30:$BK$846="PL"&amp;E$21),$M$30:$M$846)</f>
        <v>111</v>
      </c>
      <c r="F25" s="69" cm="1">
        <f t="array" ref="F25">SUMPRODUCT(--($C$30:$C$846=$D$21),--($BK$30:$BK$846="PL"&amp;F$21),$M$30:$M$846)</f>
        <v>26</v>
      </c>
      <c r="G25" s="69" cm="1">
        <f t="array" ref="G25">SUMPRODUCT(--($C$30:$C$846=$D$21),--($BK$30:$BK$846="PL"&amp;G$21),$M$30:$M$846)</f>
        <v>4</v>
      </c>
      <c r="H25" s="69" cm="1">
        <f t="array" ref="H25">SUMPRODUCT(--($C$30:$C$846=$D$21),--($BK$30:$BK$846="PL"&amp;H$21),$M$30:$M$846)</f>
        <v>228</v>
      </c>
      <c r="I25" s="69" cm="1">
        <f t="array" ref="I25">SUMPRODUCT(--($C$30:$C$846=$D$21),--($BK$30:$BK$846="PL"&amp;I$21),$M$30:$M$846)</f>
        <v>32</v>
      </c>
      <c r="J25" s="69" cm="1">
        <f t="array" ref="J25">SUMPRODUCT(--($C$30:$C$846=$D$21),--($BK$30:$BK$846="PL"&amp;J$21),$M$30:$M$846)</f>
        <v>79</v>
      </c>
      <c r="K25" s="69" cm="1">
        <f t="array" ref="K25">SUMPRODUCT(--($C$30:$C$846=$D$21),--($BK$30:$BK$846="PL"&amp;K$21),$M$30:$M$846)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</row>
    <row r="26" spans="3:72" ht="25.9" hidden="1" customHeight="1" outlineLevel="1" collapsed="1" thickBot="1">
      <c r="D26" s="72" t="s">
        <v>28</v>
      </c>
      <c r="E26" s="67" cm="1">
        <f t="array" ref="E26">SUMPRODUCT(--($C$30:$C$846=$D$21),--($BK$30:$BK$846="PL"&amp;E$21),$J$30:$J$846,$M$30:$M$846)</f>
        <v>133.1</v>
      </c>
      <c r="F26" s="67" cm="1">
        <f t="array" ref="F26">SUMPRODUCT(--($C$30:$C$846=$D$21),--($BK$30:$BK$846="PL"&amp;F$21),$J$30:$J$846,$M$30:$M$846)</f>
        <v>678.4000000000002</v>
      </c>
      <c r="G26" s="67" cm="1">
        <f t="array" ref="G26">SUMPRODUCT(--($C$30:$C$846=$D$21),--($BK$30:$BK$846="PL"&amp;G$21),$J$30:$J$846,$M$30:$M$846)</f>
        <v>16.8</v>
      </c>
      <c r="H26" s="67" cm="1">
        <f t="array" ref="H26">SUMPRODUCT(--($C$30:$C$846=$D$21),--($BK$30:$BK$846="PL"&amp;H$21),$J$30:$J$846,$M$30:$M$846)</f>
        <v>1010.6999999999998</v>
      </c>
      <c r="I26" s="67" cm="1">
        <f t="array" ref="I26">SUMPRODUCT(--($C$30:$C$846=$D$21),--($BK$30:$BK$846="PL"&amp;I$21),$J$30:$J$846,$M$30:$M$846)</f>
        <v>587.20000000000005</v>
      </c>
      <c r="J26" s="67" cm="1">
        <f t="array" ref="J26">SUMPRODUCT(--($C$30:$C$846=$D$21),--($BK$30:$BK$846="PL"&amp;J$21),$J$30:$J$846,$M$30:$M$846)</f>
        <v>65.900000000000006</v>
      </c>
      <c r="K26" s="67" cm="1">
        <f t="array" ref="K26">SUMPRODUCT(--($C$30:$C$846=$D$21),--($BK$30:$BK$846="PL"&amp;K$21),$J$30:$J$846,$M$30:$M$846)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</row>
    <row r="27" spans="3:72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810.59999999999991</v>
      </c>
      <c r="S27" s="73" cm="1">
        <f t="array" ref="S27">SUMPRODUCT($J$30:$J$846,S30:S846,--(S30:S846&lt;&gt;""))</f>
        <v>2124.98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117</v>
      </c>
      <c r="Z27" s="73" cm="1">
        <f t="array" ref="Z27">SUMPRODUCT($J$30:$J$846,Z30:Z846,--(Z30:Z846&lt;&gt;""))</f>
        <v>10.199999999999999</v>
      </c>
      <c r="AA27" s="73" cm="1">
        <f t="array" ref="AA27">SUMPRODUCT($J$30:$J$846,AA30:AA846,--(AA30:AA846&lt;&gt;""))</f>
        <v>124.6</v>
      </c>
      <c r="AB27" s="73" cm="1">
        <f t="array" ref="AB27">SUMPRODUCT($J$30:$J$846,AB30:AB846,--(AB30:AB846&lt;&gt;""))</f>
        <v>3151.3</v>
      </c>
      <c r="AC27" s="73" cm="1">
        <f t="array" ref="AC27">SUMPRODUCT($J$30:$J$846,AC30:AC846,--(AC30:AC846&lt;&gt;""))</f>
        <v>229.6</v>
      </c>
      <c r="AD27" s="73" cm="1">
        <f t="array" ref="AD27">SUMPRODUCT($J$30:$J$846,AD30:AD846,--(AD30:AD846&lt;&gt;""))</f>
        <v>91.199999999999989</v>
      </c>
      <c r="AE27" s="73" cm="1">
        <f t="array" ref="AE27">SUMPRODUCT($J$30:$J$846,AE30:AE846,--(AE30:AE846&lt;&gt;""))</f>
        <v>499.29999999999995</v>
      </c>
      <c r="AF27" s="73" cm="1">
        <f t="array" ref="AF27">SUMPRODUCT($J$30:$J$846,AF30:AF846,--(AF30:AF846&lt;&gt;""))</f>
        <v>153.6</v>
      </c>
      <c r="AG27" s="73" cm="1">
        <f t="array" ref="AG27">SUMPRODUCT($J$30:$J$846,AG30:AG846,--(AG30:AG846&lt;&gt;""))</f>
        <v>130.5</v>
      </c>
      <c r="AH27" s="73" cm="1">
        <f t="array" ref="AH27">SUMPRODUCT($J$30:$J$846,AH30:AH846,--(AH30:AH846&lt;&gt;""))</f>
        <v>222.7</v>
      </c>
      <c r="AI27" s="73" cm="1">
        <f t="array" ref="AI27">SUMPRODUCT($J$30:$J$846,AI30:AI846,--(AI30:AI846&lt;&gt;""))</f>
        <v>32.200000000000003</v>
      </c>
      <c r="AJ27" s="73" cm="1">
        <f t="array" ref="AJ27">SUMPRODUCT($J$30:$J$846,AJ30:AJ846,--(AJ30:AJ846&lt;&gt;""))</f>
        <v>25.2</v>
      </c>
      <c r="AK27" s="73" cm="1">
        <f t="array" ref="AK27">SUMPRODUCT($J$30:$J$846,AK30:AK846,--(AK30:AK846&lt;&gt;""))</f>
        <v>1.7000000000000002</v>
      </c>
      <c r="AL27" s="73" cm="1">
        <f t="array" ref="AL27">SUMPRODUCT($J$30:$J$846,AL30:AL846,--(AL30:AL846&lt;&gt;""))</f>
        <v>18.200000000000003</v>
      </c>
      <c r="AM27" s="73" cm="1">
        <f t="array" ref="AM27">SUMPRODUCT($J$30:$J$846,AM30:AM846,--(AM30:AM846&lt;&gt;""))</f>
        <v>22.3</v>
      </c>
      <c r="AN27" s="73" cm="1">
        <f t="array" ref="AN27">SUMPRODUCT($J$30:$J$846,AN30:AN846,--(AN30:AN846&lt;&gt;""))</f>
        <v>48.6</v>
      </c>
      <c r="AO27" s="73" cm="1">
        <f t="array" ref="AO27">SUMPRODUCT($J$30:$J$846,AO30:AO846,--(AO30:AO846&lt;&gt;""))</f>
        <v>0.4</v>
      </c>
      <c r="AP27" s="73" cm="1">
        <f t="array" ref="AP27">SUMPRODUCT($J$30:$J$846,AP30:AP846,--(AP30:AP846&lt;&gt;""))</f>
        <v>19.600000000000001</v>
      </c>
      <c r="AQ27" s="73" cm="1">
        <f t="array" ref="AQ27">SUMPRODUCT($J$30:$J$846,AQ30:AQ846,--(AQ30:AQ846&lt;&gt;""))</f>
        <v>75227.3</v>
      </c>
      <c r="AR27" s="73" cm="1">
        <f t="array" ref="AR27">SUMPRODUCT($J$30:$J$846,AR30:AR846,--(AR30:AR846&lt;&gt;""))</f>
        <v>1001</v>
      </c>
      <c r="AS27" s="73" cm="1">
        <f t="array" ref="AS27">SUMPRODUCT($J$30:$J$846,AS30:AS846,--(AS30:AS846&lt;&gt;""))</f>
        <v>4918.0000000000009</v>
      </c>
      <c r="AT27" s="73" cm="1">
        <f t="array" ref="AT27">SUMPRODUCT($J$30:$J$846,AT30:AT846,--(AT30:AT846&lt;&gt;""))</f>
        <v>684.94182491894401</v>
      </c>
      <c r="AU27" s="73" cm="1">
        <f t="array" ref="AU27">SUMPRODUCT($J$30:$J$846,AU30:AU846,--(AU30:AU846&lt;&gt;""))</f>
        <v>2983.0000000000005</v>
      </c>
      <c r="AV27" s="73" cm="1">
        <f t="array" ref="AV27">SUMPRODUCT($J$30:$J$846,AV30:AV846,--(AV30:AV846&lt;&gt;""))</f>
        <v>91.199999999999989</v>
      </c>
      <c r="AW27" s="73" cm="1">
        <f t="array" ref="AW27">SUMPRODUCT($J$30:$J$846,AW30:AW846,--(AW30:AW846&lt;&gt;""))</f>
        <v>52.5</v>
      </c>
      <c r="AX27" s="73" cm="1">
        <f t="array" ref="AX27">SUMPRODUCT($J$30:$J$846,AX30:AX846,--(AX30:AX846&lt;&gt;""))</f>
        <v>1056.0830303956011</v>
      </c>
      <c r="AY27" s="73" cm="1">
        <f t="array" ref="AY27">SUMPRODUCT($J$30:$J$846,AY30:AY846,--(AY30:AY846&lt;&gt;""))</f>
        <v>4631.2</v>
      </c>
      <c r="AZ27" s="73" cm="1">
        <f t="array" ref="AZ27">SUMPRODUCT($J$30:$J$846,AZ30:AZ846,--(AZ30:AZ846&lt;&gt;""))</f>
        <v>140.79999999999998</v>
      </c>
      <c r="BA27" s="73" cm="1">
        <f t="array" ref="BA27">SUMPRODUCT($J$30:$J$846,BA30:BA846,--(BA30:BA846&lt;&gt;""))</f>
        <v>1.2</v>
      </c>
      <c r="BB27" s="73" cm="1">
        <f t="array" ref="BB27">SUMPRODUCT($J$30:$J$846,BB30:BB846,--(BB30:BB846&lt;&gt;""))</f>
        <v>434.5</v>
      </c>
      <c r="BC27" s="73" cm="1">
        <f t="array" ref="BC27">SUMPRODUCT($J$30:$J$846,BC30:BC846,--(BC30:BC846&lt;&gt;""))</f>
        <v>3843.298973352214</v>
      </c>
      <c r="BD27" s="73" cm="1">
        <f t="array" ref="BD27">SUMPRODUCT($J$30:$J$846,BD30:BD846,--(BD30:BD846&lt;&gt;""))</f>
        <v>35.6</v>
      </c>
      <c r="BE27" s="73" cm="1">
        <f t="array" ref="BE27">SUMPRODUCT($J$30:$J$846,BE30:BE846,--(BE30:BE846&lt;&gt;""))</f>
        <v>17852.719734809474</v>
      </c>
      <c r="BF27" s="73" cm="1">
        <f t="array" ref="BF27">SUMPRODUCT($J$30:$J$846,BF30:BF846,--(BF30:BF846&lt;&gt;""))</f>
        <v>1.1000000000000003</v>
      </c>
      <c r="BG27" s="73" cm="1">
        <f t="array" ref="BG27">SUMPRODUCT($J$30:$J$846,BG30:BG846,--(BG30:BG846&lt;&gt;""))</f>
        <v>12086.990393280124</v>
      </c>
      <c r="BH27" s="73" cm="1">
        <f t="array" ref="BH27">SUMPRODUCT($J$30:$J$846,BH30:BH846,--(BH30:BH846&lt;&gt;""))</f>
        <v>76.400000000000006</v>
      </c>
      <c r="BI27" s="73" t="e" cm="1">
        <f t="array" ref="BI27">SUMPRODUCT($J$30:$J$846,BI30:BI846,--(BI30:BI846&lt;&gt;""))</f>
        <v>#VALUE!</v>
      </c>
    </row>
    <row r="28" spans="3:72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H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57</v>
      </c>
      <c r="S28" s="75">
        <f t="shared" si="1"/>
        <v>175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si="1"/>
        <v>48</v>
      </c>
      <c r="Z28" s="75">
        <f t="shared" si="1"/>
        <v>78</v>
      </c>
      <c r="AA28" s="75">
        <f t="shared" si="1"/>
        <v>56</v>
      </c>
      <c r="AB28" s="75">
        <f t="shared" si="1"/>
        <v>38</v>
      </c>
      <c r="AC28" s="75">
        <f t="shared" si="1"/>
        <v>58</v>
      </c>
      <c r="AD28" s="75">
        <f t="shared" si="1"/>
        <v>17</v>
      </c>
      <c r="AE28" s="75">
        <f t="shared" si="1"/>
        <v>4411</v>
      </c>
      <c r="AF28" s="75">
        <f t="shared" si="1"/>
        <v>34</v>
      </c>
      <c r="AG28" s="75">
        <f t="shared" ref="AG28:AH28" si="2">SUM(AG30:AG846)</f>
        <v>1</v>
      </c>
      <c r="AH28" s="75">
        <f t="shared" si="2"/>
        <v>11</v>
      </c>
      <c r="AI28" s="75">
        <f t="shared" ref="AI28:AJ28" si="3">SUM(AI30:AI846)</f>
        <v>2158</v>
      </c>
      <c r="AJ28" s="75">
        <f t="shared" si="3"/>
        <v>14</v>
      </c>
      <c r="AK28" s="75">
        <f t="shared" ref="AK28:AM28" si="4">SUM(AK30:AK846)</f>
        <v>6</v>
      </c>
      <c r="AL28" s="75">
        <f t="shared" si="4"/>
        <v>13</v>
      </c>
      <c r="AM28" s="75">
        <f t="shared" si="4"/>
        <v>6</v>
      </c>
      <c r="AN28" s="75">
        <f t="shared" ref="AN28:AP28" si="5">SUM(AN30:AN846)</f>
        <v>18</v>
      </c>
      <c r="AO28" s="75">
        <f t="shared" si="5"/>
        <v>2</v>
      </c>
      <c r="AP28" s="75">
        <f t="shared" si="5"/>
        <v>196</v>
      </c>
      <c r="AQ28" s="75">
        <f t="shared" ref="AQ28:AR28" si="6">SUM(AQ30:AQ846)</f>
        <v>334</v>
      </c>
      <c r="AR28" s="75">
        <f t="shared" si="6"/>
        <v>182</v>
      </c>
      <c r="AS28" s="75">
        <f t="shared" ref="AS28:AT28" si="7">SUM(AS30:AS846)</f>
        <v>123</v>
      </c>
      <c r="AT28" s="75">
        <f t="shared" si="7"/>
        <v>6.5451597962019452</v>
      </c>
      <c r="AU28" s="75">
        <f t="shared" ref="AU28:AV28" si="8">SUM(AU30:AU846)</f>
        <v>26</v>
      </c>
      <c r="AV28" s="75">
        <f t="shared" si="8"/>
        <v>12</v>
      </c>
      <c r="AW28" s="75">
        <f t="shared" ref="AW28:AX28" si="9">SUM(AW30:AW846)</f>
        <v>137</v>
      </c>
      <c r="AX28" s="75">
        <f t="shared" si="9"/>
        <v>8.0091645028257226</v>
      </c>
      <c r="AY28" s="75">
        <f t="shared" ref="AY28:AZ28" si="10">SUM(AY30:AY846)</f>
        <v>31</v>
      </c>
      <c r="AZ28" s="75">
        <f t="shared" si="10"/>
        <v>6</v>
      </c>
      <c r="BA28" s="75">
        <f>SUM(BA30:BA846)</f>
        <v>4</v>
      </c>
      <c r="BB28" s="75">
        <f>SUM(BB30:BB846)</f>
        <v>276</v>
      </c>
      <c r="BC28" s="75">
        <f>SUM(BC30:BC846)</f>
        <v>133.36917481977343</v>
      </c>
      <c r="BD28" s="75">
        <f>SUM(BD30:BD846)</f>
        <v>1010</v>
      </c>
      <c r="BE28" s="75">
        <f>SUM(BE30:BE846)</f>
        <v>2.0246846035015444</v>
      </c>
      <c r="BF28" s="75">
        <f>SUM(BF30:BF846)</f>
        <v>11</v>
      </c>
      <c r="BG28" s="75">
        <f>SUM(BG30:BG846)</f>
        <v>1.3707839855818744</v>
      </c>
      <c r="BH28" s="75">
        <f t="shared" si="1"/>
        <v>2</v>
      </c>
      <c r="BI28" s="75" t="e">
        <f t="shared" ref="BI28" si="11">SUM(BI30:BI846)</f>
        <v>#VALUE!</v>
      </c>
      <c r="BJ28" s="74"/>
      <c r="BK28" s="74"/>
    </row>
    <row r="29" spans="3:72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46205</v>
      </c>
      <c r="Z29" s="79">
        <v>46207</v>
      </c>
      <c r="AA29" s="79">
        <v>46208</v>
      </c>
      <c r="AB29" s="79">
        <v>46209</v>
      </c>
      <c r="AC29" s="79">
        <v>46212</v>
      </c>
      <c r="AD29" s="79">
        <v>46213</v>
      </c>
      <c r="AE29" s="79">
        <v>46214</v>
      </c>
      <c r="AF29" s="79">
        <v>46216</v>
      </c>
      <c r="AG29" s="79">
        <v>46217</v>
      </c>
      <c r="AH29" s="79">
        <v>46218</v>
      </c>
      <c r="AI29" s="79">
        <v>46219</v>
      </c>
      <c r="AJ29" s="79">
        <v>46220</v>
      </c>
      <c r="AK29" s="79">
        <v>46221</v>
      </c>
      <c r="AL29" s="79">
        <v>46223</v>
      </c>
      <c r="AM29" s="79">
        <v>46226</v>
      </c>
      <c r="AN29" s="79">
        <v>46230</v>
      </c>
      <c r="AO29" s="79">
        <v>46234</v>
      </c>
      <c r="AP29" s="79">
        <v>46236</v>
      </c>
      <c r="AQ29" s="79">
        <v>46239</v>
      </c>
      <c r="AR29" s="79">
        <v>46250</v>
      </c>
      <c r="AS29" s="79">
        <v>46251</v>
      </c>
      <c r="AT29" s="79">
        <v>46253</v>
      </c>
      <c r="AU29" s="79">
        <v>46258</v>
      </c>
      <c r="AV29" s="79">
        <v>46259</v>
      </c>
      <c r="AW29" s="79">
        <v>46260</v>
      </c>
      <c r="AX29" s="79">
        <v>46261</v>
      </c>
      <c r="AY29" s="79">
        <v>46264</v>
      </c>
      <c r="AZ29" s="79">
        <v>46265</v>
      </c>
      <c r="BA29" s="79">
        <v>46268</v>
      </c>
      <c r="BB29" s="79">
        <v>46269</v>
      </c>
      <c r="BC29" s="79">
        <v>46270</v>
      </c>
      <c r="BD29" s="79">
        <v>46272</v>
      </c>
      <c r="BE29" s="79">
        <v>46272</v>
      </c>
      <c r="BF29" s="79">
        <v>8.9</v>
      </c>
      <c r="BG29" s="79">
        <v>46273</v>
      </c>
      <c r="BH29" s="78" t="s">
        <v>35</v>
      </c>
      <c r="BI29" s="77" t="s">
        <v>36</v>
      </c>
      <c r="BJ29" s="77" t="s">
        <v>37</v>
      </c>
      <c r="BK29" s="77" t="s">
        <v>38</v>
      </c>
      <c r="BL29" s="80" t="s">
        <v>39</v>
      </c>
      <c r="BM29" s="80" t="s">
        <v>40</v>
      </c>
      <c r="BN29" s="80" t="s">
        <v>41</v>
      </c>
      <c r="BO29" s="80" t="s">
        <v>42</v>
      </c>
      <c r="BP29" s="80" t="s">
        <v>43</v>
      </c>
      <c r="BQ29" s="80" t="s">
        <v>44</v>
      </c>
      <c r="BR29" s="81" t="s">
        <v>45</v>
      </c>
      <c r="BS29" s="80"/>
      <c r="BT29" s="80"/>
    </row>
    <row r="30" spans="3:72" ht="14.25" hidden="1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2">MIN(SUM(N30:BH30),I30)</f>
        <v>1</v>
      </c>
      <c r="M30" s="26">
        <f t="shared" ref="M30:M28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>
        <f>(6000+4825)/G30</f>
        <v>1.0027790643816581</v>
      </c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67" t="e">
        <f>SUMIFS([1]Up!$J:$J,[1]Up!$D:$D,D30)</f>
        <v>#VALUE!</v>
      </c>
      <c r="BJ30" s="82"/>
      <c r="BK30" s="82" t="str">
        <f t="shared" ref="BK30:BK93" si="14">IFERROR(IF(C30="Plate",LEFT(E30,FIND("*",E30,1)-1),""),IF(C30="Plate",LEFT(E30,FIND("x",E30,1)-1),""))</f>
        <v/>
      </c>
      <c r="BL30" s="53" t="str">
        <f t="shared" ref="BL30:BL93" si="15">IF(ROUND(SUM(N30:BH30)-I30,0)&gt;0,"Thừa "&amp;SUM(N30:BH30)-I30,"")</f>
        <v/>
      </c>
      <c r="BM30" s="53" t="s">
        <v>50</v>
      </c>
      <c r="BN30" s="53"/>
      <c r="BO30" s="53"/>
      <c r="BP30" s="53" t="s">
        <v>1681</v>
      </c>
      <c r="BQ30" s="53">
        <v>1</v>
      </c>
      <c r="BR30" s="83"/>
      <c r="BS30" s="53"/>
      <c r="BT30" s="53"/>
    </row>
    <row r="31" spans="3:72" ht="14.25" hidden="1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2"/>
        <v>1</v>
      </c>
      <c r="M31" s="26">
        <f t="shared" si="13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>
        <v>1</v>
      </c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67" t="e">
        <f>SUMIFS([1]Up!$J:$J,[1]Up!$D:$D,D31)</f>
        <v>#VALUE!</v>
      </c>
      <c r="BJ31" s="82"/>
      <c r="BK31" s="82" t="str">
        <f t="shared" si="14"/>
        <v/>
      </c>
      <c r="BL31" s="53" t="str">
        <f t="shared" si="15"/>
        <v/>
      </c>
      <c r="BM31" s="53" t="s">
        <v>50</v>
      </c>
      <c r="BN31" s="53" t="s">
        <v>1822</v>
      </c>
      <c r="BO31" s="53"/>
      <c r="BP31" s="53" t="s">
        <v>1823</v>
      </c>
      <c r="BQ31" s="53">
        <v>1</v>
      </c>
      <c r="BR31" s="83">
        <v>46169</v>
      </c>
      <c r="BS31" s="53"/>
      <c r="BT31" s="53"/>
    </row>
    <row r="32" spans="3:72" ht="14.25" hidden="1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2"/>
        <v>7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v>7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67" t="e">
        <f>SUMIFS([1]Up!$J:$J,[1]Up!$D:$D,D32)</f>
        <v>#VALUE!</v>
      </c>
      <c r="BJ32" s="82"/>
      <c r="BK32" s="82" t="str">
        <f t="shared" si="14"/>
        <v/>
      </c>
      <c r="BL32" s="53" t="str">
        <f t="shared" si="15"/>
        <v/>
      </c>
      <c r="BM32" s="53" t="s">
        <v>50</v>
      </c>
      <c r="BN32" s="53" t="s">
        <v>1829</v>
      </c>
      <c r="BO32" s="53"/>
      <c r="BP32" s="53" t="s">
        <v>1830</v>
      </c>
      <c r="BQ32" s="53">
        <v>7</v>
      </c>
      <c r="BR32" s="83">
        <v>46169</v>
      </c>
      <c r="BS32" s="53"/>
      <c r="BT32" s="53"/>
    </row>
    <row r="33" spans="3:72" ht="14.25" hidden="1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2"/>
        <v>1</v>
      </c>
      <c r="M33" s="26">
        <f t="shared" si="13"/>
        <v>7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67" t="e">
        <f>SUMIFS([1]Up!$J:$J,[1]Up!$D:$D,D33)</f>
        <v>#VALUE!</v>
      </c>
      <c r="BJ33" s="82"/>
      <c r="BK33" s="82" t="str">
        <f t="shared" si="14"/>
        <v>PL10</v>
      </c>
      <c r="BL33" s="53" t="str">
        <f t="shared" si="15"/>
        <v/>
      </c>
      <c r="BM33" s="53" t="s">
        <v>61</v>
      </c>
      <c r="BN33" s="84" t="s">
        <v>1789</v>
      </c>
      <c r="BO33" s="53"/>
      <c r="BP33" s="53" t="s">
        <v>1790</v>
      </c>
      <c r="BQ33" s="53">
        <v>8</v>
      </c>
      <c r="BR33" s="83">
        <v>46169</v>
      </c>
      <c r="BS33" s="53"/>
      <c r="BT33" s="53"/>
    </row>
    <row r="34" spans="3:72" ht="14.25" hidden="1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2"/>
        <v>2</v>
      </c>
      <c r="M34" s="26">
        <f t="shared" si="13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>
        <v>2</v>
      </c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67" t="e">
        <f>SUMIFS([1]Up!$J:$J,[1]Up!$D:$D,D34)</f>
        <v>#VALUE!</v>
      </c>
      <c r="BJ34" s="82"/>
      <c r="BK34" s="82" t="str">
        <f t="shared" si="14"/>
        <v/>
      </c>
      <c r="BL34" s="53" t="str">
        <f t="shared" si="15"/>
        <v/>
      </c>
      <c r="BM34" s="53" t="s">
        <v>50</v>
      </c>
      <c r="BN34" s="84" t="s">
        <v>1835</v>
      </c>
      <c r="BO34" s="53"/>
      <c r="BP34" s="53" t="s">
        <v>1836</v>
      </c>
      <c r="BQ34" s="53">
        <v>2</v>
      </c>
      <c r="BR34" s="83">
        <v>46169</v>
      </c>
      <c r="BS34" s="53"/>
      <c r="BT34" s="53"/>
    </row>
    <row r="35" spans="3:72" ht="14.25" hidden="1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2"/>
        <v>7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>
        <f>1+2+4</f>
        <v>7</v>
      </c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67" t="e">
        <f>SUMIFS([1]Up!$J:$J,[1]Up!$D:$D,D35)</f>
        <v>#VALUE!</v>
      </c>
      <c r="BJ35" s="82"/>
      <c r="BK35" s="82" t="str">
        <f t="shared" si="14"/>
        <v/>
      </c>
      <c r="BL35" s="53" t="str">
        <f t="shared" si="15"/>
        <v/>
      </c>
      <c r="BM35" s="53" t="s">
        <v>50</v>
      </c>
      <c r="BN35" s="84" t="s">
        <v>1835</v>
      </c>
      <c r="BO35" s="53"/>
      <c r="BP35" s="53" t="s">
        <v>1836</v>
      </c>
      <c r="BQ35" s="53">
        <v>7</v>
      </c>
      <c r="BR35" s="83">
        <v>46169</v>
      </c>
      <c r="BS35" s="53"/>
      <c r="BT35" s="53"/>
    </row>
    <row r="36" spans="3:72" ht="14.25" hidden="1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2"/>
        <v>7</v>
      </c>
      <c r="M36" s="26">
        <f t="shared" si="13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>
        <f>5+2</f>
        <v>7</v>
      </c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67" t="e">
        <f>SUMIFS([1]Up!$J:$J,[1]Up!$D:$D,D36)</f>
        <v>#VALUE!</v>
      </c>
      <c r="BJ36" s="82"/>
      <c r="BK36" s="82" t="str">
        <f t="shared" si="14"/>
        <v/>
      </c>
      <c r="BL36" s="53" t="str">
        <f t="shared" si="15"/>
        <v/>
      </c>
      <c r="BM36" s="53" t="s">
        <v>50</v>
      </c>
      <c r="BN36" s="84" t="s">
        <v>1835</v>
      </c>
      <c r="BO36" s="53"/>
      <c r="BP36" s="53" t="s">
        <v>1836</v>
      </c>
      <c r="BQ36" s="53">
        <v>7</v>
      </c>
      <c r="BR36" s="83">
        <v>46169</v>
      </c>
      <c r="BS36" s="53"/>
      <c r="BT36" s="53"/>
    </row>
    <row r="37" spans="3:72" ht="14.25" hidden="1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2"/>
        <v>7</v>
      </c>
      <c r="M37" s="26">
        <f t="shared" si="13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>
        <f>4+2+1</f>
        <v>7</v>
      </c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67" t="e">
        <f>SUMIFS([1]Up!$J:$J,[1]Up!$D:$D,D37)</f>
        <v>#VALUE!</v>
      </c>
      <c r="BJ37" s="82"/>
      <c r="BK37" s="82" t="str">
        <f t="shared" si="14"/>
        <v/>
      </c>
      <c r="BL37" s="53" t="str">
        <f t="shared" si="15"/>
        <v/>
      </c>
      <c r="BM37" s="53" t="s">
        <v>50</v>
      </c>
      <c r="BN37" s="84" t="s">
        <v>1835</v>
      </c>
      <c r="BO37" s="53"/>
      <c r="BP37" s="53" t="s">
        <v>1836</v>
      </c>
      <c r="BQ37" s="53">
        <v>7</v>
      </c>
      <c r="BR37" s="83">
        <v>46169</v>
      </c>
      <c r="BS37" s="53"/>
      <c r="BT37" s="53"/>
    </row>
    <row r="38" spans="3:72" ht="14.25" hidden="1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2"/>
        <v>7</v>
      </c>
      <c r="M38" s="26">
        <f t="shared" si="13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>
        <f>1+2+4</f>
        <v>7</v>
      </c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67" t="e">
        <f>SUMIFS([1]Up!$J:$J,[1]Up!$D:$D,D38)</f>
        <v>#VALUE!</v>
      </c>
      <c r="BJ38" s="82"/>
      <c r="BK38" s="82" t="str">
        <f t="shared" si="14"/>
        <v/>
      </c>
      <c r="BL38" s="53" t="str">
        <f t="shared" si="15"/>
        <v/>
      </c>
      <c r="BM38" s="53" t="s">
        <v>50</v>
      </c>
      <c r="BN38" s="84" t="s">
        <v>1835</v>
      </c>
      <c r="BO38" s="53"/>
      <c r="BP38" s="53" t="s">
        <v>1836</v>
      </c>
      <c r="BQ38" s="53">
        <v>7</v>
      </c>
      <c r="BR38" s="83">
        <v>46169</v>
      </c>
      <c r="BS38" s="53"/>
      <c r="BT38" s="53"/>
    </row>
    <row r="39" spans="3:72" ht="14.25" hidden="1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2"/>
        <v>4</v>
      </c>
      <c r="M39" s="26">
        <f t="shared" si="13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>
        <v>4</v>
      </c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67" t="e">
        <f>SUMIFS([1]Up!$J:$J,[1]Up!$D:$D,D39)</f>
        <v>#VALUE!</v>
      </c>
      <c r="BJ39" s="82"/>
      <c r="BK39" s="82" t="str">
        <f t="shared" si="14"/>
        <v/>
      </c>
      <c r="BL39" s="53" t="str">
        <f t="shared" si="15"/>
        <v/>
      </c>
      <c r="BM39" s="53" t="s">
        <v>61</v>
      </c>
      <c r="BN39" s="53" t="s">
        <v>1844</v>
      </c>
      <c r="BO39" s="53"/>
      <c r="BP39" s="53" t="s">
        <v>1845</v>
      </c>
      <c r="BQ39" s="53">
        <v>4</v>
      </c>
      <c r="BR39" s="83">
        <v>46169</v>
      </c>
      <c r="BS39" s="53"/>
      <c r="BT39" s="53"/>
    </row>
    <row r="40" spans="3:72" ht="14.25" hidden="1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2"/>
        <v>0</v>
      </c>
      <c r="M40" s="26">
        <f t="shared" si="13"/>
        <v>524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67" t="e">
        <f>SUMIFS([1]Up!$J:$J,[1]Up!$D:$D,D40)</f>
        <v>#VALUE!</v>
      </c>
      <c r="BJ40" s="82"/>
      <c r="BK40" s="82" t="str">
        <f t="shared" si="14"/>
        <v/>
      </c>
      <c r="BL40" s="53" t="str">
        <f t="shared" si="15"/>
        <v/>
      </c>
      <c r="BM40" s="53" t="s">
        <v>75</v>
      </c>
      <c r="BN40" s="53"/>
      <c r="BO40" s="53"/>
      <c r="BP40" s="53"/>
      <c r="BQ40" s="53"/>
      <c r="BR40" s="83"/>
      <c r="BS40" s="53"/>
      <c r="BT40" s="53"/>
    </row>
    <row r="41" spans="3:72" ht="14.25" hidden="1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2"/>
        <v>262</v>
      </c>
      <c r="M41" s="26">
        <f t="shared" si="13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>
        <v>262</v>
      </c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67" t="e">
        <f>SUMIFS([1]Up!$J:$J,[1]Up!$D:$D,D41)</f>
        <v>#VALUE!</v>
      </c>
      <c r="BJ41" s="82"/>
      <c r="BK41" s="82" t="str">
        <f t="shared" si="14"/>
        <v/>
      </c>
      <c r="BL41" s="53" t="str">
        <f t="shared" si="15"/>
        <v/>
      </c>
      <c r="BM41" s="53" t="s">
        <v>75</v>
      </c>
      <c r="BN41" s="53"/>
      <c r="BO41" s="53"/>
      <c r="BP41" s="53"/>
      <c r="BQ41" s="53"/>
      <c r="BR41" s="83"/>
      <c r="BS41" s="53"/>
      <c r="BT41" s="53"/>
    </row>
    <row r="42" spans="3:72" ht="14.25" hidden="1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2"/>
        <v>1</v>
      </c>
      <c r="M42" s="26">
        <f t="shared" si="13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>
        <v>2</v>
      </c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67" t="e">
        <f>SUMIFS([1]Up!$J:$J,[1]Up!$D:$D,D42)</f>
        <v>#VALUE!</v>
      </c>
      <c r="BJ42" s="82" t="s">
        <v>82</v>
      </c>
      <c r="BK42" s="82" t="str">
        <f t="shared" si="14"/>
        <v>PL6</v>
      </c>
      <c r="BL42" s="53" t="str">
        <f t="shared" si="15"/>
        <v>Thừa 1</v>
      </c>
      <c r="BM42" s="53" t="s">
        <v>50</v>
      </c>
      <c r="BN42" s="53"/>
      <c r="BO42" s="53"/>
      <c r="BP42" s="53" t="s">
        <v>1681</v>
      </c>
      <c r="BQ42" s="53">
        <v>1</v>
      </c>
      <c r="BR42" s="83"/>
      <c r="BS42" s="53"/>
      <c r="BT42" s="53"/>
    </row>
    <row r="43" spans="3:72" ht="14.25" hidden="1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2"/>
        <v>7</v>
      </c>
      <c r="M43" s="26">
        <f t="shared" si="13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67" t="e">
        <f>SUMIFS([1]Up!$J:$J,[1]Up!$D:$D,D43)</f>
        <v>#VALUE!</v>
      </c>
      <c r="BJ43" s="82"/>
      <c r="BK43" s="82" t="str">
        <f t="shared" si="14"/>
        <v>PL25</v>
      </c>
      <c r="BL43" s="53" t="str">
        <f t="shared" si="15"/>
        <v/>
      </c>
      <c r="BM43" s="53" t="s">
        <v>50</v>
      </c>
      <c r="BN43" s="53" t="s">
        <v>1850</v>
      </c>
      <c r="BO43" s="53"/>
      <c r="BP43" s="53" t="s">
        <v>1851</v>
      </c>
      <c r="BQ43" s="53">
        <v>7</v>
      </c>
      <c r="BR43" s="83">
        <v>46169</v>
      </c>
      <c r="BS43" s="53"/>
      <c r="BT43" s="53"/>
    </row>
    <row r="44" spans="3:72" ht="14.25" hidden="1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2"/>
        <v>1</v>
      </c>
      <c r="M44" s="26">
        <f t="shared" si="13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>
        <v>2</v>
      </c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67" t="e">
        <f>SUMIFS([1]Up!$J:$J,[1]Up!$D:$D,D44)</f>
        <v>#VALUE!</v>
      </c>
      <c r="BJ44" s="82" t="s">
        <v>82</v>
      </c>
      <c r="BK44" s="82" t="str">
        <f t="shared" si="14"/>
        <v/>
      </c>
      <c r="BL44" s="53" t="str">
        <f t="shared" si="15"/>
        <v>Thừa 1</v>
      </c>
      <c r="BM44" s="53" t="s">
        <v>50</v>
      </c>
      <c r="BN44" s="53"/>
      <c r="BO44" s="53"/>
      <c r="BP44" s="53" t="s">
        <v>1681</v>
      </c>
      <c r="BQ44" s="53">
        <v>1</v>
      </c>
      <c r="BR44" s="83"/>
      <c r="BS44" s="53"/>
      <c r="BT44" s="53"/>
    </row>
    <row r="45" spans="3:72" ht="14.25" hidden="1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2"/>
        <v>1</v>
      </c>
      <c r="M45" s="26">
        <f t="shared" si="13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>
        <v>2</v>
      </c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67" t="e">
        <f>SUMIFS([1]Up!$J:$J,[1]Up!$D:$D,D45)</f>
        <v>#VALUE!</v>
      </c>
      <c r="BJ45" s="82" t="s">
        <v>82</v>
      </c>
      <c r="BK45" s="82" t="str">
        <f t="shared" si="14"/>
        <v/>
      </c>
      <c r="BL45" s="53" t="str">
        <f t="shared" si="15"/>
        <v>Thừa 1</v>
      </c>
      <c r="BM45" s="53" t="s">
        <v>50</v>
      </c>
      <c r="BN45" s="53"/>
      <c r="BO45" s="53"/>
      <c r="BP45" s="53" t="s">
        <v>1681</v>
      </c>
      <c r="BQ45" s="53">
        <v>1</v>
      </c>
      <c r="BR45" s="83"/>
      <c r="BS45" s="53"/>
      <c r="BT45" s="53"/>
    </row>
    <row r="46" spans="3:72" ht="14.25" hidden="1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2"/>
        <v>2</v>
      </c>
      <c r="M46" s="26">
        <f t="shared" si="13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>
        <v>2</v>
      </c>
      <c r="BA46" s="26"/>
      <c r="BB46" s="26"/>
      <c r="BC46" s="26"/>
      <c r="BD46" s="26"/>
      <c r="BE46" s="26"/>
      <c r="BF46" s="26"/>
      <c r="BG46" s="26"/>
      <c r="BH46" s="26"/>
      <c r="BI46" s="67" t="e">
        <f>SUMIFS([1]Up!$J:$J,[1]Up!$D:$D,D46)</f>
        <v>#VALUE!</v>
      </c>
      <c r="BJ46" s="82"/>
      <c r="BK46" s="82" t="str">
        <f t="shared" si="14"/>
        <v/>
      </c>
      <c r="BL46" s="53" t="str">
        <f t="shared" si="15"/>
        <v/>
      </c>
      <c r="BM46" s="53" t="s">
        <v>50</v>
      </c>
      <c r="BN46" s="53" t="s">
        <v>1862</v>
      </c>
      <c r="BO46" s="53"/>
      <c r="BP46" s="53" t="s">
        <v>1864</v>
      </c>
      <c r="BQ46" s="53">
        <v>2</v>
      </c>
      <c r="BR46" s="83">
        <v>46169</v>
      </c>
      <c r="BS46" s="53"/>
      <c r="BT46" s="53"/>
    </row>
    <row r="47" spans="3:72" ht="14.25" hidden="1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2"/>
        <v>2</v>
      </c>
      <c r="M47" s="26">
        <f t="shared" si="13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>
        <v>2</v>
      </c>
      <c r="BA47" s="26"/>
      <c r="BB47" s="26"/>
      <c r="BC47" s="26"/>
      <c r="BD47" s="26"/>
      <c r="BE47" s="26"/>
      <c r="BF47" s="26"/>
      <c r="BG47" s="26"/>
      <c r="BH47" s="26"/>
      <c r="BI47" s="67" t="e">
        <f>SUMIFS([1]Up!$J:$J,[1]Up!$D:$D,D47)</f>
        <v>#VALUE!</v>
      </c>
      <c r="BJ47" s="82"/>
      <c r="BK47" s="82" t="str">
        <f t="shared" si="14"/>
        <v/>
      </c>
      <c r="BL47" s="53" t="str">
        <f t="shared" si="15"/>
        <v/>
      </c>
      <c r="BM47" s="53" t="s">
        <v>50</v>
      </c>
      <c r="BN47" s="53" t="s">
        <v>1862</v>
      </c>
      <c r="BO47" s="53"/>
      <c r="BP47" s="53" t="s">
        <v>1864</v>
      </c>
      <c r="BQ47" s="53">
        <v>2</v>
      </c>
      <c r="BR47" s="83">
        <v>46169</v>
      </c>
      <c r="BS47" s="53"/>
      <c r="BT47" s="53"/>
    </row>
    <row r="48" spans="3:72" ht="14.25" hidden="1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2"/>
        <v>0</v>
      </c>
      <c r="M48" s="26">
        <f t="shared" si="13"/>
        <v>2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67" t="e">
        <f>SUMIFS([1]Up!$J:$J,[1]Up!$D:$D,D48)</f>
        <v>#VALUE!</v>
      </c>
      <c r="BJ48" s="82"/>
      <c r="BK48" s="82" t="str">
        <f t="shared" si="14"/>
        <v/>
      </c>
      <c r="BL48" s="53" t="str">
        <f t="shared" si="15"/>
        <v/>
      </c>
      <c r="BM48" s="53" t="s">
        <v>96</v>
      </c>
      <c r="BN48" s="53"/>
      <c r="BO48" s="53"/>
      <c r="BP48" s="53" t="s">
        <v>1681</v>
      </c>
      <c r="BQ48" s="53">
        <v>2</v>
      </c>
      <c r="BR48" s="83"/>
      <c r="BS48" s="53"/>
      <c r="BT48" s="53"/>
    </row>
    <row r="49" spans="3:72" ht="14.25" hidden="1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2"/>
        <v>6</v>
      </c>
      <c r="M49" s="26">
        <f t="shared" si="13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67" t="e">
        <f>SUMIFS([1]Up!$J:$J,[1]Up!$D:$D,D49)</f>
        <v>#VALUE!</v>
      </c>
      <c r="BJ49" s="82"/>
      <c r="BK49" s="82" t="str">
        <f t="shared" si="14"/>
        <v/>
      </c>
      <c r="BL49" s="53" t="str">
        <f t="shared" si="15"/>
        <v/>
      </c>
      <c r="BM49" s="53" t="s">
        <v>50</v>
      </c>
      <c r="BN49" s="84" t="s">
        <v>1870</v>
      </c>
      <c r="BO49" s="53"/>
      <c r="BP49" s="53" t="s">
        <v>1871</v>
      </c>
      <c r="BQ49" s="53">
        <v>6</v>
      </c>
      <c r="BR49" s="83">
        <v>46169</v>
      </c>
      <c r="BS49" s="53"/>
      <c r="BT49" s="53"/>
    </row>
    <row r="50" spans="3:72" ht="14.25" hidden="1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2"/>
        <v>4</v>
      </c>
      <c r="M50" s="26">
        <f t="shared" si="13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67" t="e">
        <f>SUMIFS([1]Up!$J:$J,[1]Up!$D:$D,D50)</f>
        <v>#VALUE!</v>
      </c>
      <c r="BJ50" s="82"/>
      <c r="BK50" s="82" t="str">
        <f t="shared" si="14"/>
        <v>PL25</v>
      </c>
      <c r="BL50" s="53" t="str">
        <f t="shared" si="15"/>
        <v/>
      </c>
      <c r="BM50" s="53" t="s">
        <v>50</v>
      </c>
      <c r="BN50" s="84" t="s">
        <v>1875</v>
      </c>
      <c r="BO50" s="53"/>
      <c r="BP50" s="53" t="s">
        <v>1876</v>
      </c>
      <c r="BQ50" s="53">
        <v>4</v>
      </c>
      <c r="BR50" s="83">
        <v>46169</v>
      </c>
      <c r="BS50" s="53"/>
      <c r="BT50" s="53"/>
    </row>
    <row r="51" spans="3:72" ht="14.25" hidden="1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2"/>
        <v>0</v>
      </c>
      <c r="M51" s="26">
        <f t="shared" si="13"/>
        <v>8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67" t="e">
        <f>SUMIFS([1]Up!$J:$J,[1]Up!$D:$D,D51)</f>
        <v>#VALUE!</v>
      </c>
      <c r="BJ51" s="82"/>
      <c r="BK51" s="82" t="str">
        <f t="shared" si="14"/>
        <v>PL10</v>
      </c>
      <c r="BL51" s="53" t="str">
        <f t="shared" si="15"/>
        <v/>
      </c>
      <c r="BM51" s="53" t="s">
        <v>61</v>
      </c>
      <c r="BN51" s="84" t="s">
        <v>1789</v>
      </c>
      <c r="BO51" s="53"/>
      <c r="BP51" s="53" t="s">
        <v>1790</v>
      </c>
      <c r="BQ51" s="53">
        <v>8</v>
      </c>
      <c r="BR51" s="83">
        <v>46169</v>
      </c>
      <c r="BS51" s="53"/>
      <c r="BT51" s="53"/>
    </row>
    <row r="52" spans="3:72" ht="14.25" hidden="1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2"/>
        <v>2</v>
      </c>
      <c r="M52" s="26">
        <f t="shared" si="1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>
        <v>2</v>
      </c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67" t="e">
        <f>SUMIFS([1]Up!$J:$J,[1]Up!$D:$D,D52)</f>
        <v>#VALUE!</v>
      </c>
      <c r="BJ52" s="82"/>
      <c r="BK52" s="82" t="str">
        <f t="shared" si="14"/>
        <v/>
      </c>
      <c r="BL52" s="53" t="str">
        <f t="shared" si="15"/>
        <v/>
      </c>
      <c r="BM52" s="53" t="s">
        <v>50</v>
      </c>
      <c r="BN52" s="84" t="s">
        <v>1835</v>
      </c>
      <c r="BO52" s="53"/>
      <c r="BP52" s="53" t="s">
        <v>1836</v>
      </c>
      <c r="BQ52" s="53">
        <v>2</v>
      </c>
      <c r="BR52" s="83">
        <v>46169</v>
      </c>
      <c r="BS52" s="53"/>
      <c r="BT52" s="53"/>
    </row>
    <row r="53" spans="3:72" ht="14.25" hidden="1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2"/>
        <v>1</v>
      </c>
      <c r="M53" s="26">
        <f t="shared" si="1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>
        <v>1</v>
      </c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67" t="e">
        <f>SUMIFS([1]Up!$J:$J,[1]Up!$D:$D,D53)</f>
        <v>#VALUE!</v>
      </c>
      <c r="BJ53" s="82"/>
      <c r="BK53" s="82" t="str">
        <f t="shared" si="14"/>
        <v/>
      </c>
      <c r="BL53" s="53" t="str">
        <f t="shared" si="15"/>
        <v/>
      </c>
      <c r="BM53" s="53" t="s">
        <v>50</v>
      </c>
      <c r="BN53" s="84" t="s">
        <v>1835</v>
      </c>
      <c r="BO53" s="53"/>
      <c r="BP53" s="53" t="s">
        <v>1836</v>
      </c>
      <c r="BQ53" s="53">
        <v>1</v>
      </c>
      <c r="BR53" s="83">
        <v>46169</v>
      </c>
      <c r="BS53" s="53"/>
      <c r="BT53" s="53"/>
    </row>
    <row r="54" spans="3:72" ht="14.25" hidden="1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2"/>
        <v>2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67" t="e">
        <f>SUMIFS([1]Up!$J:$J,[1]Up!$D:$D,D54)</f>
        <v>#VALUE!</v>
      </c>
      <c r="BJ54" s="82"/>
      <c r="BK54" s="82" t="str">
        <f t="shared" si="14"/>
        <v/>
      </c>
      <c r="BL54" s="53" t="str">
        <f t="shared" si="15"/>
        <v/>
      </c>
      <c r="BM54" s="53" t="s">
        <v>50</v>
      </c>
      <c r="BN54" s="84" t="s">
        <v>1880</v>
      </c>
      <c r="BO54" s="53"/>
      <c r="BP54" s="53" t="s">
        <v>1881</v>
      </c>
      <c r="BQ54" s="53">
        <v>2</v>
      </c>
      <c r="BR54" s="83">
        <v>46169</v>
      </c>
      <c r="BS54" s="53"/>
      <c r="BT54" s="53"/>
    </row>
    <row r="55" spans="3:72" ht="14.25" hidden="1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2"/>
        <v>2</v>
      </c>
      <c r="M55" s="26">
        <f t="shared" si="1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>
        <v>2</v>
      </c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67" t="e">
        <f>SUMIFS([1]Up!$J:$J,[1]Up!$D:$D,D55)</f>
        <v>#VALUE!</v>
      </c>
      <c r="BJ55" s="82"/>
      <c r="BK55" s="82" t="str">
        <f t="shared" si="14"/>
        <v/>
      </c>
      <c r="BL55" s="53" t="str">
        <f t="shared" si="15"/>
        <v/>
      </c>
      <c r="BM55" s="53" t="s">
        <v>50</v>
      </c>
      <c r="BN55" s="84" t="s">
        <v>1880</v>
      </c>
      <c r="BO55" s="53"/>
      <c r="BP55" s="53" t="s">
        <v>1881</v>
      </c>
      <c r="BQ55" s="53">
        <v>2</v>
      </c>
      <c r="BR55" s="83">
        <v>46169</v>
      </c>
      <c r="BS55" s="53"/>
      <c r="BT55" s="53"/>
    </row>
    <row r="56" spans="3:72" ht="14.25" hidden="1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2"/>
        <v>4</v>
      </c>
      <c r="M56" s="26">
        <f t="shared" si="1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>
        <v>4</v>
      </c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67" t="e">
        <f>SUMIFS([1]Up!$J:$J,[1]Up!$D:$D,D56)</f>
        <v>#VALUE!</v>
      </c>
      <c r="BJ56" s="82"/>
      <c r="BK56" s="82" t="str">
        <f t="shared" si="14"/>
        <v/>
      </c>
      <c r="BL56" s="53" t="str">
        <f t="shared" si="15"/>
        <v/>
      </c>
      <c r="BM56" s="53" t="s">
        <v>61</v>
      </c>
      <c r="BN56" s="53" t="s">
        <v>1844</v>
      </c>
      <c r="BO56" s="53"/>
      <c r="BP56" s="53" t="s">
        <v>1845</v>
      </c>
      <c r="BQ56" s="53">
        <v>4</v>
      </c>
      <c r="BR56" s="83">
        <v>46169</v>
      </c>
      <c r="BS56" s="53"/>
      <c r="BT56" s="53"/>
    </row>
    <row r="57" spans="3:72" ht="14.25" hidden="1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2"/>
        <v>0</v>
      </c>
      <c r="M57" s="26">
        <f t="shared" si="13"/>
        <v>612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67" t="e">
        <f>SUMIFS([1]Up!$J:$J,[1]Up!$D:$D,D57)</f>
        <v>#VALUE!</v>
      </c>
      <c r="BJ57" s="82"/>
      <c r="BK57" s="82" t="str">
        <f t="shared" si="14"/>
        <v/>
      </c>
      <c r="BL57" s="53" t="str">
        <f t="shared" si="15"/>
        <v/>
      </c>
      <c r="BM57" s="53" t="s">
        <v>75</v>
      </c>
      <c r="BN57" s="53"/>
      <c r="BO57" s="53"/>
      <c r="BP57" s="53"/>
      <c r="BQ57" s="53"/>
      <c r="BR57" s="83"/>
      <c r="BS57" s="53"/>
      <c r="BT57" s="53"/>
    </row>
    <row r="58" spans="3:72" ht="14.25" hidden="1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2"/>
        <v>306</v>
      </c>
      <c r="M58" s="26">
        <f t="shared" si="13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>
        <v>306</v>
      </c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67" t="e">
        <f>SUMIFS([1]Up!$J:$J,[1]Up!$D:$D,D58)</f>
        <v>#VALUE!</v>
      </c>
      <c r="BJ58" s="82"/>
      <c r="BK58" s="82" t="str">
        <f t="shared" si="14"/>
        <v/>
      </c>
      <c r="BL58" s="53" t="str">
        <f t="shared" si="15"/>
        <v/>
      </c>
      <c r="BM58" s="53" t="s">
        <v>75</v>
      </c>
      <c r="BN58" s="53"/>
      <c r="BO58" s="53"/>
      <c r="BP58" s="53"/>
      <c r="BQ58" s="53"/>
      <c r="BR58" s="83"/>
      <c r="BS58" s="53"/>
      <c r="BT58" s="53"/>
    </row>
    <row r="59" spans="3:72" ht="14.25" hidden="1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2"/>
        <v>1</v>
      </c>
      <c r="M59" s="26">
        <f t="shared" si="1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>
        <v>2</v>
      </c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67" t="e">
        <f>SUMIFS([1]Up!$J:$J,[1]Up!$D:$D,D59)</f>
        <v>#VALUE!</v>
      </c>
      <c r="BJ59" s="82" t="s">
        <v>82</v>
      </c>
      <c r="BK59" s="82" t="str">
        <f t="shared" si="14"/>
        <v>PL6</v>
      </c>
      <c r="BL59" s="53" t="str">
        <f t="shared" si="15"/>
        <v>Thừa 1</v>
      </c>
      <c r="BM59" s="53" t="s">
        <v>50</v>
      </c>
      <c r="BN59" s="53"/>
      <c r="BO59" s="53"/>
      <c r="BP59" s="53" t="s">
        <v>1681</v>
      </c>
      <c r="BQ59" s="53">
        <v>1</v>
      </c>
      <c r="BR59" s="83"/>
      <c r="BS59" s="53"/>
      <c r="BT59" s="53"/>
    </row>
    <row r="60" spans="3:72" ht="14.25" hidden="1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2"/>
        <v>4</v>
      </c>
      <c r="M60" s="26">
        <f t="shared" si="13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67" t="e">
        <f>SUMIFS([1]Up!$J:$J,[1]Up!$D:$D,D60)</f>
        <v>#VALUE!</v>
      </c>
      <c r="BJ60" s="82"/>
      <c r="BK60" s="82" t="str">
        <f t="shared" si="14"/>
        <v>PL12</v>
      </c>
      <c r="BL60" s="53" t="str">
        <f t="shared" si="15"/>
        <v/>
      </c>
      <c r="BM60" s="53" t="s">
        <v>50</v>
      </c>
      <c r="BN60" s="84" t="s">
        <v>1808</v>
      </c>
      <c r="BO60" s="53"/>
      <c r="BP60" s="53" t="s">
        <v>1809</v>
      </c>
      <c r="BQ60" s="53">
        <v>4</v>
      </c>
      <c r="BR60" s="83">
        <v>46169</v>
      </c>
      <c r="BS60" s="53"/>
      <c r="BT60" s="53"/>
    </row>
    <row r="61" spans="3:72" ht="14.25" hidden="1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2"/>
        <v>4</v>
      </c>
      <c r="M61" s="26">
        <f t="shared" si="13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67" t="e">
        <f>SUMIFS([1]Up!$J:$J,[1]Up!$D:$D,D61)</f>
        <v>#VALUE!</v>
      </c>
      <c r="BJ61" s="82"/>
      <c r="BK61" s="82" t="str">
        <f t="shared" si="14"/>
        <v>PL12</v>
      </c>
      <c r="BL61" s="53" t="str">
        <f t="shared" si="15"/>
        <v/>
      </c>
      <c r="BM61" s="53" t="s">
        <v>50</v>
      </c>
      <c r="BN61" s="53" t="s">
        <v>1890</v>
      </c>
      <c r="BO61" s="53"/>
      <c r="BP61" s="53" t="s">
        <v>1891</v>
      </c>
      <c r="BQ61" s="53">
        <v>4</v>
      </c>
      <c r="BR61" s="83">
        <v>46169</v>
      </c>
      <c r="BS61" s="53"/>
      <c r="BT61" s="53"/>
    </row>
    <row r="62" spans="3:72" ht="14.25" hidden="1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2"/>
        <v>4</v>
      </c>
      <c r="M62" s="26">
        <f t="shared" si="13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67" t="e">
        <f>SUMIFS([1]Up!$J:$J,[1]Up!$D:$D,D62)</f>
        <v>#VALUE!</v>
      </c>
      <c r="BJ62" s="82"/>
      <c r="BK62" s="82" t="str">
        <f t="shared" si="14"/>
        <v>PL12</v>
      </c>
      <c r="BL62" s="53" t="str">
        <f t="shared" si="15"/>
        <v/>
      </c>
      <c r="BM62" s="53" t="s">
        <v>50</v>
      </c>
      <c r="BN62" s="53" t="s">
        <v>1890</v>
      </c>
      <c r="BO62" s="53"/>
      <c r="BP62" s="53" t="s">
        <v>1891</v>
      </c>
      <c r="BQ62" s="53">
        <v>4</v>
      </c>
      <c r="BR62" s="83">
        <v>46169</v>
      </c>
      <c r="BS62" s="53"/>
      <c r="BT62" s="53"/>
    </row>
    <row r="63" spans="3:72" ht="14.25" hidden="1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2"/>
        <v>4</v>
      </c>
      <c r="M63" s="26">
        <f t="shared" si="13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67" t="e">
        <f>SUMIFS([1]Up!$J:$J,[1]Up!$D:$D,D63)</f>
        <v>#VALUE!</v>
      </c>
      <c r="BJ63" s="82"/>
      <c r="BK63" s="82" t="str">
        <f t="shared" si="14"/>
        <v>PL12</v>
      </c>
      <c r="BL63" s="53" t="str">
        <f t="shared" si="15"/>
        <v/>
      </c>
      <c r="BM63" s="53" t="s">
        <v>50</v>
      </c>
      <c r="BN63" s="53" t="s">
        <v>1890</v>
      </c>
      <c r="BO63" s="53"/>
      <c r="BP63" s="53" t="s">
        <v>1891</v>
      </c>
      <c r="BQ63" s="53">
        <v>4</v>
      </c>
      <c r="BR63" s="83">
        <v>46169</v>
      </c>
      <c r="BS63" s="53"/>
      <c r="BT63" s="53"/>
    </row>
    <row r="64" spans="3:72" ht="14.25" hidden="1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2"/>
        <v>20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>
        <v>20</v>
      </c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67" t="e">
        <f>SUMIFS([1]Up!$J:$J,[1]Up!$D:$D,D64)</f>
        <v>#VALUE!</v>
      </c>
      <c r="BJ64" s="82"/>
      <c r="BK64" s="82" t="str">
        <f t="shared" si="14"/>
        <v>PL10</v>
      </c>
      <c r="BL64" s="53" t="str">
        <f t="shared" si="15"/>
        <v/>
      </c>
      <c r="BM64" s="53" t="s">
        <v>50</v>
      </c>
      <c r="BN64" s="53" t="s">
        <v>1897</v>
      </c>
      <c r="BO64" s="53"/>
      <c r="BP64" s="53" t="s">
        <v>1898</v>
      </c>
      <c r="BQ64" s="53">
        <v>20</v>
      </c>
      <c r="BR64" s="83">
        <v>46169</v>
      </c>
      <c r="BS64" s="53"/>
      <c r="BT64" s="53"/>
    </row>
    <row r="65" spans="3:72" ht="14.25" hidden="1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2"/>
        <v>4</v>
      </c>
      <c r="M65" s="26">
        <f t="shared" si="13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67" t="e">
        <f>SUMIFS([1]Up!$J:$J,[1]Up!$D:$D,D65)</f>
        <v>#VALUE!</v>
      </c>
      <c r="BJ65" s="82"/>
      <c r="BK65" s="82" t="str">
        <f t="shared" si="14"/>
        <v>PL12</v>
      </c>
      <c r="BL65" s="53" t="str">
        <f t="shared" si="15"/>
        <v/>
      </c>
      <c r="BM65" s="53" t="s">
        <v>50</v>
      </c>
      <c r="BN65" s="53" t="s">
        <v>1890</v>
      </c>
      <c r="BO65" s="53"/>
      <c r="BP65" s="53" t="s">
        <v>1891</v>
      </c>
      <c r="BQ65" s="53">
        <v>4</v>
      </c>
      <c r="BR65" s="83">
        <v>46169</v>
      </c>
      <c r="BS65" s="53"/>
      <c r="BT65" s="53"/>
    </row>
    <row r="66" spans="3:72" ht="14.25" hidden="1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2"/>
        <v>4</v>
      </c>
      <c r="M66" s="26">
        <f t="shared" si="13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67" t="e">
        <f>SUMIFS([1]Up!$J:$J,[1]Up!$D:$D,D66)</f>
        <v>#VALUE!</v>
      </c>
      <c r="BJ66" s="82"/>
      <c r="BK66" s="82" t="str">
        <f t="shared" si="14"/>
        <v>PL12</v>
      </c>
      <c r="BL66" s="53" t="str">
        <f t="shared" si="15"/>
        <v/>
      </c>
      <c r="BM66" s="53" t="s">
        <v>50</v>
      </c>
      <c r="BN66" s="53" t="s">
        <v>1890</v>
      </c>
      <c r="BO66" s="53"/>
      <c r="BP66" s="53" t="s">
        <v>1891</v>
      </c>
      <c r="BQ66" s="53">
        <v>4</v>
      </c>
      <c r="BR66" s="83">
        <v>46169</v>
      </c>
      <c r="BS66" s="53"/>
      <c r="BT66" s="53"/>
    </row>
    <row r="67" spans="3:72" ht="14.25" hidden="1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2"/>
        <v>4</v>
      </c>
      <c r="M67" s="26">
        <f t="shared" si="13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>
        <v>4</v>
      </c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67" t="e">
        <f>SUMIFS([1]Up!$J:$J,[1]Up!$D:$D,D67)</f>
        <v>#VALUE!</v>
      </c>
      <c r="BJ67" s="82"/>
      <c r="BK67" s="82" t="str">
        <f t="shared" si="14"/>
        <v>PL10</v>
      </c>
      <c r="BL67" s="53" t="str">
        <f t="shared" si="15"/>
        <v/>
      </c>
      <c r="BM67" s="53" t="s">
        <v>50</v>
      </c>
      <c r="BN67" s="53" t="s">
        <v>1897</v>
      </c>
      <c r="BO67" s="53"/>
      <c r="BP67" s="53" t="s">
        <v>1898</v>
      </c>
      <c r="BQ67" s="53">
        <v>4</v>
      </c>
      <c r="BR67" s="83">
        <v>46169</v>
      </c>
      <c r="BS67" s="53"/>
      <c r="BT67" s="53"/>
    </row>
    <row r="68" spans="3:72" ht="14.25" hidden="1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2"/>
        <v>4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>
        <v>4</v>
      </c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67" t="e">
        <f>SUMIFS([1]Up!$J:$J,[1]Up!$D:$D,D68)</f>
        <v>#VALUE!</v>
      </c>
      <c r="BJ68" s="82"/>
      <c r="BK68" s="82" t="str">
        <f t="shared" si="14"/>
        <v>PL10</v>
      </c>
      <c r="BL68" s="53" t="str">
        <f t="shared" si="15"/>
        <v/>
      </c>
      <c r="BM68" s="53" t="s">
        <v>50</v>
      </c>
      <c r="BN68" s="53" t="s">
        <v>1897</v>
      </c>
      <c r="BO68" s="53"/>
      <c r="BP68" s="53" t="s">
        <v>1898</v>
      </c>
      <c r="BQ68" s="53">
        <v>4</v>
      </c>
      <c r="BR68" s="83">
        <v>46169</v>
      </c>
      <c r="BS68" s="53"/>
      <c r="BT68" s="53"/>
    </row>
    <row r="69" spans="3:72" ht="14.25" hidden="1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2"/>
        <v>8</v>
      </c>
      <c r="M69" s="26">
        <f t="shared" si="13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67" t="e">
        <f>SUMIFS([1]Up!$J:$J,[1]Up!$D:$D,D69)</f>
        <v>#VALUE!</v>
      </c>
      <c r="BJ69" s="82"/>
      <c r="BK69" s="82" t="str">
        <f t="shared" si="14"/>
        <v>PL12</v>
      </c>
      <c r="BL69" s="53" t="str">
        <f t="shared" si="15"/>
        <v/>
      </c>
      <c r="BM69" s="53" t="s">
        <v>50</v>
      </c>
      <c r="BN69" s="53" t="s">
        <v>1890</v>
      </c>
      <c r="BO69" s="53"/>
      <c r="BP69" s="53" t="s">
        <v>1891</v>
      </c>
      <c r="BQ69" s="53">
        <v>8</v>
      </c>
      <c r="BR69" s="83">
        <v>46169</v>
      </c>
      <c r="BS69" s="53"/>
      <c r="BT69" s="53"/>
    </row>
    <row r="70" spans="3:72" ht="14.25" hidden="1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2"/>
        <v>16</v>
      </c>
      <c r="M70" s="26">
        <f t="shared" si="13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67" t="e">
        <f>SUMIFS([1]Up!$J:$J,[1]Up!$D:$D,D70)</f>
        <v>#VALUE!</v>
      </c>
      <c r="BJ70" s="82"/>
      <c r="BK70" s="82" t="str">
        <f t="shared" si="14"/>
        <v>PL12</v>
      </c>
      <c r="BL70" s="53" t="str">
        <f t="shared" si="15"/>
        <v/>
      </c>
      <c r="BM70" s="53" t="s">
        <v>50</v>
      </c>
      <c r="BN70" s="53" t="s">
        <v>1890</v>
      </c>
      <c r="BO70" s="53"/>
      <c r="BP70" s="53" t="s">
        <v>1891</v>
      </c>
      <c r="BQ70" s="53">
        <v>16</v>
      </c>
      <c r="BR70" s="83">
        <v>46169</v>
      </c>
      <c r="BS70" s="53"/>
      <c r="BT70" s="53"/>
    </row>
    <row r="71" spans="3:72" ht="14.25" hidden="1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2"/>
        <v>8</v>
      </c>
      <c r="M71" s="26">
        <f t="shared" si="13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67" t="e">
        <f>SUMIFS([1]Up!$J:$J,[1]Up!$D:$D,D71)</f>
        <v>#VALUE!</v>
      </c>
      <c r="BJ71" s="82"/>
      <c r="BK71" s="82" t="str">
        <f t="shared" si="14"/>
        <v>PL12</v>
      </c>
      <c r="BL71" s="53" t="str">
        <f t="shared" si="15"/>
        <v/>
      </c>
      <c r="BM71" s="53" t="s">
        <v>50</v>
      </c>
      <c r="BN71" s="53" t="s">
        <v>1890</v>
      </c>
      <c r="BO71" s="53"/>
      <c r="BP71" s="53" t="s">
        <v>1891</v>
      </c>
      <c r="BQ71" s="53">
        <v>8</v>
      </c>
      <c r="BR71" s="83">
        <v>46169</v>
      </c>
      <c r="BS71" s="53"/>
      <c r="BT71" s="53"/>
    </row>
    <row r="72" spans="3:72" ht="14.25" hidden="1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2"/>
        <v>8</v>
      </c>
      <c r="M72" s="26">
        <f t="shared" si="13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67" t="e">
        <f>SUMIFS([1]Up!$J:$J,[1]Up!$D:$D,D72)</f>
        <v>#VALUE!</v>
      </c>
      <c r="BJ72" s="82"/>
      <c r="BK72" s="82" t="str">
        <f t="shared" si="14"/>
        <v>PL12</v>
      </c>
      <c r="BL72" s="53" t="str">
        <f t="shared" si="15"/>
        <v/>
      </c>
      <c r="BM72" s="53" t="s">
        <v>50</v>
      </c>
      <c r="BN72" s="53" t="s">
        <v>1890</v>
      </c>
      <c r="BO72" s="53"/>
      <c r="BP72" s="53" t="s">
        <v>1891</v>
      </c>
      <c r="BQ72" s="53">
        <v>8</v>
      </c>
      <c r="BR72" s="83">
        <v>46169</v>
      </c>
      <c r="BS72" s="53"/>
      <c r="BT72" s="53"/>
    </row>
    <row r="73" spans="3:72" ht="14.25" hidden="1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2"/>
        <v>8</v>
      </c>
      <c r="M73" s="26">
        <f t="shared" si="13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67" t="e">
        <f>SUMIFS([1]Up!$J:$J,[1]Up!$D:$D,D73)</f>
        <v>#VALUE!</v>
      </c>
      <c r="BJ73" s="82"/>
      <c r="BK73" s="82" t="str">
        <f t="shared" si="14"/>
        <v>PL12</v>
      </c>
      <c r="BL73" s="53" t="str">
        <f t="shared" si="15"/>
        <v/>
      </c>
      <c r="BM73" s="53" t="s">
        <v>50</v>
      </c>
      <c r="BN73" s="53"/>
      <c r="BO73" s="53"/>
      <c r="BP73" s="53"/>
      <c r="BQ73" s="53"/>
      <c r="BR73" s="83"/>
      <c r="BS73" s="53"/>
      <c r="BT73" s="53"/>
    </row>
    <row r="74" spans="3:72" ht="14.25" hidden="1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2"/>
        <v>4</v>
      </c>
      <c r="M74" s="26">
        <f t="shared" si="13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67" t="e">
        <f>SUMIFS([1]Up!$J:$J,[1]Up!$D:$D,D74)</f>
        <v>#VALUE!</v>
      </c>
      <c r="BJ74" s="82"/>
      <c r="BK74" s="82" t="str">
        <f t="shared" si="14"/>
        <v>PL12</v>
      </c>
      <c r="BL74" s="53" t="str">
        <f t="shared" si="15"/>
        <v/>
      </c>
      <c r="BM74" s="53" t="s">
        <v>50</v>
      </c>
      <c r="BN74" s="53"/>
      <c r="BO74" s="53"/>
      <c r="BP74" s="53"/>
      <c r="BQ74" s="53"/>
      <c r="BR74" s="83"/>
      <c r="BS74" s="53"/>
      <c r="BT74" s="53"/>
    </row>
    <row r="75" spans="3:72" ht="14.25" hidden="1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2"/>
        <v>16</v>
      </c>
      <c r="M75" s="26">
        <f t="shared" si="13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67" t="e">
        <f>SUMIFS([1]Up!$J:$J,[1]Up!$D:$D,D75)</f>
        <v>#VALUE!</v>
      </c>
      <c r="BJ75" s="82"/>
      <c r="BK75" s="82" t="str">
        <f t="shared" si="14"/>
        <v>PL10</v>
      </c>
      <c r="BL75" s="53" t="str">
        <f t="shared" si="15"/>
        <v/>
      </c>
      <c r="BM75" s="53" t="s">
        <v>50</v>
      </c>
      <c r="BN75" s="84" t="s">
        <v>1789</v>
      </c>
      <c r="BO75" s="53"/>
      <c r="BP75" s="53" t="s">
        <v>1790</v>
      </c>
      <c r="BQ75" s="53">
        <v>16</v>
      </c>
      <c r="BR75" s="83">
        <v>46169</v>
      </c>
      <c r="BS75" s="53"/>
      <c r="BT75" s="53"/>
    </row>
    <row r="76" spans="3:72" ht="14.25" hidden="1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2"/>
        <v>8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67" t="e">
        <f>SUMIFS([1]Up!$J:$J,[1]Up!$D:$D,D76)</f>
        <v>#VALUE!</v>
      </c>
      <c r="BJ76" s="82"/>
      <c r="BK76" s="82" t="str">
        <f t="shared" si="14"/>
        <v>PL19</v>
      </c>
      <c r="BL76" s="53" t="str">
        <f t="shared" si="15"/>
        <v/>
      </c>
      <c r="BM76" s="53" t="s">
        <v>50</v>
      </c>
      <c r="BN76" s="84" t="s">
        <v>1914</v>
      </c>
      <c r="BO76" s="53"/>
      <c r="BP76" s="53" t="s">
        <v>1915</v>
      </c>
      <c r="BQ76" s="53">
        <v>8</v>
      </c>
      <c r="BR76" s="83">
        <v>46169</v>
      </c>
      <c r="BS76" s="53"/>
      <c r="BT76" s="53"/>
    </row>
    <row r="77" spans="3:72" ht="14.25" hidden="1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2"/>
        <v>1</v>
      </c>
      <c r="M77" s="26">
        <f t="shared" si="1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>
        <v>1</v>
      </c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67" t="e">
        <f>SUMIFS([1]Up!$J:$J,[1]Up!$D:$D,D77)</f>
        <v>#VALUE!</v>
      </c>
      <c r="BJ77" s="82"/>
      <c r="BK77" s="82" t="str">
        <f t="shared" si="14"/>
        <v/>
      </c>
      <c r="BL77" s="53" t="str">
        <f t="shared" si="15"/>
        <v/>
      </c>
      <c r="BM77" s="53" t="s">
        <v>50</v>
      </c>
      <c r="BN77" s="84" t="s">
        <v>1921</v>
      </c>
      <c r="BO77" s="53"/>
      <c r="BP77" s="53" t="s">
        <v>1922</v>
      </c>
      <c r="BQ77" s="53">
        <v>1</v>
      </c>
      <c r="BR77" s="83">
        <v>46169</v>
      </c>
      <c r="BS77" s="53"/>
      <c r="BT77" s="53"/>
    </row>
    <row r="78" spans="3:72" ht="14.25" hidden="1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67" t="e">
        <f>SUMIFS([1]Up!$J:$J,[1]Up!$D:$D,D78)</f>
        <v>#VALUE!</v>
      </c>
      <c r="BJ78" s="82"/>
      <c r="BK78" s="82" t="str">
        <f t="shared" si="14"/>
        <v/>
      </c>
      <c r="BL78" s="53" t="str">
        <f t="shared" si="15"/>
        <v/>
      </c>
      <c r="BM78" s="53" t="s">
        <v>50</v>
      </c>
      <c r="BN78" s="84" t="s">
        <v>1870</v>
      </c>
      <c r="BO78" s="53"/>
      <c r="BP78" s="53" t="s">
        <v>1871</v>
      </c>
      <c r="BQ78" s="53">
        <v>2</v>
      </c>
      <c r="BR78" s="83">
        <v>46169</v>
      </c>
      <c r="BS78" s="53"/>
      <c r="BT78" s="53"/>
    </row>
    <row r="79" spans="3:72" ht="14.25" hidden="1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2"/>
        <v>4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67" t="e">
        <f>SUMIFS([1]Up!$J:$J,[1]Up!$D:$D,D79)</f>
        <v>#VALUE!</v>
      </c>
      <c r="BJ79" s="82"/>
      <c r="BK79" s="82" t="str">
        <f t="shared" si="14"/>
        <v/>
      </c>
      <c r="BL79" s="53" t="str">
        <f t="shared" si="15"/>
        <v/>
      </c>
      <c r="BM79" s="53" t="s">
        <v>50</v>
      </c>
      <c r="BN79" s="84" t="s">
        <v>1870</v>
      </c>
      <c r="BO79" s="53"/>
      <c r="BP79" s="53" t="s">
        <v>1871</v>
      </c>
      <c r="BQ79" s="53">
        <v>4</v>
      </c>
      <c r="BR79" s="83">
        <v>46169</v>
      </c>
      <c r="BS79" s="53"/>
      <c r="BT79" s="53"/>
    </row>
    <row r="80" spans="3:72" ht="14.25" hidden="1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2"/>
        <v>4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67" t="e">
        <f>SUMIFS([1]Up!$J:$J,[1]Up!$D:$D,D80)</f>
        <v>#VALUE!</v>
      </c>
      <c r="BJ80" s="82"/>
      <c r="BK80" s="82" t="str">
        <f t="shared" si="14"/>
        <v/>
      </c>
      <c r="BL80" s="53" t="str">
        <f t="shared" si="15"/>
        <v/>
      </c>
      <c r="BM80" s="53" t="s">
        <v>50</v>
      </c>
      <c r="BN80" s="84" t="s">
        <v>1870</v>
      </c>
      <c r="BO80" s="53"/>
      <c r="BP80" s="53" t="s">
        <v>1871</v>
      </c>
      <c r="BQ80" s="53">
        <v>4</v>
      </c>
      <c r="BR80" s="83">
        <v>46169</v>
      </c>
      <c r="BS80" s="53"/>
      <c r="BT80" s="53"/>
    </row>
    <row r="81" spans="3:72" ht="14.25" hidden="1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2"/>
        <v>4</v>
      </c>
      <c r="M81" s="26">
        <f t="shared" si="13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67" t="e">
        <f>SUMIFS([1]Up!$J:$J,[1]Up!$D:$D,D81)</f>
        <v>#VALUE!</v>
      </c>
      <c r="BJ81" s="82"/>
      <c r="BK81" s="82" t="str">
        <f t="shared" si="14"/>
        <v/>
      </c>
      <c r="BL81" s="53" t="str">
        <f t="shared" si="15"/>
        <v/>
      </c>
      <c r="BM81" s="53" t="s">
        <v>50</v>
      </c>
      <c r="BN81" s="84" t="s">
        <v>1870</v>
      </c>
      <c r="BO81" s="53"/>
      <c r="BP81" s="53" t="s">
        <v>1871</v>
      </c>
      <c r="BQ81" s="53">
        <v>4</v>
      </c>
      <c r="BR81" s="83">
        <v>46169</v>
      </c>
      <c r="BS81" s="53"/>
      <c r="BT81" s="53"/>
    </row>
    <row r="82" spans="3:72" ht="14.25" hidden="1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2"/>
        <v>7</v>
      </c>
      <c r="M82" s="26">
        <f t="shared" si="13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67" t="e">
        <f>SUMIFS([1]Up!$J:$J,[1]Up!$D:$D,D82)</f>
        <v>#VALUE!</v>
      </c>
      <c r="BJ82" s="82"/>
      <c r="BK82" s="82" t="str">
        <f t="shared" si="14"/>
        <v/>
      </c>
      <c r="BL82" s="53" t="str">
        <f t="shared" si="15"/>
        <v/>
      </c>
      <c r="BM82" s="53" t="s">
        <v>50</v>
      </c>
      <c r="BN82" s="84" t="s">
        <v>1870</v>
      </c>
      <c r="BO82" s="53"/>
      <c r="BP82" s="53" t="s">
        <v>1871</v>
      </c>
      <c r="BQ82" s="53">
        <v>7</v>
      </c>
      <c r="BR82" s="83">
        <v>46169</v>
      </c>
      <c r="BS82" s="53"/>
      <c r="BT82" s="53"/>
    </row>
    <row r="83" spans="3:72" ht="14.25" hidden="1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2"/>
        <v>4</v>
      </c>
      <c r="M83" s="26">
        <f t="shared" si="1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67" t="e">
        <f>SUMIFS([1]Up!$J:$J,[1]Up!$D:$D,D83)</f>
        <v>#VALUE!</v>
      </c>
      <c r="BJ83" s="82"/>
      <c r="BK83" s="82" t="str">
        <f t="shared" si="14"/>
        <v/>
      </c>
      <c r="BL83" s="53" t="str">
        <f t="shared" si="15"/>
        <v/>
      </c>
      <c r="BM83" s="53" t="s">
        <v>50</v>
      </c>
      <c r="BN83" s="84" t="s">
        <v>1870</v>
      </c>
      <c r="BO83" s="53"/>
      <c r="BP83" s="53" t="s">
        <v>1871</v>
      </c>
      <c r="BQ83" s="53">
        <v>4</v>
      </c>
      <c r="BR83" s="83">
        <v>46169</v>
      </c>
      <c r="BS83" s="53"/>
      <c r="BT83" s="53"/>
    </row>
    <row r="84" spans="3:72" ht="14.25" hidden="1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2"/>
        <v>0</v>
      </c>
      <c r="M84" s="26">
        <f t="shared" si="13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67" t="e">
        <f>SUMIFS([1]Up!$J:$J,[1]Up!$D:$D,D84)</f>
        <v>#VALUE!</v>
      </c>
      <c r="BJ84" s="82"/>
      <c r="BK84" s="82" t="str">
        <f t="shared" si="14"/>
        <v/>
      </c>
      <c r="BL84" s="53" t="str">
        <f t="shared" si="15"/>
        <v>Thừa 1</v>
      </c>
      <c r="BM84" s="53"/>
      <c r="BN84" s="84"/>
      <c r="BO84" s="53"/>
      <c r="BP84" s="53"/>
      <c r="BQ84" s="53"/>
      <c r="BR84" s="83"/>
      <c r="BS84" s="53"/>
      <c r="BT84" s="53"/>
    </row>
    <row r="85" spans="3:72" ht="14.25" hidden="1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>
        <v>1</v>
      </c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67" t="e">
        <f>SUMIFS([1]Up!$J:$J,[1]Up!$D:$D,D85)</f>
        <v>#VALUE!</v>
      </c>
      <c r="BJ85" s="82"/>
      <c r="BK85" s="82" t="str">
        <f t="shared" si="14"/>
        <v/>
      </c>
      <c r="BL85" s="53" t="str">
        <f t="shared" si="15"/>
        <v/>
      </c>
      <c r="BM85" s="53" t="s">
        <v>50</v>
      </c>
      <c r="BN85" s="84" t="s">
        <v>1870</v>
      </c>
      <c r="BO85" s="53"/>
      <c r="BP85" s="53" t="s">
        <v>1871</v>
      </c>
      <c r="BQ85" s="53">
        <v>1</v>
      </c>
      <c r="BR85" s="83">
        <v>46169</v>
      </c>
      <c r="BS85" s="53"/>
      <c r="BT85" s="53"/>
    </row>
    <row r="86" spans="3:72" ht="14.25" hidden="1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>
        <v>1</v>
      </c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67" t="e">
        <f>SUMIFS([1]Up!$J:$J,[1]Up!$D:$D,D86)</f>
        <v>#VALUE!</v>
      </c>
      <c r="BJ86" s="82"/>
      <c r="BK86" s="82" t="str">
        <f t="shared" si="14"/>
        <v/>
      </c>
      <c r="BL86" s="53" t="str">
        <f t="shared" si="15"/>
        <v/>
      </c>
      <c r="BM86" s="53" t="s">
        <v>50</v>
      </c>
      <c r="BN86" s="53" t="s">
        <v>1932</v>
      </c>
      <c r="BO86" s="53"/>
      <c r="BP86" s="53" t="s">
        <v>1933</v>
      </c>
      <c r="BQ86" s="53">
        <v>1</v>
      </c>
      <c r="BR86" s="83">
        <v>46169</v>
      </c>
      <c r="BS86" s="53"/>
      <c r="BT86" s="53"/>
    </row>
    <row r="87" spans="3:72" ht="14.25" hidden="1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2"/>
        <v>1</v>
      </c>
      <c r="M87" s="26">
        <f t="shared" si="13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>
        <v>1</v>
      </c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67" t="e">
        <f>SUMIFS([1]Up!$J:$J,[1]Up!$D:$D,D87)</f>
        <v>#VALUE!</v>
      </c>
      <c r="BJ87" s="82"/>
      <c r="BK87" s="82" t="str">
        <f t="shared" si="14"/>
        <v>PL6</v>
      </c>
      <c r="BL87" s="53" t="str">
        <f t="shared" si="15"/>
        <v/>
      </c>
      <c r="BM87" s="53" t="s">
        <v>50</v>
      </c>
      <c r="BN87" s="84" t="s">
        <v>1780</v>
      </c>
      <c r="BO87" s="53"/>
      <c r="BP87" s="53" t="s">
        <v>1781</v>
      </c>
      <c r="BQ87" s="53">
        <v>1</v>
      </c>
      <c r="BR87" s="83">
        <v>46169</v>
      </c>
      <c r="BS87" s="53"/>
      <c r="BT87" s="53"/>
    </row>
    <row r="88" spans="3:72" ht="14.25" hidden="1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2"/>
        <v>2</v>
      </c>
      <c r="M88" s="26">
        <f t="shared" si="13"/>
        <v>6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67" t="e">
        <f>SUMIFS([1]Up!$J:$J,[1]Up!$D:$D,D88)</f>
        <v>#VALUE!</v>
      </c>
      <c r="BJ88" s="82"/>
      <c r="BK88" s="82" t="str">
        <f t="shared" si="14"/>
        <v>PL10</v>
      </c>
      <c r="BL88" s="53" t="str">
        <f t="shared" si="15"/>
        <v/>
      </c>
      <c r="BM88" s="53" t="s">
        <v>61</v>
      </c>
      <c r="BN88" s="84" t="s">
        <v>1789</v>
      </c>
      <c r="BO88" s="53"/>
      <c r="BP88" s="53" t="s">
        <v>1790</v>
      </c>
      <c r="BQ88" s="53">
        <v>8</v>
      </c>
      <c r="BR88" s="83">
        <v>46169</v>
      </c>
      <c r="BS88" s="53"/>
      <c r="BT88" s="53"/>
    </row>
    <row r="89" spans="3:72" ht="14.25" hidden="1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2"/>
        <v>4</v>
      </c>
      <c r="M89" s="26">
        <f t="shared" si="1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>
        <v>4</v>
      </c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67" t="e">
        <f>SUMIFS([1]Up!$J:$J,[1]Up!$D:$D,D89)</f>
        <v>#VALUE!</v>
      </c>
      <c r="BJ89" s="82"/>
      <c r="BK89" s="82" t="str">
        <f t="shared" si="14"/>
        <v/>
      </c>
      <c r="BL89" s="53" t="str">
        <f t="shared" si="15"/>
        <v/>
      </c>
      <c r="BM89" s="53" t="s">
        <v>61</v>
      </c>
      <c r="BN89" s="53" t="s">
        <v>1844</v>
      </c>
      <c r="BO89" s="53"/>
      <c r="BP89" s="53" t="s">
        <v>1845</v>
      </c>
      <c r="BQ89" s="53">
        <v>4</v>
      </c>
      <c r="BR89" s="83">
        <v>46169</v>
      </c>
      <c r="BS89" s="53"/>
      <c r="BT89" s="53"/>
    </row>
    <row r="90" spans="3:72" ht="14.25" hidden="1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2"/>
        <v>0</v>
      </c>
      <c r="M90" s="26">
        <f t="shared" si="13"/>
        <v>308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67" t="e">
        <f>SUMIFS([1]Up!$J:$J,[1]Up!$D:$D,D90)</f>
        <v>#VALUE!</v>
      </c>
      <c r="BJ90" s="82"/>
      <c r="BK90" s="82" t="str">
        <f t="shared" si="14"/>
        <v/>
      </c>
      <c r="BL90" s="53" t="str">
        <f t="shared" si="15"/>
        <v/>
      </c>
      <c r="BM90" s="53" t="s">
        <v>75</v>
      </c>
      <c r="BN90" s="53"/>
      <c r="BO90" s="53"/>
      <c r="BP90" s="53"/>
      <c r="BQ90" s="53"/>
      <c r="BR90" s="83"/>
      <c r="BS90" s="53"/>
      <c r="BT90" s="53"/>
    </row>
    <row r="91" spans="3:72" ht="14.25" hidden="1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2"/>
        <v>154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>
        <v>154</v>
      </c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67" t="e">
        <f>SUMIFS([1]Up!$J:$J,[1]Up!$D:$D,D91)</f>
        <v>#VALUE!</v>
      </c>
      <c r="BJ91" s="82"/>
      <c r="BK91" s="82" t="str">
        <f t="shared" si="14"/>
        <v/>
      </c>
      <c r="BL91" s="53" t="str">
        <f t="shared" si="15"/>
        <v/>
      </c>
      <c r="BM91" s="53" t="s">
        <v>75</v>
      </c>
      <c r="BN91" s="53"/>
      <c r="BO91" s="53"/>
      <c r="BP91" s="53"/>
      <c r="BQ91" s="53"/>
      <c r="BR91" s="83"/>
      <c r="BS91" s="53"/>
      <c r="BT91" s="53"/>
    </row>
    <row r="92" spans="3:72" ht="14.25" hidden="1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>
        <v>1</v>
      </c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67" t="e">
        <f>SUMIFS([1]Up!$J:$J,[1]Up!$D:$D,D92)</f>
        <v>#VALUE!</v>
      </c>
      <c r="BJ92" s="82"/>
      <c r="BK92" s="82" t="str">
        <f t="shared" si="14"/>
        <v>PL6</v>
      </c>
      <c r="BL92" s="53" t="str">
        <f t="shared" si="15"/>
        <v/>
      </c>
      <c r="BM92" s="53" t="s">
        <v>50</v>
      </c>
      <c r="BN92" s="84" t="s">
        <v>1780</v>
      </c>
      <c r="BO92" s="53"/>
      <c r="BP92" s="53" t="s">
        <v>1781</v>
      </c>
      <c r="BQ92" s="53">
        <v>1</v>
      </c>
      <c r="BR92" s="83">
        <v>46169</v>
      </c>
      <c r="BS92" s="53"/>
      <c r="BT92" s="53"/>
    </row>
    <row r="93" spans="3:72" ht="14.25" hidden="1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2"/>
        <v>2</v>
      </c>
      <c r="M93" s="26">
        <f t="shared" si="1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>
        <v>2</v>
      </c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67" t="e">
        <f>SUMIFS([1]Up!$J:$J,[1]Up!$D:$D,D93)</f>
        <v>#VALUE!</v>
      </c>
      <c r="BJ93" s="82"/>
      <c r="BK93" s="82" t="str">
        <f t="shared" si="14"/>
        <v>PL6</v>
      </c>
      <c r="BL93" s="53" t="str">
        <f t="shared" si="15"/>
        <v/>
      </c>
      <c r="BM93" s="53" t="s">
        <v>50</v>
      </c>
      <c r="BN93" s="84" t="s">
        <v>1780</v>
      </c>
      <c r="BO93" s="53"/>
      <c r="BP93" s="53" t="s">
        <v>1781</v>
      </c>
      <c r="BQ93" s="53">
        <v>2</v>
      </c>
      <c r="BR93" s="83">
        <v>46169</v>
      </c>
      <c r="BS93" s="53"/>
      <c r="BT93" s="53"/>
    </row>
    <row r="94" spans="3:72" ht="14.25" hidden="1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16">MIN(SUM(N94:BH94),I94)</f>
        <v>1</v>
      </c>
      <c r="M94" s="26">
        <f t="shared" si="13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>
        <v>1</v>
      </c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67" t="e">
        <f>SUMIFS([1]Up!$J:$J,[1]Up!$D:$D,D94)</f>
        <v>#VALUE!</v>
      </c>
      <c r="BJ94" s="82"/>
      <c r="BK94" s="82" t="str">
        <f t="shared" ref="BK94:BK157" si="17">IFERROR(IF(C94="Plate",LEFT(E94,FIND("*",E94,1)-1),""),IF(C94="Plate",LEFT(E94,FIND("x",E94,1)-1),""))</f>
        <v>PL1.2</v>
      </c>
      <c r="BL94" s="53" t="str">
        <f t="shared" ref="BL94:BL157" si="18">IF(ROUND(SUM(N94:BH94)-I94,0)&gt;0,"Thừa "&amp;SUM(N94:BH94)-I94,"")</f>
        <v/>
      </c>
      <c r="BM94" s="53" t="s">
        <v>50</v>
      </c>
      <c r="BN94" s="53" t="s">
        <v>1940</v>
      </c>
      <c r="BO94" s="53"/>
      <c r="BP94" s="53" t="s">
        <v>1941</v>
      </c>
      <c r="BQ94" s="53">
        <v>1</v>
      </c>
      <c r="BR94" s="83">
        <v>46169</v>
      </c>
      <c r="BS94" s="53"/>
      <c r="BT94" s="53"/>
    </row>
    <row r="95" spans="3:72" ht="14.25" hidden="1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6"/>
        <v>0</v>
      </c>
      <c r="M95" s="26">
        <f t="shared" si="13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67" t="e">
        <f>SUMIFS([1]Up!$J:$J,[1]Up!$D:$D,D95)</f>
        <v>#VALUE!</v>
      </c>
      <c r="BJ95" s="82"/>
      <c r="BK95" s="82" t="str">
        <f t="shared" si="17"/>
        <v/>
      </c>
      <c r="BL95" s="53" t="str">
        <f t="shared" si="18"/>
        <v/>
      </c>
      <c r="BM95" s="53" t="s">
        <v>75</v>
      </c>
      <c r="BN95" s="53"/>
      <c r="BO95" s="53"/>
      <c r="BP95" s="53"/>
      <c r="BQ95" s="53"/>
      <c r="BR95" s="83"/>
      <c r="BS95" s="53"/>
      <c r="BT95" s="53"/>
    </row>
    <row r="96" spans="3:72" ht="14.25" hidden="1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6"/>
        <v>0</v>
      </c>
      <c r="M96" s="26">
        <f t="shared" si="13"/>
        <v>336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67" t="e">
        <f>SUMIFS([1]Up!$J:$J,[1]Up!$D:$D,D96)</f>
        <v>#VALUE!</v>
      </c>
      <c r="BJ96" s="82"/>
      <c r="BK96" s="82" t="str">
        <f t="shared" si="17"/>
        <v/>
      </c>
      <c r="BL96" s="53" t="str">
        <f t="shared" si="18"/>
        <v/>
      </c>
      <c r="BM96" s="53" t="s">
        <v>75</v>
      </c>
      <c r="BN96" s="53"/>
      <c r="BO96" s="53"/>
      <c r="BP96" s="53"/>
      <c r="BQ96" s="53"/>
      <c r="BR96" s="83"/>
      <c r="BS96" s="53"/>
      <c r="BT96" s="53"/>
    </row>
    <row r="97" spans="3:72" ht="14.25" hidden="1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6"/>
        <v>0</v>
      </c>
      <c r="M97" s="26">
        <f t="shared" si="13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67" t="e">
        <f>SUMIFS([1]Up!$J:$J,[1]Up!$D:$D,D97)</f>
        <v>#VALUE!</v>
      </c>
      <c r="BJ97" s="82"/>
      <c r="BK97" s="82" t="str">
        <f t="shared" si="17"/>
        <v/>
      </c>
      <c r="BL97" s="53" t="str">
        <f t="shared" si="18"/>
        <v/>
      </c>
      <c r="BM97" s="53" t="s">
        <v>75</v>
      </c>
      <c r="BN97" s="53"/>
      <c r="BO97" s="53"/>
      <c r="BP97" s="53"/>
      <c r="BQ97" s="53"/>
      <c r="BR97" s="83"/>
      <c r="BS97" s="53"/>
      <c r="BT97" s="53"/>
    </row>
    <row r="98" spans="3:72" ht="14.25" hidden="1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6"/>
        <v>0</v>
      </c>
      <c r="M98" s="26">
        <f t="shared" si="13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67" t="e">
        <f>SUMIFS([1]Up!$J:$J,[1]Up!$D:$D,D98)</f>
        <v>#VALUE!</v>
      </c>
      <c r="BJ98" s="82"/>
      <c r="BK98" s="82" t="str">
        <f t="shared" si="17"/>
        <v/>
      </c>
      <c r="BL98" s="53" t="str">
        <f t="shared" si="18"/>
        <v/>
      </c>
      <c r="BM98" s="53" t="s">
        <v>75</v>
      </c>
      <c r="BN98" s="53"/>
      <c r="BO98" s="53"/>
      <c r="BP98" s="53"/>
      <c r="BQ98" s="53"/>
      <c r="BR98" s="83"/>
      <c r="BS98" s="53"/>
      <c r="BT98" s="53"/>
    </row>
    <row r="99" spans="3:72" ht="14.25" hidden="1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6"/>
        <v>0</v>
      </c>
      <c r="M99" s="26">
        <f t="shared" si="13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67" t="e">
        <f>SUMIFS([1]Up!$J:$J,[1]Up!$D:$D,D99)</f>
        <v>#VALUE!</v>
      </c>
      <c r="BJ99" s="82"/>
      <c r="BK99" s="82" t="str">
        <f t="shared" si="17"/>
        <v/>
      </c>
      <c r="BL99" s="53" t="str">
        <f t="shared" si="18"/>
        <v/>
      </c>
      <c r="BM99" s="53" t="s">
        <v>50</v>
      </c>
      <c r="BN99" s="53"/>
      <c r="BO99" s="53"/>
      <c r="BP99" s="53" t="s">
        <v>1681</v>
      </c>
      <c r="BQ99" s="53">
        <v>1</v>
      </c>
      <c r="BR99" s="83"/>
      <c r="BS99" s="53"/>
      <c r="BT99" s="53"/>
    </row>
    <row r="100" spans="3:72" ht="14.25" hidden="1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6"/>
        <v>0</v>
      </c>
      <c r="M100" s="26">
        <f t="shared" si="13"/>
        <v>3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67" t="e">
        <f>SUMIFS([1]Up!$J:$J,[1]Up!$D:$D,D100)</f>
        <v>#VALUE!</v>
      </c>
      <c r="BJ100" s="82"/>
      <c r="BK100" s="82" t="str">
        <f t="shared" si="17"/>
        <v>PL10</v>
      </c>
      <c r="BL100" s="53" t="str">
        <f t="shared" si="18"/>
        <v/>
      </c>
      <c r="BM100" s="53" t="s">
        <v>50</v>
      </c>
      <c r="BN100" s="53" t="s">
        <v>3899</v>
      </c>
      <c r="BO100" s="53"/>
      <c r="BP100" s="53" t="s">
        <v>3900</v>
      </c>
      <c r="BQ100" s="53">
        <v>3</v>
      </c>
      <c r="BR100" s="83">
        <v>46191</v>
      </c>
      <c r="BS100" s="53"/>
      <c r="BT100" s="53"/>
    </row>
    <row r="101" spans="3:72" ht="14.25" hidden="1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6"/>
        <v>26</v>
      </c>
      <c r="M101" s="26">
        <f t="shared" si="1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>
        <v>26</v>
      </c>
      <c r="BC101" s="26"/>
      <c r="BD101" s="26"/>
      <c r="BE101" s="26"/>
      <c r="BF101" s="26"/>
      <c r="BG101" s="26"/>
      <c r="BH101" s="26"/>
      <c r="BI101" s="67" t="e">
        <f>SUMIFS([1]Up!$J:$J,[1]Up!$D:$D,D101)</f>
        <v>#VALUE!</v>
      </c>
      <c r="BJ101" s="82"/>
      <c r="BK101" s="82" t="str">
        <f t="shared" si="17"/>
        <v>PL6</v>
      </c>
      <c r="BL101" s="53" t="str">
        <f t="shared" si="18"/>
        <v/>
      </c>
      <c r="BM101" s="53" t="s">
        <v>50</v>
      </c>
      <c r="BN101" s="84" t="s">
        <v>3916</v>
      </c>
      <c r="BO101" s="53"/>
      <c r="BP101" s="53" t="s">
        <v>3917</v>
      </c>
      <c r="BQ101" s="53">
        <v>26</v>
      </c>
      <c r="BR101" s="83">
        <v>46191</v>
      </c>
      <c r="BS101" s="53"/>
      <c r="BT101" s="53"/>
    </row>
    <row r="102" spans="3:72" ht="14.25" hidden="1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6"/>
        <v>3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>
        <v>3</v>
      </c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67" t="e">
        <f>SUMIFS([1]Up!$J:$J,[1]Up!$D:$D,D102)</f>
        <v>#VALUE!</v>
      </c>
      <c r="BJ102" s="82"/>
      <c r="BK102" s="82" t="str">
        <f t="shared" si="17"/>
        <v>PL10</v>
      </c>
      <c r="BL102" s="53" t="str">
        <f t="shared" si="18"/>
        <v/>
      </c>
      <c r="BM102" s="53" t="s">
        <v>50</v>
      </c>
      <c r="BN102" s="53"/>
      <c r="BO102" s="53"/>
      <c r="BP102" s="53"/>
      <c r="BQ102" s="53"/>
      <c r="BR102" s="83"/>
      <c r="BS102" s="53"/>
      <c r="BT102" s="53"/>
    </row>
    <row r="103" spans="3:72" ht="14.25" hidden="1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6"/>
        <v>0</v>
      </c>
      <c r="M103" s="26">
        <f t="shared" si="13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67" t="e">
        <f>SUMIFS([1]Up!$J:$J,[1]Up!$D:$D,D103)</f>
        <v>#VALUE!</v>
      </c>
      <c r="BJ103" s="82"/>
      <c r="BK103" s="82" t="str">
        <f t="shared" si="17"/>
        <v/>
      </c>
      <c r="BL103" s="53" t="str">
        <f t="shared" si="18"/>
        <v/>
      </c>
      <c r="BM103" s="53" t="s">
        <v>50</v>
      </c>
      <c r="BN103" s="53"/>
      <c r="BO103" s="53"/>
      <c r="BP103" s="53" t="s">
        <v>1681</v>
      </c>
      <c r="BQ103" s="53">
        <v>1</v>
      </c>
      <c r="BR103" s="83"/>
      <c r="BS103" s="53"/>
      <c r="BT103" s="53"/>
    </row>
    <row r="104" spans="3:72" ht="14.25" hidden="1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6"/>
        <v>0</v>
      </c>
      <c r="M104" s="26">
        <f t="shared" si="13"/>
        <v>4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67" t="e">
        <f>SUMIFS([1]Up!$J:$J,[1]Up!$D:$D,D104)</f>
        <v>#VALUE!</v>
      </c>
      <c r="BJ104" s="82"/>
      <c r="BK104" s="82" t="str">
        <f t="shared" si="17"/>
        <v>PL10</v>
      </c>
      <c r="BL104" s="53" t="str">
        <f t="shared" si="18"/>
        <v/>
      </c>
      <c r="BM104" s="53" t="s">
        <v>50</v>
      </c>
      <c r="BN104" s="53" t="s">
        <v>3899</v>
      </c>
      <c r="BO104" s="53"/>
      <c r="BP104" s="53" t="s">
        <v>3900</v>
      </c>
      <c r="BQ104" s="53">
        <v>4</v>
      </c>
      <c r="BR104" s="83">
        <v>46191</v>
      </c>
      <c r="BS104" s="53"/>
      <c r="BT104" s="53"/>
    </row>
    <row r="105" spans="3:72" ht="14.25" hidden="1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6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>
        <v>1</v>
      </c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67" t="e">
        <f>SUMIFS([1]Up!$J:$J,[1]Up!$D:$D,D105)</f>
        <v>#VALUE!</v>
      </c>
      <c r="BJ105" s="82"/>
      <c r="BK105" s="82" t="str">
        <f t="shared" si="17"/>
        <v>PL12</v>
      </c>
      <c r="BL105" s="53" t="str">
        <f t="shared" si="18"/>
        <v/>
      </c>
      <c r="BM105" s="53" t="s">
        <v>50</v>
      </c>
      <c r="BN105" s="53" t="s">
        <v>3922</v>
      </c>
      <c r="BO105" s="53"/>
      <c r="BP105" s="53" t="s">
        <v>3923</v>
      </c>
      <c r="BQ105" s="53">
        <v>1</v>
      </c>
      <c r="BR105" s="83">
        <v>46191</v>
      </c>
      <c r="BS105" s="53"/>
      <c r="BT105" s="53"/>
    </row>
    <row r="106" spans="3:72" ht="14.25" hidden="1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6"/>
        <v>2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>
        <v>2</v>
      </c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67" t="e">
        <f>SUMIFS([1]Up!$J:$J,[1]Up!$D:$D,D106)</f>
        <v>#VALUE!</v>
      </c>
      <c r="BJ106" s="82"/>
      <c r="BK106" s="82" t="str">
        <f t="shared" si="17"/>
        <v>PL12</v>
      </c>
      <c r="BL106" s="53" t="str">
        <f t="shared" si="18"/>
        <v/>
      </c>
      <c r="BM106" s="53" t="s">
        <v>50</v>
      </c>
      <c r="BN106" s="53" t="s">
        <v>3922</v>
      </c>
      <c r="BO106" s="53"/>
      <c r="BP106" s="53" t="s">
        <v>3923</v>
      </c>
      <c r="BQ106" s="53">
        <v>2</v>
      </c>
      <c r="BR106" s="83">
        <v>46191</v>
      </c>
      <c r="BS106" s="53"/>
      <c r="BT106" s="53"/>
    </row>
    <row r="107" spans="3:72" ht="14.25" hidden="1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6"/>
        <v>30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>
        <v>30</v>
      </c>
      <c r="BC107" s="26"/>
      <c r="BD107" s="26"/>
      <c r="BE107" s="26"/>
      <c r="BF107" s="26"/>
      <c r="BG107" s="26"/>
      <c r="BH107" s="26"/>
      <c r="BI107" s="67" t="e">
        <f>SUMIFS([1]Up!$J:$J,[1]Up!$D:$D,D107)</f>
        <v>#VALUE!</v>
      </c>
      <c r="BJ107" s="82"/>
      <c r="BK107" s="82" t="str">
        <f t="shared" si="17"/>
        <v>PL6</v>
      </c>
      <c r="BL107" s="53" t="str">
        <f t="shared" si="18"/>
        <v/>
      </c>
      <c r="BM107" s="53" t="s">
        <v>50</v>
      </c>
      <c r="BN107" s="84" t="s">
        <v>3916</v>
      </c>
      <c r="BO107" s="53"/>
      <c r="BP107" s="53" t="s">
        <v>3917</v>
      </c>
      <c r="BQ107" s="53">
        <v>30</v>
      </c>
      <c r="BR107" s="83">
        <v>46191</v>
      </c>
      <c r="BS107" s="53"/>
      <c r="BT107" s="53"/>
    </row>
    <row r="108" spans="3:72" ht="14.25" hidden="1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6"/>
        <v>4</v>
      </c>
      <c r="M108" s="26">
        <f t="shared" si="13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>
        <v>4</v>
      </c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67" t="e">
        <f>SUMIFS([1]Up!$J:$J,[1]Up!$D:$D,D108)</f>
        <v>#VALUE!</v>
      </c>
      <c r="BJ108" s="82"/>
      <c r="BK108" s="82" t="str">
        <f t="shared" si="17"/>
        <v>PL10</v>
      </c>
      <c r="BL108" s="53" t="str">
        <f t="shared" si="18"/>
        <v/>
      </c>
      <c r="BM108" s="53" t="s">
        <v>50</v>
      </c>
      <c r="BN108" s="53"/>
      <c r="BO108" s="53"/>
      <c r="BP108" s="53"/>
      <c r="BQ108" s="53"/>
      <c r="BR108" s="83"/>
      <c r="BS108" s="53"/>
      <c r="BT108" s="53"/>
    </row>
    <row r="109" spans="3:72" ht="14.25" hidden="1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6"/>
        <v>0</v>
      </c>
      <c r="M109" s="26">
        <f t="shared" si="13"/>
        <v>3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67" t="e">
        <f>SUMIFS([1]Up!$J:$J,[1]Up!$D:$D,D109)</f>
        <v>#VALUE!</v>
      </c>
      <c r="BJ109" s="82"/>
      <c r="BK109" s="82" t="str">
        <f t="shared" si="17"/>
        <v/>
      </c>
      <c r="BL109" s="53" t="str">
        <f t="shared" si="18"/>
        <v/>
      </c>
      <c r="BM109" s="53" t="s">
        <v>96</v>
      </c>
      <c r="BN109" s="53"/>
      <c r="BO109" s="53"/>
      <c r="BP109" s="53" t="s">
        <v>1681</v>
      </c>
      <c r="BQ109" s="53">
        <v>3</v>
      </c>
      <c r="BR109" s="83"/>
      <c r="BS109" s="53"/>
      <c r="BT109" s="53"/>
    </row>
    <row r="110" spans="3:72" ht="14.25" hidden="1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6"/>
        <v>0</v>
      </c>
      <c r="M110" s="26">
        <f t="shared" si="13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67" t="e">
        <f>SUMIFS([1]Up!$J:$J,[1]Up!$D:$D,D110)</f>
        <v>#VALUE!</v>
      </c>
      <c r="BJ110" s="82"/>
      <c r="BK110" s="82" t="str">
        <f t="shared" si="17"/>
        <v/>
      </c>
      <c r="BL110" s="53" t="str">
        <f t="shared" si="18"/>
        <v/>
      </c>
      <c r="BM110" s="53" t="s">
        <v>50</v>
      </c>
      <c r="BN110" s="53"/>
      <c r="BO110" s="53"/>
      <c r="BP110" s="53" t="s">
        <v>1681</v>
      </c>
      <c r="BQ110" s="53">
        <v>2</v>
      </c>
      <c r="BR110" s="83"/>
      <c r="BS110" s="53"/>
      <c r="BT110" s="53"/>
    </row>
    <row r="111" spans="3:72" ht="14.25" hidden="1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6"/>
        <v>0</v>
      </c>
      <c r="M111" s="26">
        <f t="shared" si="13"/>
        <v>12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67" t="e">
        <f>SUMIFS([1]Up!$J:$J,[1]Up!$D:$D,D111)</f>
        <v>#VALUE!</v>
      </c>
      <c r="BJ111" s="82"/>
      <c r="BK111" s="82" t="str">
        <f t="shared" si="17"/>
        <v>PL10</v>
      </c>
      <c r="BL111" s="53" t="str">
        <f t="shared" si="18"/>
        <v/>
      </c>
      <c r="BM111" s="53" t="s">
        <v>50</v>
      </c>
      <c r="BN111" s="53" t="s">
        <v>3899</v>
      </c>
      <c r="BO111" s="53"/>
      <c r="BP111" s="53" t="s">
        <v>3900</v>
      </c>
      <c r="BQ111" s="53">
        <v>12</v>
      </c>
      <c r="BR111" s="83">
        <v>46191</v>
      </c>
      <c r="BS111" s="53"/>
      <c r="BT111" s="53"/>
    </row>
    <row r="112" spans="3:72" ht="14.25" hidden="1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6"/>
        <v>104</v>
      </c>
      <c r="M112" s="26">
        <f t="shared" si="13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>
        <v>5</v>
      </c>
      <c r="BC112" s="26"/>
      <c r="BD112" s="26"/>
      <c r="BE112" s="26"/>
      <c r="BF112" s="26"/>
      <c r="BG112" s="26"/>
      <c r="BH112" s="26"/>
      <c r="BI112" s="67" t="e">
        <f>SUMIFS([1]Up!$J:$J,[1]Up!$D:$D,D112)</f>
        <v>#VALUE!</v>
      </c>
      <c r="BJ112" s="82"/>
      <c r="BK112" s="82" t="str">
        <f t="shared" si="17"/>
        <v>PL6</v>
      </c>
      <c r="BL112" s="53" t="str">
        <f t="shared" si="18"/>
        <v/>
      </c>
      <c r="BM112" s="53" t="s">
        <v>50</v>
      </c>
      <c r="BN112" s="84" t="s">
        <v>3916</v>
      </c>
      <c r="BO112" s="53"/>
      <c r="BP112" s="53" t="s">
        <v>3917</v>
      </c>
      <c r="BQ112" s="53">
        <v>104</v>
      </c>
      <c r="BR112" s="83">
        <v>46191</v>
      </c>
      <c r="BS112" s="53"/>
      <c r="BT112" s="53"/>
    </row>
    <row r="113" spans="3:72" ht="14.25" hidden="1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6"/>
        <v>0</v>
      </c>
      <c r="M113" s="26">
        <f t="shared" si="13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67" t="e">
        <f>SUMIFS([1]Up!$J:$J,[1]Up!$D:$D,D113)</f>
        <v>#VALUE!</v>
      </c>
      <c r="BJ113" s="82"/>
      <c r="BK113" s="82" t="str">
        <f t="shared" si="17"/>
        <v/>
      </c>
      <c r="BL113" s="53" t="str">
        <f t="shared" si="18"/>
        <v/>
      </c>
      <c r="BM113" s="53"/>
      <c r="BN113" s="53"/>
      <c r="BO113" s="53"/>
      <c r="BP113" s="53"/>
      <c r="BQ113" s="53"/>
      <c r="BR113" s="83"/>
      <c r="BS113" s="53"/>
      <c r="BT113" s="53"/>
    </row>
    <row r="114" spans="3:72" ht="14.25" hidden="1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6"/>
        <v>0</v>
      </c>
      <c r="M114" s="26">
        <f t="shared" ref="M114" si="19">MAX(0,I114-L114)</f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67" t="e">
        <f>SUMIFS([1]Up!$J:$J,[1]Up!$D:$D,D114)</f>
        <v>#VALUE!</v>
      </c>
      <c r="BJ114" s="82"/>
      <c r="BK114" s="82" t="str">
        <f t="shared" si="17"/>
        <v/>
      </c>
      <c r="BL114" s="53" t="str">
        <f t="shared" si="18"/>
        <v/>
      </c>
      <c r="BM114" s="53" t="s">
        <v>96</v>
      </c>
      <c r="BN114" s="53"/>
      <c r="BO114" s="53"/>
      <c r="BP114" s="53" t="s">
        <v>1681</v>
      </c>
      <c r="BQ114" s="53">
        <v>1</v>
      </c>
      <c r="BR114" s="83"/>
      <c r="BS114" s="53"/>
      <c r="BT114" s="53"/>
    </row>
    <row r="115" spans="3:72" ht="14.25" hidden="1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6"/>
        <v>0</v>
      </c>
      <c r="M115" s="26">
        <f t="shared" si="13"/>
        <v>8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67" t="e">
        <f>SUMIFS([1]Up!$J:$J,[1]Up!$D:$D,D115)</f>
        <v>#VALUE!</v>
      </c>
      <c r="BJ115" s="82"/>
      <c r="BK115" s="82" t="str">
        <f t="shared" si="17"/>
        <v>PL10</v>
      </c>
      <c r="BL115" s="53" t="str">
        <f t="shared" si="18"/>
        <v/>
      </c>
      <c r="BM115" s="53" t="s">
        <v>50</v>
      </c>
      <c r="BN115" s="53" t="s">
        <v>3899</v>
      </c>
      <c r="BO115" s="53"/>
      <c r="BP115" s="53" t="s">
        <v>3900</v>
      </c>
      <c r="BQ115" s="53">
        <v>8</v>
      </c>
      <c r="BR115" s="83">
        <v>46191</v>
      </c>
      <c r="BS115" s="53"/>
      <c r="BT115" s="53"/>
    </row>
    <row r="116" spans="3:72" ht="14.25" hidden="1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6"/>
        <v>2</v>
      </c>
      <c r="M116" s="26">
        <f t="shared" si="13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>
        <v>2</v>
      </c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67" t="e">
        <f>SUMIFS([1]Up!$J:$J,[1]Up!$D:$D,D116)</f>
        <v>#VALUE!</v>
      </c>
      <c r="BJ116" s="82"/>
      <c r="BK116" s="82" t="str">
        <f t="shared" si="17"/>
        <v>PL12</v>
      </c>
      <c r="BL116" s="53" t="str">
        <f t="shared" si="18"/>
        <v/>
      </c>
      <c r="BM116" s="53" t="s">
        <v>50</v>
      </c>
      <c r="BN116" s="53" t="s">
        <v>3922</v>
      </c>
      <c r="BO116" s="53"/>
      <c r="BP116" s="53" t="s">
        <v>3923</v>
      </c>
      <c r="BQ116" s="53">
        <v>2</v>
      </c>
      <c r="BR116" s="83">
        <v>46191</v>
      </c>
      <c r="BS116" s="53"/>
      <c r="BT116" s="53"/>
    </row>
    <row r="117" spans="3:72" ht="14.25" hidden="1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6"/>
        <v>4</v>
      </c>
      <c r="M117" s="26">
        <f t="shared" si="13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>
        <v>4</v>
      </c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67" t="e">
        <f>SUMIFS([1]Up!$J:$J,[1]Up!$D:$D,D117)</f>
        <v>#VALUE!</v>
      </c>
      <c r="BJ117" s="82"/>
      <c r="BK117" s="82" t="str">
        <f t="shared" si="17"/>
        <v>PL12</v>
      </c>
      <c r="BL117" s="53" t="str">
        <f t="shared" si="18"/>
        <v/>
      </c>
      <c r="BM117" s="53" t="s">
        <v>50</v>
      </c>
      <c r="BN117" s="53" t="s">
        <v>3922</v>
      </c>
      <c r="BO117" s="53"/>
      <c r="BP117" s="53" t="s">
        <v>3923</v>
      </c>
      <c r="BQ117" s="53">
        <v>4</v>
      </c>
      <c r="BR117" s="83">
        <v>46191</v>
      </c>
      <c r="BS117" s="53"/>
      <c r="BT117" s="53"/>
    </row>
    <row r="118" spans="3:72" ht="14.25" hidden="1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6"/>
        <v>60</v>
      </c>
      <c r="M118" s="26">
        <f t="shared" si="13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67" t="e">
        <f>SUMIFS([1]Up!$J:$J,[1]Up!$D:$D,D118)</f>
        <v>#VALUE!</v>
      </c>
      <c r="BJ118" s="82"/>
      <c r="BK118" s="82" t="str">
        <f t="shared" si="17"/>
        <v>PL6</v>
      </c>
      <c r="BL118" s="53" t="str">
        <f t="shared" si="18"/>
        <v/>
      </c>
      <c r="BM118" s="53" t="s">
        <v>50</v>
      </c>
      <c r="BN118" s="84" t="s">
        <v>3916</v>
      </c>
      <c r="BO118" s="53"/>
      <c r="BP118" s="53" t="s">
        <v>3917</v>
      </c>
      <c r="BQ118" s="53">
        <v>60</v>
      </c>
      <c r="BR118" s="83">
        <v>46191</v>
      </c>
      <c r="BS118" s="53"/>
      <c r="BT118" s="53"/>
    </row>
    <row r="119" spans="3:72" ht="14.25" hidden="1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6"/>
        <v>0</v>
      </c>
      <c r="M119" s="26">
        <f t="shared" si="13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67" t="e">
        <f>SUMIFS([1]Up!$J:$J,[1]Up!$D:$D,D119)</f>
        <v>#VALUE!</v>
      </c>
      <c r="BJ119" s="82"/>
      <c r="BK119" s="82" t="str">
        <f t="shared" si="17"/>
        <v>PL6</v>
      </c>
      <c r="BL119" s="53" t="str">
        <f t="shared" si="18"/>
        <v/>
      </c>
      <c r="BM119" s="53" t="s">
        <v>61</v>
      </c>
      <c r="BN119" s="84" t="s">
        <v>3916</v>
      </c>
      <c r="BO119" s="53"/>
      <c r="BP119" s="53" t="s">
        <v>3917</v>
      </c>
      <c r="BQ119" s="53">
        <v>1</v>
      </c>
      <c r="BR119" s="83">
        <v>46191</v>
      </c>
      <c r="BS119" s="53"/>
      <c r="BT119" s="53"/>
    </row>
    <row r="120" spans="3:72" ht="14.25" hidden="1" customHeight="1">
      <c r="C120" s="82" t="s">
        <v>14</v>
      </c>
      <c r="D120" s="82" t="s">
        <v>1071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6"/>
        <v>0</v>
      </c>
      <c r="M120" s="26">
        <f t="shared" si="13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67" t="e">
        <f>SUMIFS([1]Up!$J:$J,[1]Up!$D:$D,D120)</f>
        <v>#VALUE!</v>
      </c>
      <c r="BJ120" s="82"/>
      <c r="BK120" s="82" t="str">
        <f t="shared" si="17"/>
        <v>PL6</v>
      </c>
      <c r="BL120" s="53" t="str">
        <f t="shared" si="18"/>
        <v/>
      </c>
      <c r="BM120" s="53" t="s">
        <v>61</v>
      </c>
      <c r="BN120" s="84" t="s">
        <v>3916</v>
      </c>
      <c r="BO120" s="53"/>
      <c r="BP120" s="53" t="s">
        <v>3917</v>
      </c>
      <c r="BQ120" s="53">
        <v>1</v>
      </c>
      <c r="BR120" s="83">
        <v>46191</v>
      </c>
      <c r="BS120" s="53"/>
      <c r="BT120" s="53"/>
    </row>
    <row r="121" spans="3:72" ht="14.25" hidden="1" customHeight="1">
      <c r="C121" s="82"/>
      <c r="D121" s="82" t="s">
        <v>4089</v>
      </c>
      <c r="E121" s="82"/>
      <c r="F121" s="82"/>
      <c r="G121" s="82"/>
      <c r="H121" s="82"/>
      <c r="I121" s="82"/>
      <c r="J121" s="82"/>
      <c r="K121" s="82"/>
      <c r="L121" s="26">
        <f t="shared" si="16"/>
        <v>0</v>
      </c>
      <c r="M121" s="26">
        <f t="shared" ref="M121:M123" si="20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67" t="e">
        <f>SUMIFS([1]Up!$J:$J,[1]Up!$D:$D,D121)</f>
        <v>#VALUE!</v>
      </c>
      <c r="BJ121" s="82"/>
      <c r="BK121" s="82" t="str">
        <f t="shared" si="17"/>
        <v/>
      </c>
      <c r="BL121" s="53" t="str">
        <f t="shared" si="18"/>
        <v/>
      </c>
      <c r="BM121" s="53"/>
      <c r="BN121" s="84"/>
      <c r="BO121" s="53"/>
      <c r="BP121" s="53"/>
      <c r="BQ121" s="53"/>
      <c r="BR121" s="83"/>
      <c r="BS121" s="53"/>
      <c r="BT121" s="53"/>
    </row>
    <row r="122" spans="3:72" ht="14.25" hidden="1" customHeight="1">
      <c r="C122" s="82" t="s">
        <v>14</v>
      </c>
      <c r="D122" s="82" t="s">
        <v>1072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si="16"/>
        <v>0</v>
      </c>
      <c r="M122" s="26">
        <f t="shared" si="20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67" t="e">
        <f>SUMIFS([1]Up!$J:$J,[1]Up!$D:$D,D122)</f>
        <v>#VALUE!</v>
      </c>
      <c r="BJ122" s="82"/>
      <c r="BK122" s="82" t="str">
        <f t="shared" si="17"/>
        <v>PL6</v>
      </c>
      <c r="BL122" s="53" t="str">
        <f t="shared" si="18"/>
        <v/>
      </c>
      <c r="BM122" s="53" t="s">
        <v>61</v>
      </c>
      <c r="BN122" s="84" t="s">
        <v>3916</v>
      </c>
      <c r="BO122" s="53"/>
      <c r="BP122" s="53" t="s">
        <v>3917</v>
      </c>
      <c r="BQ122" s="53">
        <v>1</v>
      </c>
      <c r="BR122" s="83">
        <v>46191</v>
      </c>
      <c r="BS122" s="53"/>
      <c r="BT122" s="53"/>
    </row>
    <row r="123" spans="3:72" ht="14.25" hidden="1" customHeight="1">
      <c r="C123" s="82"/>
      <c r="D123" s="82" t="s">
        <v>4090</v>
      </c>
      <c r="E123" s="82"/>
      <c r="F123" s="82"/>
      <c r="G123" s="82"/>
      <c r="H123" s="82"/>
      <c r="I123" s="82"/>
      <c r="J123" s="82"/>
      <c r="K123" s="82"/>
      <c r="L123" s="26">
        <f t="shared" si="16"/>
        <v>0</v>
      </c>
      <c r="M123" s="26">
        <f t="shared" si="20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67" t="e">
        <f>SUMIFS([1]Up!$J:$J,[1]Up!$D:$D,D123)</f>
        <v>#VALUE!</v>
      </c>
      <c r="BJ123" s="82"/>
      <c r="BK123" s="82" t="str">
        <f t="shared" si="17"/>
        <v/>
      </c>
      <c r="BL123" s="53" t="str">
        <f t="shared" si="18"/>
        <v/>
      </c>
      <c r="BM123" s="53"/>
      <c r="BN123" s="84"/>
      <c r="BO123" s="53"/>
      <c r="BP123" s="53"/>
      <c r="BQ123" s="53"/>
      <c r="BR123" s="83"/>
      <c r="BS123" s="53"/>
      <c r="BT123" s="53"/>
    </row>
    <row r="124" spans="3:72" ht="14.25" hidden="1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6"/>
        <v>0</v>
      </c>
      <c r="M124" s="26">
        <f t="shared" si="13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67" t="e">
        <f>SUMIFS([1]Up!$J:$J,[1]Up!$D:$D,D124)</f>
        <v>#VALUE!</v>
      </c>
      <c r="BJ124" s="82"/>
      <c r="BK124" s="82" t="str">
        <f t="shared" si="17"/>
        <v/>
      </c>
      <c r="BL124" s="53" t="str">
        <f t="shared" si="18"/>
        <v/>
      </c>
      <c r="BM124" s="53" t="s">
        <v>50</v>
      </c>
      <c r="BN124" s="53"/>
      <c r="BO124" s="53"/>
      <c r="BP124" s="53" t="s">
        <v>1681</v>
      </c>
      <c r="BQ124" s="53">
        <v>1</v>
      </c>
      <c r="BR124" s="83"/>
      <c r="BS124" s="53"/>
      <c r="BT124" s="53"/>
    </row>
    <row r="125" spans="3:72" ht="14.25" hidden="1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6"/>
        <v>0</v>
      </c>
      <c r="M125" s="26">
        <f t="shared" si="13"/>
        <v>3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67" t="e">
        <f>SUMIFS([1]Up!$J:$J,[1]Up!$D:$D,D125)</f>
        <v>#VALUE!</v>
      </c>
      <c r="BJ125" s="82"/>
      <c r="BK125" s="82" t="str">
        <f t="shared" si="17"/>
        <v>PL10</v>
      </c>
      <c r="BL125" s="53" t="str">
        <f t="shared" si="18"/>
        <v/>
      </c>
      <c r="BM125" s="53" t="s">
        <v>50</v>
      </c>
      <c r="BN125" s="53" t="s">
        <v>3899</v>
      </c>
      <c r="BO125" s="53"/>
      <c r="BP125" s="53" t="s">
        <v>3900</v>
      </c>
      <c r="BQ125" s="53">
        <v>3</v>
      </c>
      <c r="BR125" s="83">
        <v>46191</v>
      </c>
      <c r="BS125" s="53"/>
      <c r="BT125" s="53"/>
    </row>
    <row r="126" spans="3:72" ht="14.25" hidden="1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6"/>
        <v>26</v>
      </c>
      <c r="M126" s="26">
        <f t="shared" si="13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67" t="e">
        <f>SUMIFS([1]Up!$J:$J,[1]Up!$D:$D,D126)</f>
        <v>#VALUE!</v>
      </c>
      <c r="BJ126" s="82"/>
      <c r="BK126" s="82" t="str">
        <f t="shared" si="17"/>
        <v>PL6</v>
      </c>
      <c r="BL126" s="53" t="str">
        <f t="shared" si="18"/>
        <v/>
      </c>
      <c r="BM126" s="53" t="s">
        <v>50</v>
      </c>
      <c r="BN126" s="84" t="s">
        <v>3916</v>
      </c>
      <c r="BO126" s="53"/>
      <c r="BP126" s="53" t="s">
        <v>3917</v>
      </c>
      <c r="BQ126" s="53">
        <v>26</v>
      </c>
      <c r="BR126" s="83">
        <v>46191</v>
      </c>
      <c r="BS126" s="53"/>
      <c r="BT126" s="53"/>
    </row>
    <row r="127" spans="3:72" ht="14.25" hidden="1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6"/>
        <v>3</v>
      </c>
      <c r="M127" s="26">
        <f t="shared" ref="M127" si="21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>
        <v>3</v>
      </c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67" t="e">
        <f>SUMIFS([1]Up!$J:$J,[1]Up!$D:$D,D127)</f>
        <v>#VALUE!</v>
      </c>
      <c r="BJ127" s="82"/>
      <c r="BK127" s="82" t="str">
        <f t="shared" si="17"/>
        <v>PL10</v>
      </c>
      <c r="BL127" s="53" t="str">
        <f t="shared" si="18"/>
        <v/>
      </c>
      <c r="BM127" s="53" t="s">
        <v>50</v>
      </c>
      <c r="BN127" s="53"/>
      <c r="BO127" s="53"/>
      <c r="BP127" s="53"/>
      <c r="BQ127" s="53"/>
      <c r="BR127" s="83"/>
      <c r="BS127" s="53"/>
      <c r="BT127" s="53"/>
    </row>
    <row r="128" spans="3:72" ht="14.25" hidden="1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6"/>
        <v>0</v>
      </c>
      <c r="M128" s="26">
        <f t="shared" si="13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67" t="e">
        <f>SUMIFS([1]Up!$J:$J,[1]Up!$D:$D,D128)</f>
        <v>#VALUE!</v>
      </c>
      <c r="BJ128" s="82"/>
      <c r="BK128" s="82" t="str">
        <f t="shared" si="17"/>
        <v/>
      </c>
      <c r="BL128" s="53" t="str">
        <f t="shared" si="18"/>
        <v/>
      </c>
      <c r="BM128" s="53" t="s">
        <v>96</v>
      </c>
      <c r="BN128" s="53"/>
      <c r="BO128" s="53"/>
      <c r="BP128" s="53" t="s">
        <v>1681</v>
      </c>
      <c r="BQ128" s="53">
        <v>2</v>
      </c>
      <c r="BR128" s="83"/>
      <c r="BS128" s="53"/>
      <c r="BT128" s="53"/>
    </row>
    <row r="129" spans="3:72" ht="14.25" hidden="1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6"/>
        <v>0</v>
      </c>
      <c r="M129" s="26">
        <f t="shared" si="13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67" t="e">
        <f>SUMIFS([1]Up!$J:$J,[1]Up!$D:$D,D129)</f>
        <v>#VALUE!</v>
      </c>
      <c r="BJ129" s="82"/>
      <c r="BK129" s="82" t="str">
        <f t="shared" si="17"/>
        <v/>
      </c>
      <c r="BL129" s="53" t="str">
        <f t="shared" si="18"/>
        <v/>
      </c>
      <c r="BM129" s="53" t="s">
        <v>50</v>
      </c>
      <c r="BN129" s="53"/>
      <c r="BO129" s="53"/>
      <c r="BP129" s="53" t="s">
        <v>1681</v>
      </c>
      <c r="BQ129" s="53">
        <v>1</v>
      </c>
      <c r="BR129" s="83"/>
      <c r="BS129" s="53"/>
      <c r="BT129" s="53"/>
    </row>
    <row r="130" spans="3:72" ht="14.25" hidden="1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6"/>
        <v>0</v>
      </c>
      <c r="M130" s="26">
        <f t="shared" si="13"/>
        <v>4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67" t="e">
        <f>SUMIFS([1]Up!$J:$J,[1]Up!$D:$D,D130)</f>
        <v>#VALUE!</v>
      </c>
      <c r="BJ130" s="82"/>
      <c r="BK130" s="82" t="str">
        <f t="shared" si="17"/>
        <v>PL10</v>
      </c>
      <c r="BL130" s="53" t="str">
        <f t="shared" si="18"/>
        <v/>
      </c>
      <c r="BM130" s="53" t="s">
        <v>50</v>
      </c>
      <c r="BN130" s="53" t="s">
        <v>3899</v>
      </c>
      <c r="BO130" s="53"/>
      <c r="BP130" s="53" t="s">
        <v>3900</v>
      </c>
      <c r="BQ130" s="53">
        <v>4</v>
      </c>
      <c r="BR130" s="83">
        <v>46191</v>
      </c>
      <c r="BS130" s="53"/>
      <c r="BT130" s="53"/>
    </row>
    <row r="131" spans="3:72" ht="14.25" hidden="1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6"/>
        <v>1</v>
      </c>
      <c r="M131" s="26">
        <f t="shared" si="13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>
        <v>1</v>
      </c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67" t="e">
        <f>SUMIFS([1]Up!$J:$J,[1]Up!$D:$D,D131)</f>
        <v>#VALUE!</v>
      </c>
      <c r="BJ131" s="82"/>
      <c r="BK131" s="82" t="str">
        <f t="shared" si="17"/>
        <v>PL12</v>
      </c>
      <c r="BL131" s="53" t="str">
        <f t="shared" si="18"/>
        <v/>
      </c>
      <c r="BM131" s="53" t="s">
        <v>50</v>
      </c>
      <c r="BN131" s="53" t="s">
        <v>3922</v>
      </c>
      <c r="BO131" s="53"/>
      <c r="BP131" s="53" t="s">
        <v>3923</v>
      </c>
      <c r="BQ131" s="53">
        <v>1</v>
      </c>
      <c r="BR131" s="83">
        <v>46191</v>
      </c>
      <c r="BS131" s="53"/>
      <c r="BT131" s="53"/>
    </row>
    <row r="132" spans="3:72" ht="14.25" hidden="1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6"/>
        <v>2</v>
      </c>
      <c r="M132" s="26">
        <f t="shared" si="13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>
        <v>2</v>
      </c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67" t="e">
        <f>SUMIFS([1]Up!$J:$J,[1]Up!$D:$D,D132)</f>
        <v>#VALUE!</v>
      </c>
      <c r="BJ132" s="82"/>
      <c r="BK132" s="82" t="str">
        <f t="shared" si="17"/>
        <v>PL12</v>
      </c>
      <c r="BL132" s="53" t="str">
        <f t="shared" si="18"/>
        <v/>
      </c>
      <c r="BM132" s="53" t="s">
        <v>50</v>
      </c>
      <c r="BN132" s="53" t="s">
        <v>3922</v>
      </c>
      <c r="BO132" s="53"/>
      <c r="BP132" s="53" t="s">
        <v>3923</v>
      </c>
      <c r="BQ132" s="53">
        <v>2</v>
      </c>
      <c r="BR132" s="83">
        <v>46191</v>
      </c>
      <c r="BS132" s="53"/>
      <c r="BT132" s="53"/>
    </row>
    <row r="133" spans="3:72" ht="14.25" hidden="1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6"/>
        <v>30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67" t="e">
        <f>SUMIFS([1]Up!$J:$J,[1]Up!$D:$D,D133)</f>
        <v>#VALUE!</v>
      </c>
      <c r="BJ133" s="82"/>
      <c r="BK133" s="82" t="str">
        <f t="shared" si="17"/>
        <v>PL6</v>
      </c>
      <c r="BL133" s="53" t="str">
        <f t="shared" si="18"/>
        <v/>
      </c>
      <c r="BM133" s="53" t="s">
        <v>50</v>
      </c>
      <c r="BN133" s="84" t="s">
        <v>3916</v>
      </c>
      <c r="BO133" s="53"/>
      <c r="BP133" s="53" t="s">
        <v>3917</v>
      </c>
      <c r="BQ133" s="53">
        <v>30</v>
      </c>
      <c r="BR133" s="83">
        <v>46191</v>
      </c>
      <c r="BS133" s="53"/>
      <c r="BT133" s="53"/>
    </row>
    <row r="134" spans="3:72" ht="14.25" hidden="1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6"/>
        <v>4</v>
      </c>
      <c r="M134" s="26">
        <f t="shared" ref="M134" si="22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>
        <v>4</v>
      </c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67" t="e">
        <f>SUMIFS([1]Up!$J:$J,[1]Up!$D:$D,D134)</f>
        <v>#VALUE!</v>
      </c>
      <c r="BJ134" s="82"/>
      <c r="BK134" s="82" t="str">
        <f t="shared" si="17"/>
        <v>PL10</v>
      </c>
      <c r="BL134" s="53" t="str">
        <f t="shared" si="18"/>
        <v/>
      </c>
      <c r="BM134" s="53" t="s">
        <v>50</v>
      </c>
      <c r="BN134" s="53"/>
      <c r="BO134" s="53"/>
      <c r="BP134" s="53"/>
      <c r="BQ134" s="53"/>
      <c r="BR134" s="83"/>
      <c r="BS134" s="53"/>
      <c r="BT134" s="53"/>
    </row>
    <row r="135" spans="3:72" ht="14.25" hidden="1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6"/>
        <v>0</v>
      </c>
      <c r="M135" s="26">
        <f t="shared" si="13"/>
        <v>7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67" t="e">
        <f>SUMIFS([1]Up!$J:$J,[1]Up!$D:$D,D135)</f>
        <v>#VALUE!</v>
      </c>
      <c r="BJ135" s="82"/>
      <c r="BK135" s="82" t="str">
        <f t="shared" si="17"/>
        <v/>
      </c>
      <c r="BL135" s="53" t="str">
        <f t="shared" si="18"/>
        <v/>
      </c>
      <c r="BM135" s="53" t="s">
        <v>50</v>
      </c>
      <c r="BN135" s="53"/>
      <c r="BO135" s="53"/>
      <c r="BP135" s="53" t="s">
        <v>1681</v>
      </c>
      <c r="BQ135" s="53">
        <v>7</v>
      </c>
      <c r="BR135" s="83"/>
      <c r="BS135" s="53"/>
      <c r="BT135" s="53"/>
    </row>
    <row r="136" spans="3:72" ht="14.25" hidden="1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6"/>
        <v>55</v>
      </c>
      <c r="M136" s="26">
        <f t="shared" si="13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>
        <v>55</v>
      </c>
      <c r="BC136" s="26"/>
      <c r="BD136" s="26"/>
      <c r="BE136" s="26"/>
      <c r="BF136" s="26"/>
      <c r="BG136" s="26"/>
      <c r="BH136" s="26"/>
      <c r="BI136" s="67" t="e">
        <f>SUMIFS([1]Up!$J:$J,[1]Up!$D:$D,D136)</f>
        <v>#VALUE!</v>
      </c>
      <c r="BJ136" s="82"/>
      <c r="BK136" s="82" t="str">
        <f t="shared" si="17"/>
        <v>PL6</v>
      </c>
      <c r="BL136" s="53" t="str">
        <f t="shared" si="18"/>
        <v/>
      </c>
      <c r="BM136" s="53" t="s">
        <v>50</v>
      </c>
      <c r="BN136" s="84" t="s">
        <v>3916</v>
      </c>
      <c r="BO136" s="53"/>
      <c r="BP136" s="53" t="s">
        <v>3917</v>
      </c>
      <c r="BQ136" s="53">
        <v>56</v>
      </c>
      <c r="BR136" s="83">
        <v>46191</v>
      </c>
      <c r="BS136" s="53"/>
      <c r="BT136" s="53"/>
    </row>
    <row r="137" spans="3:72" ht="14.25" hidden="1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6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67" t="e">
        <f>SUMIFS([1]Up!$J:$J,[1]Up!$D:$D,D137)</f>
        <v>#VALUE!</v>
      </c>
      <c r="BJ137" s="82"/>
      <c r="BK137" s="82" t="str">
        <f t="shared" si="17"/>
        <v>PL2</v>
      </c>
      <c r="BL137" s="53" t="str">
        <f t="shared" si="18"/>
        <v/>
      </c>
      <c r="BM137" s="53" t="s">
        <v>50</v>
      </c>
      <c r="BN137" s="84" t="s">
        <v>3971</v>
      </c>
      <c r="BO137" s="53"/>
      <c r="BP137" s="53" t="s">
        <v>3972</v>
      </c>
      <c r="BQ137" s="53">
        <v>1</v>
      </c>
      <c r="BR137" s="83">
        <v>46191</v>
      </c>
      <c r="BS137" s="53"/>
      <c r="BT137" s="53"/>
    </row>
    <row r="138" spans="3:72" ht="14.25" hidden="1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6"/>
        <v>1</v>
      </c>
      <c r="M138" s="26">
        <f t="shared" si="13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>
        <v>1</v>
      </c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67" t="e">
        <f>SUMIFS([1]Up!$J:$J,[1]Up!$D:$D,D138)</f>
        <v>#VALUE!</v>
      </c>
      <c r="BJ138" s="82"/>
      <c r="BK138" s="82" t="str">
        <f t="shared" si="17"/>
        <v>PL2</v>
      </c>
      <c r="BL138" s="53" t="str">
        <f t="shared" si="18"/>
        <v/>
      </c>
      <c r="BM138" s="53" t="s">
        <v>61</v>
      </c>
      <c r="BN138" s="84" t="s">
        <v>3971</v>
      </c>
      <c r="BO138" s="53"/>
      <c r="BP138" s="53" t="s">
        <v>3972</v>
      </c>
      <c r="BQ138" s="53">
        <v>1</v>
      </c>
      <c r="BR138" s="83">
        <v>46191</v>
      </c>
      <c r="BS138" s="53"/>
      <c r="BT138" s="53"/>
    </row>
    <row r="139" spans="3:72" ht="14.25" hidden="1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6"/>
        <v>18</v>
      </c>
      <c r="M139" s="26">
        <f t="shared" si="13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11</v>
      </c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>
        <v>7</v>
      </c>
      <c r="BG139" s="26"/>
      <c r="BH139" s="26"/>
      <c r="BI139" s="67" t="e">
        <f>SUMIFS([1]Up!$J:$J,[1]Up!$D:$D,D139)</f>
        <v>#VALUE!</v>
      </c>
      <c r="BJ139" s="82"/>
      <c r="BK139" s="82" t="str">
        <f t="shared" si="17"/>
        <v>PL2</v>
      </c>
      <c r="BL139" s="53" t="str">
        <f t="shared" si="18"/>
        <v/>
      </c>
      <c r="BM139" s="53" t="s">
        <v>50</v>
      </c>
      <c r="BN139" s="84" t="s">
        <v>3971</v>
      </c>
      <c r="BO139" s="53"/>
      <c r="BP139" s="53" t="s">
        <v>3972</v>
      </c>
      <c r="BQ139" s="53">
        <v>18</v>
      </c>
      <c r="BR139" s="83">
        <v>46191</v>
      </c>
      <c r="BS139" s="53"/>
      <c r="BT139" s="53"/>
    </row>
    <row r="140" spans="3:72" ht="14.25" hidden="1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6"/>
        <v>5</v>
      </c>
      <c r="M140" s="26">
        <f t="shared" si="13"/>
        <v>4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>
        <v>5</v>
      </c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67" t="e">
        <f>SUMIFS([1]Up!$J:$J,[1]Up!$D:$D,D140)</f>
        <v>#VALUE!</v>
      </c>
      <c r="BJ140" s="82"/>
      <c r="BK140" s="82" t="str">
        <f t="shared" si="17"/>
        <v>PL2</v>
      </c>
      <c r="BL140" s="53" t="str">
        <f t="shared" si="18"/>
        <v/>
      </c>
      <c r="BM140" s="53" t="s">
        <v>61</v>
      </c>
      <c r="BN140" s="84" t="s">
        <v>3971</v>
      </c>
      <c r="BO140" s="53"/>
      <c r="BP140" s="53" t="s">
        <v>3972</v>
      </c>
      <c r="BQ140" s="53">
        <v>9</v>
      </c>
      <c r="BR140" s="83">
        <v>46191</v>
      </c>
      <c r="BS140" s="53"/>
      <c r="BT140" s="53"/>
    </row>
    <row r="141" spans="3:72" ht="14.25" hidden="1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6"/>
        <v>146</v>
      </c>
      <c r="M141" s="26">
        <f t="shared" si="13"/>
        <v>4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>
        <v>40</v>
      </c>
      <c r="BC141" s="26"/>
      <c r="BD141" s="26"/>
      <c r="BE141" s="26"/>
      <c r="BF141" s="26"/>
      <c r="BG141" s="26"/>
      <c r="BH141" s="26"/>
      <c r="BI141" s="67" t="e">
        <f>SUMIFS([1]Up!$J:$J,[1]Up!$D:$D,D141)</f>
        <v>#VALUE!</v>
      </c>
      <c r="BJ141" s="82"/>
      <c r="BK141" s="82" t="str">
        <f t="shared" si="17"/>
        <v>PL6</v>
      </c>
      <c r="BL141" s="53" t="str">
        <f t="shared" si="18"/>
        <v/>
      </c>
      <c r="BM141" s="53" t="s">
        <v>50</v>
      </c>
      <c r="BN141" s="84" t="s">
        <v>3916</v>
      </c>
      <c r="BO141" s="53"/>
      <c r="BP141" s="53" t="s">
        <v>3917</v>
      </c>
      <c r="BQ141" s="53">
        <v>150</v>
      </c>
      <c r="BR141" s="83">
        <v>46191</v>
      </c>
      <c r="BS141" s="53"/>
      <c r="BT141" s="53"/>
    </row>
    <row r="142" spans="3:72" ht="14.25" hidden="1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6"/>
        <v>15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>
        <v>15</v>
      </c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67" t="e">
        <f>SUMIFS([1]Up!$J:$J,[1]Up!$D:$D,D142)</f>
        <v>#VALUE!</v>
      </c>
      <c r="BJ142" s="82" t="s">
        <v>4082</v>
      </c>
      <c r="BK142" s="82" t="str">
        <f t="shared" si="17"/>
        <v>PL10</v>
      </c>
      <c r="BL142" s="53" t="str">
        <f t="shared" si="18"/>
        <v/>
      </c>
      <c r="BM142" s="53" t="s">
        <v>61</v>
      </c>
      <c r="BN142" s="53"/>
      <c r="BO142" s="53"/>
      <c r="BP142" s="53" t="s">
        <v>1681</v>
      </c>
      <c r="BQ142" s="53">
        <v>15</v>
      </c>
      <c r="BR142" s="83"/>
      <c r="BS142" s="53"/>
      <c r="BT142" s="53"/>
    </row>
    <row r="143" spans="3:72" ht="14.25" hidden="1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6"/>
        <v>1</v>
      </c>
      <c r="M143" s="26">
        <f t="shared" si="13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>
        <v>2</v>
      </c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67" t="e">
        <f>SUMIFS([1]Up!$J:$J,[1]Up!$D:$D,D143)</f>
        <v>#VALUE!</v>
      </c>
      <c r="BJ143" s="82" t="s">
        <v>82</v>
      </c>
      <c r="BK143" s="82" t="str">
        <f t="shared" si="17"/>
        <v>PL3</v>
      </c>
      <c r="BL143" s="53" t="str">
        <f t="shared" si="18"/>
        <v>Thừa 1</v>
      </c>
      <c r="BM143" s="53" t="s">
        <v>50</v>
      </c>
      <c r="BN143" s="53"/>
      <c r="BO143" s="53"/>
      <c r="BP143" s="53" t="s">
        <v>1681</v>
      </c>
      <c r="BQ143" s="53">
        <v>1</v>
      </c>
      <c r="BR143" s="83"/>
      <c r="BS143" s="53"/>
      <c r="BT143" s="53"/>
    </row>
    <row r="144" spans="3:72" ht="14.25" hidden="1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6"/>
        <v>0</v>
      </c>
      <c r="M144" s="26">
        <f t="shared" si="13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67" t="e">
        <f>SUMIFS([1]Up!$J:$J,[1]Up!$D:$D,D144)</f>
        <v>#VALUE!</v>
      </c>
      <c r="BJ144" s="82"/>
      <c r="BK144" s="82" t="str">
        <f t="shared" si="17"/>
        <v/>
      </c>
      <c r="BL144" s="53" t="str">
        <f t="shared" si="18"/>
        <v/>
      </c>
      <c r="BM144" s="53" t="s">
        <v>50</v>
      </c>
      <c r="BN144" s="53"/>
      <c r="BO144" s="53"/>
      <c r="BP144" s="53" t="s">
        <v>1681</v>
      </c>
      <c r="BQ144" s="53">
        <v>1</v>
      </c>
      <c r="BR144" s="83"/>
      <c r="BS144" s="53"/>
      <c r="BT144" s="53"/>
    </row>
    <row r="145" spans="3:72" ht="14.25" hidden="1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6"/>
        <v>0</v>
      </c>
      <c r="M145" s="26">
        <f t="shared" si="13"/>
        <v>8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67" t="e">
        <f>SUMIFS([1]Up!$J:$J,[1]Up!$D:$D,D145)</f>
        <v>#VALUE!</v>
      </c>
      <c r="BJ145" s="82"/>
      <c r="BK145" s="82" t="str">
        <f t="shared" si="17"/>
        <v>PL10</v>
      </c>
      <c r="BL145" s="53" t="str">
        <f t="shared" si="18"/>
        <v/>
      </c>
      <c r="BM145" s="53" t="s">
        <v>50</v>
      </c>
      <c r="BN145" s="53" t="s">
        <v>3899</v>
      </c>
      <c r="BO145" s="53"/>
      <c r="BP145" s="53" t="s">
        <v>3900</v>
      </c>
      <c r="BQ145" s="53">
        <v>8</v>
      </c>
      <c r="BR145" s="83">
        <v>46191</v>
      </c>
      <c r="BS145" s="53"/>
      <c r="BT145" s="53"/>
    </row>
    <row r="146" spans="3:72" ht="14.25" hidden="1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6"/>
        <v>2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>
        <v>2</v>
      </c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67" t="e">
        <f>SUMIFS([1]Up!$J:$J,[1]Up!$D:$D,D146)</f>
        <v>#VALUE!</v>
      </c>
      <c r="BJ146" s="82"/>
      <c r="BK146" s="82" t="str">
        <f t="shared" si="17"/>
        <v>PL12</v>
      </c>
      <c r="BL146" s="53" t="str">
        <f t="shared" si="18"/>
        <v/>
      </c>
      <c r="BM146" s="53" t="s">
        <v>50</v>
      </c>
      <c r="BN146" s="53" t="s">
        <v>3922</v>
      </c>
      <c r="BO146" s="53"/>
      <c r="BP146" s="53" t="s">
        <v>3923</v>
      </c>
      <c r="BQ146" s="53">
        <v>2</v>
      </c>
      <c r="BR146" s="83">
        <v>46191</v>
      </c>
      <c r="BS146" s="53"/>
      <c r="BT146" s="53"/>
    </row>
    <row r="147" spans="3:72" ht="14.25" hidden="1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6"/>
        <v>4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>
        <v>4</v>
      </c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67" t="e">
        <f>SUMIFS([1]Up!$J:$J,[1]Up!$D:$D,D147)</f>
        <v>#VALUE!</v>
      </c>
      <c r="BJ147" s="82"/>
      <c r="BK147" s="82" t="str">
        <f t="shared" si="17"/>
        <v>PL12</v>
      </c>
      <c r="BL147" s="53" t="str">
        <f t="shared" si="18"/>
        <v/>
      </c>
      <c r="BM147" s="53" t="s">
        <v>50</v>
      </c>
      <c r="BN147" s="53" t="s">
        <v>3922</v>
      </c>
      <c r="BO147" s="53"/>
      <c r="BP147" s="53" t="s">
        <v>3923</v>
      </c>
      <c r="BQ147" s="53">
        <v>4</v>
      </c>
      <c r="BR147" s="83">
        <v>46191</v>
      </c>
      <c r="BS147" s="53"/>
      <c r="BT147" s="53"/>
    </row>
    <row r="148" spans="3:72" ht="14.25" hidden="1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6"/>
        <v>60</v>
      </c>
      <c r="M148" s="26">
        <f t="shared" si="13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67" t="e">
        <f>SUMIFS([1]Up!$J:$J,[1]Up!$D:$D,D148)</f>
        <v>#VALUE!</v>
      </c>
      <c r="BJ148" s="82"/>
      <c r="BK148" s="82" t="str">
        <f t="shared" si="17"/>
        <v>PL6</v>
      </c>
      <c r="BL148" s="53" t="str">
        <f t="shared" si="18"/>
        <v/>
      </c>
      <c r="BM148" s="53" t="s">
        <v>50</v>
      </c>
      <c r="BN148" s="84" t="s">
        <v>3916</v>
      </c>
      <c r="BO148" s="53"/>
      <c r="BP148" s="53" t="s">
        <v>3917</v>
      </c>
      <c r="BQ148" s="53">
        <v>60</v>
      </c>
      <c r="BR148" s="83">
        <v>46191</v>
      </c>
      <c r="BS148" s="53"/>
      <c r="BT148" s="53"/>
    </row>
    <row r="149" spans="3:72" ht="14.25" hidden="1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6"/>
        <v>9</v>
      </c>
      <c r="M149" s="26">
        <f t="shared" si="13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67" t="e">
        <f>SUMIFS([1]Up!$J:$J,[1]Up!$D:$D,D149)</f>
        <v>#VALUE!</v>
      </c>
      <c r="BJ149" s="82"/>
      <c r="BK149" s="82" t="str">
        <f t="shared" si="17"/>
        <v>PL6</v>
      </c>
      <c r="BL149" s="53" t="str">
        <f t="shared" si="18"/>
        <v/>
      </c>
      <c r="BM149" s="53" t="s">
        <v>50</v>
      </c>
      <c r="BN149" s="84" t="s">
        <v>3916</v>
      </c>
      <c r="BO149" s="53"/>
      <c r="BP149" s="53" t="s">
        <v>3917</v>
      </c>
      <c r="BQ149" s="53">
        <v>9</v>
      </c>
      <c r="BR149" s="83">
        <v>46191</v>
      </c>
      <c r="BS149" s="53"/>
      <c r="BT149" s="53"/>
    </row>
    <row r="150" spans="3:72" ht="14.25" hidden="1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6"/>
        <v>1</v>
      </c>
      <c r="M150" s="26">
        <f t="shared" ref="M150" si="23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>
        <v>1</v>
      </c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67" t="e">
        <f>SUMIFS([1]Up!$J:$J,[1]Up!$D:$D,D150)</f>
        <v>#VALUE!</v>
      </c>
      <c r="BJ150" s="82"/>
      <c r="BK150" s="82" t="str">
        <f t="shared" si="17"/>
        <v>PL6</v>
      </c>
      <c r="BL150" s="53" t="str">
        <f t="shared" si="18"/>
        <v/>
      </c>
      <c r="BM150" s="53" t="s">
        <v>50</v>
      </c>
      <c r="BN150" s="53"/>
      <c r="BO150" s="53"/>
      <c r="BP150" s="53"/>
      <c r="BQ150" s="53"/>
      <c r="BR150" s="83"/>
      <c r="BS150" s="53"/>
      <c r="BT150" s="53"/>
    </row>
    <row r="151" spans="3:72" ht="14.25" hidden="1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6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>
        <v>1</v>
      </c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67" t="e">
        <f>SUMIFS([1]Up!$J:$J,[1]Up!$D:$D,D151)</f>
        <v>#VALUE!</v>
      </c>
      <c r="BJ151" s="82" t="s">
        <v>4082</v>
      </c>
      <c r="BK151" s="82" t="str">
        <f t="shared" si="17"/>
        <v>PL10</v>
      </c>
      <c r="BL151" s="53" t="str">
        <f t="shared" si="18"/>
        <v/>
      </c>
      <c r="BM151" s="53" t="s">
        <v>61</v>
      </c>
      <c r="BN151" s="53"/>
      <c r="BO151" s="53"/>
      <c r="BP151" s="53" t="s">
        <v>1681</v>
      </c>
      <c r="BQ151" s="53">
        <v>1</v>
      </c>
      <c r="BR151" s="83"/>
      <c r="BS151" s="53"/>
      <c r="BT151" s="53"/>
    </row>
    <row r="152" spans="3:72" ht="14.25" hidden="1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6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>
        <v>2</v>
      </c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67" t="e">
        <f>SUMIFS([1]Up!$J:$J,[1]Up!$D:$D,D152)</f>
        <v>#VALUE!</v>
      </c>
      <c r="BJ152" s="82" t="s">
        <v>82</v>
      </c>
      <c r="BK152" s="82" t="str">
        <f t="shared" si="17"/>
        <v>PL3</v>
      </c>
      <c r="BL152" s="53" t="str">
        <f t="shared" si="18"/>
        <v>Thừa 1</v>
      </c>
      <c r="BM152" s="53" t="s">
        <v>50</v>
      </c>
      <c r="BN152" s="53"/>
      <c r="BO152" s="53"/>
      <c r="BP152" s="53" t="s">
        <v>1681</v>
      </c>
      <c r="BQ152" s="53">
        <v>1</v>
      </c>
      <c r="BR152" s="83"/>
      <c r="BS152" s="53"/>
      <c r="BT152" s="53"/>
    </row>
    <row r="153" spans="3:72" ht="14.25" hidden="1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6"/>
        <v>1</v>
      </c>
      <c r="M153" s="26">
        <f t="shared" si="13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>
        <v>2</v>
      </c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67" t="e">
        <f>SUMIFS([1]Up!$J:$J,[1]Up!$D:$D,D153)</f>
        <v>#VALUE!</v>
      </c>
      <c r="BJ153" s="82" t="s">
        <v>82</v>
      </c>
      <c r="BK153" s="82" t="str">
        <f t="shared" si="17"/>
        <v>PL3</v>
      </c>
      <c r="BL153" s="53" t="str">
        <f t="shared" si="18"/>
        <v>Thừa 1</v>
      </c>
      <c r="BM153" s="53" t="s">
        <v>50</v>
      </c>
      <c r="BN153" s="53"/>
      <c r="BO153" s="53"/>
      <c r="BP153" s="53" t="s">
        <v>1681</v>
      </c>
      <c r="BQ153" s="53">
        <v>1</v>
      </c>
      <c r="BR153" s="83"/>
      <c r="BS153" s="53"/>
      <c r="BT153" s="53"/>
    </row>
    <row r="154" spans="3:72" ht="14.25" hidden="1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6"/>
        <v>0</v>
      </c>
      <c r="M154" s="26">
        <f t="shared" si="13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67" t="e">
        <f>SUMIFS([1]Up!$J:$J,[1]Up!$D:$D,D154)</f>
        <v>#VALUE!</v>
      </c>
      <c r="BJ154" s="82"/>
      <c r="BK154" s="82" t="str">
        <f t="shared" si="17"/>
        <v>PL1.5</v>
      </c>
      <c r="BL154" s="53" t="str">
        <f t="shared" si="18"/>
        <v/>
      </c>
      <c r="BM154" s="53" t="s">
        <v>61</v>
      </c>
      <c r="BN154" s="84" t="s">
        <v>3883</v>
      </c>
      <c r="BO154" s="53"/>
      <c r="BP154" s="53" t="s">
        <v>3884</v>
      </c>
      <c r="BQ154" s="53">
        <v>1</v>
      </c>
      <c r="BR154" s="83">
        <v>46191</v>
      </c>
      <c r="BS154" s="53"/>
      <c r="BT154" s="53"/>
    </row>
    <row r="155" spans="3:72" ht="14.25" hidden="1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6"/>
        <v>0</v>
      </c>
      <c r="M155" s="26">
        <f t="shared" si="13"/>
        <v>21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67" t="e">
        <f>SUMIFS([1]Up!$J:$J,[1]Up!$D:$D,D155)</f>
        <v>#VALUE!</v>
      </c>
      <c r="BJ155" s="82"/>
      <c r="BK155" s="82" t="str">
        <f t="shared" si="17"/>
        <v>PL1.5</v>
      </c>
      <c r="BL155" s="53" t="str">
        <f t="shared" si="18"/>
        <v/>
      </c>
      <c r="BM155" s="53" t="s">
        <v>61</v>
      </c>
      <c r="BN155" s="84" t="s">
        <v>3883</v>
      </c>
      <c r="BO155" s="53"/>
      <c r="BP155" s="53" t="s">
        <v>3884</v>
      </c>
      <c r="BQ155" s="53">
        <v>21</v>
      </c>
      <c r="BR155" s="83">
        <v>46191</v>
      </c>
      <c r="BS155" s="53"/>
      <c r="BT155" s="53"/>
    </row>
    <row r="156" spans="3:72" ht="14.25" hidden="1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6"/>
        <v>0</v>
      </c>
      <c r="M156" s="26">
        <f t="shared" si="13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67" t="e">
        <f>SUMIFS([1]Up!$J:$J,[1]Up!$D:$D,D156)</f>
        <v>#VALUE!</v>
      </c>
      <c r="BJ156" s="82"/>
      <c r="BK156" s="82" t="str">
        <f t="shared" si="17"/>
        <v>PL1.5</v>
      </c>
      <c r="BL156" s="53" t="str">
        <f t="shared" si="18"/>
        <v/>
      </c>
      <c r="BM156" s="53" t="s">
        <v>61</v>
      </c>
      <c r="BN156" s="84" t="s">
        <v>3883</v>
      </c>
      <c r="BO156" s="53"/>
      <c r="BP156" s="53" t="s">
        <v>3884</v>
      </c>
      <c r="BQ156" s="53">
        <v>1</v>
      </c>
      <c r="BR156" s="83">
        <v>46191</v>
      </c>
      <c r="BS156" s="53"/>
      <c r="BT156" s="53"/>
    </row>
    <row r="157" spans="3:72" ht="14.25" hidden="1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6"/>
        <v>0</v>
      </c>
      <c r="M157" s="26">
        <f t="shared" si="13"/>
        <v>1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67" t="e">
        <f>SUMIFS([1]Up!$J:$J,[1]Up!$D:$D,D157)</f>
        <v>#VALUE!</v>
      </c>
      <c r="BJ157" s="82"/>
      <c r="BK157" s="82" t="str">
        <f t="shared" si="17"/>
        <v>PL1.5</v>
      </c>
      <c r="BL157" s="53" t="str">
        <f t="shared" si="18"/>
        <v/>
      </c>
      <c r="BM157" s="53" t="s">
        <v>61</v>
      </c>
      <c r="BN157" s="84" t="s">
        <v>3883</v>
      </c>
      <c r="BO157" s="53"/>
      <c r="BP157" s="53" t="s">
        <v>3884</v>
      </c>
      <c r="BQ157" s="53">
        <v>1</v>
      </c>
      <c r="BR157" s="83">
        <v>46191</v>
      </c>
      <c r="BS157" s="53"/>
      <c r="BT157" s="53"/>
    </row>
    <row r="158" spans="3:72" ht="14.25" hidden="1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24">MIN(SUM(N158:BH158),I158)</f>
        <v>0</v>
      </c>
      <c r="M158" s="26">
        <f t="shared" si="13"/>
        <v>21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67" t="e">
        <f>SUMIFS([1]Up!$J:$J,[1]Up!$D:$D,D158)</f>
        <v>#VALUE!</v>
      </c>
      <c r="BJ158" s="82"/>
      <c r="BK158" s="82" t="str">
        <f t="shared" ref="BK158:BK221" si="25">IFERROR(IF(C158="Plate",LEFT(E158,FIND("*",E158,1)-1),""),IF(C158="Plate",LEFT(E158,FIND("x",E158,1)-1),""))</f>
        <v>PL1.5</v>
      </c>
      <c r="BL158" s="53" t="str">
        <f t="shared" ref="BL158:BL221" si="26">IF(ROUND(SUM(N158:BH158)-I158,0)&gt;0,"Thừa "&amp;SUM(N158:BH158)-I158,"")</f>
        <v/>
      </c>
      <c r="BM158" s="53" t="s">
        <v>61</v>
      </c>
      <c r="BN158" s="84" t="s">
        <v>3883</v>
      </c>
      <c r="BO158" s="53"/>
      <c r="BP158" s="53" t="s">
        <v>3884</v>
      </c>
      <c r="BQ158" s="53">
        <v>21</v>
      </c>
      <c r="BR158" s="83">
        <v>46191</v>
      </c>
      <c r="BS158" s="53"/>
      <c r="BT158" s="53"/>
    </row>
    <row r="159" spans="3:72" ht="14.25" hidden="1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24"/>
        <v>0</v>
      </c>
      <c r="M159" s="26">
        <f t="shared" si="13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67" t="e">
        <f>SUMIFS([1]Up!$J:$J,[1]Up!$D:$D,D159)</f>
        <v>#VALUE!</v>
      </c>
      <c r="BJ159" s="82"/>
      <c r="BK159" s="82" t="str">
        <f t="shared" si="25"/>
        <v>PL1.5</v>
      </c>
      <c r="BL159" s="53" t="str">
        <f t="shared" si="26"/>
        <v/>
      </c>
      <c r="BM159" s="53" t="s">
        <v>61</v>
      </c>
      <c r="BN159" s="84" t="s">
        <v>3883</v>
      </c>
      <c r="BO159" s="53"/>
      <c r="BP159" s="53" t="s">
        <v>3884</v>
      </c>
      <c r="BQ159" s="53">
        <v>1</v>
      </c>
      <c r="BR159" s="83">
        <v>46191</v>
      </c>
      <c r="BS159" s="53"/>
      <c r="BT159" s="53"/>
    </row>
    <row r="160" spans="3:72" ht="14.25" hidden="1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24"/>
        <v>0</v>
      </c>
      <c r="M160" s="26">
        <f t="shared" si="13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67" t="e">
        <f>SUMIFS([1]Up!$J:$J,[1]Up!$D:$D,D160)</f>
        <v>#VALUE!</v>
      </c>
      <c r="BJ160" s="82"/>
      <c r="BK160" s="82" t="str">
        <f t="shared" si="25"/>
        <v>PL1.5</v>
      </c>
      <c r="BL160" s="53" t="str">
        <f t="shared" si="26"/>
        <v/>
      </c>
      <c r="BM160" s="53" t="s">
        <v>50</v>
      </c>
      <c r="BN160" s="84" t="s">
        <v>3883</v>
      </c>
      <c r="BO160" s="53"/>
      <c r="BP160" s="53" t="s">
        <v>3884</v>
      </c>
      <c r="BQ160" s="53">
        <v>2</v>
      </c>
      <c r="BR160" s="83">
        <v>46191</v>
      </c>
      <c r="BS160" s="53"/>
      <c r="BT160" s="53"/>
    </row>
    <row r="161" spans="3:72" ht="14.25" hidden="1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4"/>
        <v>0</v>
      </c>
      <c r="M161" s="26">
        <f t="shared" si="13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67" t="e">
        <f>SUMIFS([1]Up!$J:$J,[1]Up!$D:$D,D161)</f>
        <v>#VALUE!</v>
      </c>
      <c r="BJ161" s="82"/>
      <c r="BK161" s="82" t="str">
        <f t="shared" si="25"/>
        <v>PL1.5</v>
      </c>
      <c r="BL161" s="53" t="str">
        <f t="shared" si="26"/>
        <v/>
      </c>
      <c r="BM161" s="53" t="s">
        <v>50</v>
      </c>
      <c r="BN161" s="84" t="s">
        <v>3883</v>
      </c>
      <c r="BO161" s="53"/>
      <c r="BP161" s="53" t="s">
        <v>3884</v>
      </c>
      <c r="BQ161" s="53">
        <v>1</v>
      </c>
      <c r="BR161" s="83">
        <v>46191</v>
      </c>
      <c r="BS161" s="53"/>
      <c r="BT161" s="53"/>
    </row>
    <row r="162" spans="3:72" ht="14.25" hidden="1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4"/>
        <v>0</v>
      </c>
      <c r="M162" s="26">
        <f t="shared" si="13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67" t="e">
        <f>SUMIFS([1]Up!$J:$J,[1]Up!$D:$D,D162)</f>
        <v>#VALUE!</v>
      </c>
      <c r="BJ162" s="82"/>
      <c r="BK162" s="82" t="str">
        <f t="shared" si="25"/>
        <v>PL1.5</v>
      </c>
      <c r="BL162" s="53" t="str">
        <f t="shared" si="26"/>
        <v/>
      </c>
      <c r="BM162" s="53" t="s">
        <v>50</v>
      </c>
      <c r="BN162" s="84" t="s">
        <v>3883</v>
      </c>
      <c r="BO162" s="53"/>
      <c r="BP162" s="53" t="s">
        <v>3884</v>
      </c>
      <c r="BQ162" s="53">
        <v>2</v>
      </c>
      <c r="BR162" s="83">
        <v>46191</v>
      </c>
      <c r="BS162" s="53"/>
      <c r="BT162" s="53"/>
    </row>
    <row r="163" spans="3:72" ht="14.25" hidden="1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4"/>
        <v>0</v>
      </c>
      <c r="M163" s="26">
        <f t="shared" si="13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67" t="e">
        <f>SUMIFS([1]Up!$J:$J,[1]Up!$D:$D,D163)</f>
        <v>#VALUE!</v>
      </c>
      <c r="BJ163" s="82"/>
      <c r="BK163" s="82" t="str">
        <f t="shared" si="25"/>
        <v>PL1.5</v>
      </c>
      <c r="BL163" s="53" t="str">
        <f t="shared" si="26"/>
        <v/>
      </c>
      <c r="BM163" s="53" t="s">
        <v>50</v>
      </c>
      <c r="BN163" s="84" t="s">
        <v>3883</v>
      </c>
      <c r="BO163" s="53"/>
      <c r="BP163" s="53" t="s">
        <v>3884</v>
      </c>
      <c r="BQ163" s="53">
        <v>1</v>
      </c>
      <c r="BR163" s="83">
        <v>46191</v>
      </c>
      <c r="BS163" s="53"/>
      <c r="BT163" s="53"/>
    </row>
    <row r="164" spans="3:72" ht="14.25" hidden="1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4"/>
        <v>0</v>
      </c>
      <c r="M164" s="26">
        <f t="shared" si="13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67" t="e">
        <f>SUMIFS([1]Up!$J:$J,[1]Up!$D:$D,D164)</f>
        <v>#VALUE!</v>
      </c>
      <c r="BJ164" s="82"/>
      <c r="BK164" s="82" t="str">
        <f t="shared" si="25"/>
        <v>PL1.5</v>
      </c>
      <c r="BL164" s="53" t="str">
        <f t="shared" si="26"/>
        <v/>
      </c>
      <c r="BM164" s="53" t="s">
        <v>50</v>
      </c>
      <c r="BN164" s="84" t="s">
        <v>3883</v>
      </c>
      <c r="BO164" s="53"/>
      <c r="BP164" s="53" t="s">
        <v>3884</v>
      </c>
      <c r="BQ164" s="53">
        <v>2</v>
      </c>
      <c r="BR164" s="83">
        <v>46191</v>
      </c>
      <c r="BS164" s="53"/>
      <c r="BT164" s="53"/>
    </row>
    <row r="165" spans="3:72" ht="14.25" hidden="1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4"/>
        <v>0</v>
      </c>
      <c r="M165" s="26">
        <f t="shared" si="13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67" t="e">
        <f>SUMIFS([1]Up!$J:$J,[1]Up!$D:$D,D165)</f>
        <v>#VALUE!</v>
      </c>
      <c r="BJ165" s="82"/>
      <c r="BK165" s="82" t="str">
        <f t="shared" si="25"/>
        <v>PL1.5</v>
      </c>
      <c r="BL165" s="53" t="str">
        <f t="shared" si="26"/>
        <v/>
      </c>
      <c r="BM165" s="53" t="s">
        <v>50</v>
      </c>
      <c r="BN165" s="84" t="s">
        <v>3883</v>
      </c>
      <c r="BO165" s="53"/>
      <c r="BP165" s="53" t="s">
        <v>3884</v>
      </c>
      <c r="BQ165" s="53">
        <v>1</v>
      </c>
      <c r="BR165" s="83">
        <v>46191</v>
      </c>
      <c r="BS165" s="53"/>
      <c r="BT165" s="53"/>
    </row>
    <row r="166" spans="3:72" ht="14.25" hidden="1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4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>
        <v>1</v>
      </c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67" t="e">
        <f>SUMIFS([1]Up!$J:$J,[1]Up!$D:$D,D166)</f>
        <v>#VALUE!</v>
      </c>
      <c r="BJ166" s="82"/>
      <c r="BK166" s="82" t="str">
        <f t="shared" si="25"/>
        <v>PL2.6</v>
      </c>
      <c r="BL166" s="53" t="str">
        <f t="shared" si="26"/>
        <v/>
      </c>
      <c r="BM166" s="53" t="s">
        <v>50</v>
      </c>
      <c r="BN166" s="84" t="s">
        <v>3877</v>
      </c>
      <c r="BO166" s="53"/>
      <c r="BP166" s="53" t="s">
        <v>3878</v>
      </c>
      <c r="BQ166" s="53">
        <v>1</v>
      </c>
      <c r="BR166" s="83">
        <v>46191</v>
      </c>
      <c r="BS166" s="53"/>
      <c r="BT166" s="53"/>
    </row>
    <row r="167" spans="3:72" ht="14.25" hidden="1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4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1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67" t="e">
        <f>SUMIFS([1]Up!$J:$J,[1]Up!$D:$D,D167)</f>
        <v>#VALUE!</v>
      </c>
      <c r="BJ167" s="82"/>
      <c r="BK167" s="82" t="str">
        <f t="shared" si="25"/>
        <v>PL2.6</v>
      </c>
      <c r="BL167" s="53" t="str">
        <f t="shared" si="26"/>
        <v/>
      </c>
      <c r="BM167" s="53" t="s">
        <v>50</v>
      </c>
      <c r="BN167" s="84" t="s">
        <v>3877</v>
      </c>
      <c r="BO167" s="53"/>
      <c r="BP167" s="53" t="s">
        <v>3878</v>
      </c>
      <c r="BQ167" s="53">
        <v>1</v>
      </c>
      <c r="BR167" s="83">
        <v>46191</v>
      </c>
      <c r="BS167" s="53"/>
      <c r="BT167" s="53"/>
    </row>
    <row r="168" spans="3:72" ht="14.25" hidden="1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4"/>
        <v>1</v>
      </c>
      <c r="M168" s="26">
        <f t="shared" si="13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>
        <v>1</v>
      </c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67" t="e">
        <f>SUMIFS([1]Up!$J:$J,[1]Up!$D:$D,D168)</f>
        <v>#VALUE!</v>
      </c>
      <c r="BJ168" s="82"/>
      <c r="BK168" s="82" t="str">
        <f t="shared" si="25"/>
        <v>PL2.6</v>
      </c>
      <c r="BL168" s="53" t="str">
        <f t="shared" si="26"/>
        <v/>
      </c>
      <c r="BM168" s="53" t="s">
        <v>50</v>
      </c>
      <c r="BN168" s="84" t="s">
        <v>3877</v>
      </c>
      <c r="BO168" s="53"/>
      <c r="BP168" s="53" t="s">
        <v>3878</v>
      </c>
      <c r="BQ168" s="53">
        <v>1</v>
      </c>
      <c r="BR168" s="83">
        <v>46191</v>
      </c>
      <c r="BS168" s="53"/>
      <c r="BT168" s="53"/>
    </row>
    <row r="169" spans="3:72" ht="14.25" hidden="1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4"/>
        <v>6</v>
      </c>
      <c r="M169" s="26">
        <f t="shared" si="13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>
        <v>6</v>
      </c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67" t="e">
        <f>SUMIFS([1]Up!$J:$J,[1]Up!$D:$D,D169)</f>
        <v>#VALUE!</v>
      </c>
      <c r="BJ169" s="82"/>
      <c r="BK169" s="82" t="str">
        <f t="shared" si="25"/>
        <v>PL2.6</v>
      </c>
      <c r="BL169" s="53" t="str">
        <f t="shared" si="26"/>
        <v/>
      </c>
      <c r="BM169" s="53" t="s">
        <v>50</v>
      </c>
      <c r="BN169" s="84" t="s">
        <v>3877</v>
      </c>
      <c r="BO169" s="53"/>
      <c r="BP169" s="53" t="s">
        <v>3878</v>
      </c>
      <c r="BQ169" s="53">
        <v>6</v>
      </c>
      <c r="BR169" s="83">
        <v>46191</v>
      </c>
      <c r="BS169" s="53"/>
      <c r="BT169" s="53"/>
    </row>
    <row r="170" spans="3:72" ht="14.25" hidden="1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4"/>
        <v>0</v>
      </c>
      <c r="M170" s="26">
        <f t="shared" si="13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67" t="e">
        <f>SUMIFS([1]Up!$J:$J,[1]Up!$D:$D,D170)</f>
        <v>#VALUE!</v>
      </c>
      <c r="BJ170" s="82"/>
      <c r="BK170" s="82" t="str">
        <f t="shared" si="25"/>
        <v>PL1.5</v>
      </c>
      <c r="BL170" s="53" t="str">
        <f t="shared" si="26"/>
        <v/>
      </c>
      <c r="BM170" s="53" t="s">
        <v>50</v>
      </c>
      <c r="BN170" s="84" t="s">
        <v>3883</v>
      </c>
      <c r="BO170" s="53"/>
      <c r="BP170" s="53" t="s">
        <v>3884</v>
      </c>
      <c r="BQ170" s="53">
        <v>2</v>
      </c>
      <c r="BR170" s="83">
        <v>46191</v>
      </c>
      <c r="BS170" s="53"/>
      <c r="BT170" s="53"/>
    </row>
    <row r="171" spans="3:72" ht="14.25" hidden="1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4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>
        <v>1</v>
      </c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67" t="e">
        <f>SUMIFS([1]Up!$J:$J,[1]Up!$D:$D,D171)</f>
        <v>#VALUE!</v>
      </c>
      <c r="BJ171" s="82"/>
      <c r="BK171" s="82" t="str">
        <f t="shared" si="25"/>
        <v>PL2.6</v>
      </c>
      <c r="BL171" s="53" t="str">
        <f t="shared" si="26"/>
        <v/>
      </c>
      <c r="BM171" s="53" t="s">
        <v>50</v>
      </c>
      <c r="BN171" s="84" t="s">
        <v>3877</v>
      </c>
      <c r="BO171" s="53"/>
      <c r="BP171" s="53" t="s">
        <v>3878</v>
      </c>
      <c r="BQ171" s="53">
        <v>1</v>
      </c>
      <c r="BR171" s="83">
        <v>46191</v>
      </c>
      <c r="BS171" s="53"/>
      <c r="BT171" s="53"/>
    </row>
    <row r="172" spans="3:72" ht="14.25" hidden="1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4"/>
        <v>1</v>
      </c>
      <c r="M172" s="26">
        <f t="shared" si="13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>
        <v>1</v>
      </c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67" t="e">
        <f>SUMIFS([1]Up!$J:$J,[1]Up!$D:$D,D172)</f>
        <v>#VALUE!</v>
      </c>
      <c r="BJ172" s="82"/>
      <c r="BK172" s="82" t="str">
        <f t="shared" si="25"/>
        <v>PL2.6</v>
      </c>
      <c r="BL172" s="53" t="str">
        <f t="shared" si="26"/>
        <v/>
      </c>
      <c r="BM172" s="53" t="s">
        <v>50</v>
      </c>
      <c r="BN172" s="84" t="s">
        <v>3877</v>
      </c>
      <c r="BO172" s="53"/>
      <c r="BP172" s="53" t="s">
        <v>3878</v>
      </c>
      <c r="BQ172" s="53">
        <v>1</v>
      </c>
      <c r="BR172" s="83">
        <v>46191</v>
      </c>
      <c r="BS172" s="53"/>
      <c r="BT172" s="53"/>
    </row>
    <row r="173" spans="3:72" ht="14.25" hidden="1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4"/>
        <v>1</v>
      </c>
      <c r="M173" s="26">
        <f t="shared" si="13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67" t="e">
        <f>SUMIFS([1]Up!$J:$J,[1]Up!$D:$D,D173)</f>
        <v>#VALUE!</v>
      </c>
      <c r="BJ173" s="82"/>
      <c r="BK173" s="82" t="str">
        <f t="shared" si="25"/>
        <v>PL2.6</v>
      </c>
      <c r="BL173" s="53" t="str">
        <f t="shared" si="26"/>
        <v/>
      </c>
      <c r="BM173" s="53" t="s">
        <v>50</v>
      </c>
      <c r="BN173" s="84" t="s">
        <v>3877</v>
      </c>
      <c r="BO173" s="53"/>
      <c r="BP173" s="53" t="s">
        <v>3878</v>
      </c>
      <c r="BQ173" s="53">
        <v>1</v>
      </c>
      <c r="BR173" s="83">
        <v>46191</v>
      </c>
      <c r="BS173" s="53"/>
      <c r="BT173" s="53"/>
    </row>
    <row r="174" spans="3:72" ht="14.25" hidden="1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4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>
        <v>1</v>
      </c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67" t="e">
        <f>SUMIFS([1]Up!$J:$J,[1]Up!$D:$D,D174)</f>
        <v>#VALUE!</v>
      </c>
      <c r="BJ174" s="82"/>
      <c r="BK174" s="82" t="str">
        <f t="shared" si="25"/>
        <v>PL2.6</v>
      </c>
      <c r="BL174" s="53" t="str">
        <f t="shared" si="26"/>
        <v/>
      </c>
      <c r="BM174" s="53" t="s">
        <v>50</v>
      </c>
      <c r="BN174" s="84" t="s">
        <v>3877</v>
      </c>
      <c r="BO174" s="53"/>
      <c r="BP174" s="53" t="s">
        <v>3878</v>
      </c>
      <c r="BQ174" s="53">
        <v>1</v>
      </c>
      <c r="BR174" s="83">
        <v>46191</v>
      </c>
      <c r="BS174" s="53"/>
      <c r="BT174" s="53"/>
    </row>
    <row r="175" spans="3:72" ht="14.25" hidden="1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4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>
        <v>1</v>
      </c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67" t="e">
        <f>SUMIFS([1]Up!$J:$J,[1]Up!$D:$D,D175)</f>
        <v>#VALUE!</v>
      </c>
      <c r="BJ175" s="82"/>
      <c r="BK175" s="82" t="str">
        <f t="shared" si="25"/>
        <v>PL2.6</v>
      </c>
      <c r="BL175" s="53" t="str">
        <f t="shared" si="26"/>
        <v/>
      </c>
      <c r="BM175" s="53" t="s">
        <v>50</v>
      </c>
      <c r="BN175" s="84" t="s">
        <v>3877</v>
      </c>
      <c r="BO175" s="53"/>
      <c r="BP175" s="53" t="s">
        <v>3878</v>
      </c>
      <c r="BQ175" s="53">
        <v>1</v>
      </c>
      <c r="BR175" s="83">
        <v>46191</v>
      </c>
      <c r="BS175" s="53"/>
      <c r="BT175" s="53"/>
    </row>
    <row r="176" spans="3:72" ht="14.25" hidden="1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4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>
        <v>1</v>
      </c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67" t="e">
        <f>SUMIFS([1]Up!$J:$J,[1]Up!$D:$D,D176)</f>
        <v>#VALUE!</v>
      </c>
      <c r="BJ176" s="82"/>
      <c r="BK176" s="82" t="str">
        <f t="shared" si="25"/>
        <v>PL2.6</v>
      </c>
      <c r="BL176" s="53" t="str">
        <f t="shared" si="26"/>
        <v/>
      </c>
      <c r="BM176" s="53" t="s">
        <v>50</v>
      </c>
      <c r="BN176" s="84" t="s">
        <v>3877</v>
      </c>
      <c r="BO176" s="53"/>
      <c r="BP176" s="53" t="s">
        <v>3878</v>
      </c>
      <c r="BQ176" s="53">
        <v>1</v>
      </c>
      <c r="BR176" s="83">
        <v>46191</v>
      </c>
      <c r="BS176" s="53"/>
      <c r="BT176" s="53"/>
    </row>
    <row r="177" spans="3:72" ht="14.25" hidden="1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4"/>
        <v>1</v>
      </c>
      <c r="M177" s="26">
        <f t="shared" si="13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>
        <v>1</v>
      </c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67" t="e">
        <f>SUMIFS([1]Up!$J:$J,[1]Up!$D:$D,D177)</f>
        <v>#VALUE!</v>
      </c>
      <c r="BJ177" s="82"/>
      <c r="BK177" s="82" t="str">
        <f t="shared" si="25"/>
        <v>PL2.6</v>
      </c>
      <c r="BL177" s="53" t="str">
        <f t="shared" si="26"/>
        <v/>
      </c>
      <c r="BM177" s="53" t="s">
        <v>50</v>
      </c>
      <c r="BN177" s="84" t="s">
        <v>3877</v>
      </c>
      <c r="BO177" s="53"/>
      <c r="BP177" s="53" t="s">
        <v>3878</v>
      </c>
      <c r="BQ177" s="53">
        <v>1</v>
      </c>
      <c r="BR177" s="83">
        <v>46191</v>
      </c>
      <c r="BS177" s="53"/>
      <c r="BT177" s="53"/>
    </row>
    <row r="178" spans="3:72" ht="14.25" hidden="1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4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>
        <v>1</v>
      </c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67" t="e">
        <f>SUMIFS([1]Up!$J:$J,[1]Up!$D:$D,D178)</f>
        <v>#VALUE!</v>
      </c>
      <c r="BJ178" s="82"/>
      <c r="BK178" s="82" t="str">
        <f t="shared" si="25"/>
        <v>PL2.6</v>
      </c>
      <c r="BL178" s="53" t="str">
        <f t="shared" si="26"/>
        <v/>
      </c>
      <c r="BM178" s="53" t="s">
        <v>50</v>
      </c>
      <c r="BN178" s="84" t="s">
        <v>3877</v>
      </c>
      <c r="BO178" s="53"/>
      <c r="BP178" s="53" t="s">
        <v>3878</v>
      </c>
      <c r="BQ178" s="53">
        <v>1</v>
      </c>
      <c r="BR178" s="83">
        <v>46191</v>
      </c>
      <c r="BS178" s="53"/>
      <c r="BT178" s="53"/>
    </row>
    <row r="179" spans="3:72" ht="14.25" hidden="1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4"/>
        <v>1</v>
      </c>
      <c r="M179" s="26">
        <f t="shared" si="13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>
        <v>1</v>
      </c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67" t="e">
        <f>SUMIFS([1]Up!$J:$J,[1]Up!$D:$D,D179)</f>
        <v>#VALUE!</v>
      </c>
      <c r="BJ179" s="82"/>
      <c r="BK179" s="82" t="str">
        <f t="shared" si="25"/>
        <v>PL2.6</v>
      </c>
      <c r="BL179" s="53" t="str">
        <f t="shared" si="26"/>
        <v/>
      </c>
      <c r="BM179" s="53" t="s">
        <v>50</v>
      </c>
      <c r="BN179" s="84" t="s">
        <v>3877</v>
      </c>
      <c r="BO179" s="53"/>
      <c r="BP179" s="53" t="s">
        <v>3878</v>
      </c>
      <c r="BQ179" s="53">
        <v>1</v>
      </c>
      <c r="BR179" s="83">
        <v>46191</v>
      </c>
      <c r="BS179" s="53"/>
      <c r="BT179" s="53"/>
    </row>
    <row r="180" spans="3:72" ht="14.25" hidden="1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4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>
        <v>1</v>
      </c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67" t="e">
        <f>SUMIFS([1]Up!$J:$J,[1]Up!$D:$D,D180)</f>
        <v>#VALUE!</v>
      </c>
      <c r="BJ180" s="82"/>
      <c r="BK180" s="82" t="str">
        <f t="shared" si="25"/>
        <v>PL2.6</v>
      </c>
      <c r="BL180" s="53" t="str">
        <f t="shared" si="26"/>
        <v/>
      </c>
      <c r="BM180" s="53" t="s">
        <v>50</v>
      </c>
      <c r="BN180" s="84" t="s">
        <v>3877</v>
      </c>
      <c r="BO180" s="53"/>
      <c r="BP180" s="53" t="s">
        <v>3878</v>
      </c>
      <c r="BQ180" s="53">
        <v>1</v>
      </c>
      <c r="BR180" s="83">
        <v>46191</v>
      </c>
      <c r="BS180" s="53"/>
      <c r="BT180" s="53"/>
    </row>
    <row r="181" spans="3:72" ht="14.25" hidden="1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4"/>
        <v>0</v>
      </c>
      <c r="M181" s="26">
        <f t="shared" si="13"/>
        <v>2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67" t="e">
        <f>SUMIFS([1]Up!$J:$J,[1]Up!$D:$D,D181)</f>
        <v>#VALUE!</v>
      </c>
      <c r="BJ181" s="82"/>
      <c r="BK181" s="82" t="str">
        <f t="shared" si="25"/>
        <v>PL1.5</v>
      </c>
      <c r="BL181" s="53" t="str">
        <f t="shared" si="26"/>
        <v/>
      </c>
      <c r="BM181" s="53" t="s">
        <v>50</v>
      </c>
      <c r="BN181" s="84" t="s">
        <v>3883</v>
      </c>
      <c r="BO181" s="53"/>
      <c r="BP181" s="53" t="s">
        <v>3884</v>
      </c>
      <c r="BQ181" s="53">
        <v>2</v>
      </c>
      <c r="BR181" s="83">
        <v>46191</v>
      </c>
      <c r="BS181" s="53"/>
      <c r="BT181" s="53"/>
    </row>
    <row r="182" spans="3:72" ht="14.25" hidden="1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4"/>
        <v>1</v>
      </c>
      <c r="M182" s="26">
        <f t="shared" si="13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>
        <v>1</v>
      </c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67" t="e">
        <f>SUMIFS([1]Up!$J:$J,[1]Up!$D:$D,D182)</f>
        <v>#VALUE!</v>
      </c>
      <c r="BJ182" s="82"/>
      <c r="BK182" s="82" t="str">
        <f t="shared" si="25"/>
        <v>PL2.6</v>
      </c>
      <c r="BL182" s="53" t="str">
        <f t="shared" si="26"/>
        <v/>
      </c>
      <c r="BM182" s="53" t="s">
        <v>50</v>
      </c>
      <c r="BN182" s="84" t="s">
        <v>3877</v>
      </c>
      <c r="BO182" s="53"/>
      <c r="BP182" s="53" t="s">
        <v>3878</v>
      </c>
      <c r="BQ182" s="53">
        <v>1</v>
      </c>
      <c r="BR182" s="83">
        <v>46191</v>
      </c>
      <c r="BS182" s="53"/>
      <c r="BT182" s="53"/>
    </row>
    <row r="183" spans="3:72" ht="14.25" hidden="1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4"/>
        <v>1</v>
      </c>
      <c r="M183" s="26">
        <f t="shared" si="13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1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67" t="e">
        <f>SUMIFS([1]Up!$J:$J,[1]Up!$D:$D,D183)</f>
        <v>#VALUE!</v>
      </c>
      <c r="BJ183" s="82"/>
      <c r="BK183" s="82" t="str">
        <f t="shared" si="25"/>
        <v>PL1.5</v>
      </c>
      <c r="BL183" s="53" t="str">
        <f t="shared" si="26"/>
        <v/>
      </c>
      <c r="BM183" s="53" t="s">
        <v>61</v>
      </c>
      <c r="BN183" s="84" t="s">
        <v>3883</v>
      </c>
      <c r="BO183" s="53"/>
      <c r="BP183" s="53" t="s">
        <v>3884</v>
      </c>
      <c r="BQ183" s="53">
        <v>1</v>
      </c>
      <c r="BR183" s="83">
        <v>46191</v>
      </c>
      <c r="BS183" s="53"/>
      <c r="BT183" s="53"/>
    </row>
    <row r="184" spans="3:72" ht="14.25" hidden="1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4"/>
        <v>0</v>
      </c>
      <c r="M184" s="26">
        <f t="shared" si="13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67" t="e">
        <f>SUMIFS([1]Up!$J:$J,[1]Up!$D:$D,D184)</f>
        <v>#VALUE!</v>
      </c>
      <c r="BJ184" s="82"/>
      <c r="BK184" s="82" t="str">
        <f t="shared" si="25"/>
        <v>PL1.5</v>
      </c>
      <c r="BL184" s="53" t="str">
        <f t="shared" si="26"/>
        <v/>
      </c>
      <c r="BM184" s="53" t="s">
        <v>61</v>
      </c>
      <c r="BN184" s="84" t="s">
        <v>3883</v>
      </c>
      <c r="BO184" s="53"/>
      <c r="BP184" s="53" t="s">
        <v>3884</v>
      </c>
      <c r="BQ184" s="53">
        <v>2</v>
      </c>
      <c r="BR184" s="83">
        <v>46191</v>
      </c>
      <c r="BS184" s="53"/>
      <c r="BT184" s="53"/>
    </row>
    <row r="185" spans="3:72" ht="14.25" hidden="1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4"/>
        <v>0</v>
      </c>
      <c r="M185" s="26">
        <f t="shared" si="13"/>
        <v>1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67" t="e">
        <f>SUMIFS([1]Up!$J:$J,[1]Up!$D:$D,D185)</f>
        <v>#VALUE!</v>
      </c>
      <c r="BJ185" s="82"/>
      <c r="BK185" s="82" t="str">
        <f t="shared" si="25"/>
        <v>PL1.5</v>
      </c>
      <c r="BL185" s="53" t="str">
        <f t="shared" si="26"/>
        <v/>
      </c>
      <c r="BM185" s="53" t="s">
        <v>61</v>
      </c>
      <c r="BN185" s="84" t="s">
        <v>3883</v>
      </c>
      <c r="BO185" s="53"/>
      <c r="BP185" s="53" t="s">
        <v>3884</v>
      </c>
      <c r="BQ185" s="53">
        <v>1</v>
      </c>
      <c r="BR185" s="83">
        <v>46191</v>
      </c>
      <c r="BS185" s="53"/>
      <c r="BT185" s="53"/>
    </row>
    <row r="186" spans="3:72" ht="14.25" hidden="1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4"/>
        <v>0</v>
      </c>
      <c r="M186" s="26">
        <f t="shared" si="13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67" t="e">
        <f>SUMIFS([1]Up!$J:$J,[1]Up!$D:$D,D186)</f>
        <v>#VALUE!</v>
      </c>
      <c r="BJ186" s="82"/>
      <c r="BK186" s="82" t="str">
        <f t="shared" si="25"/>
        <v>PL1.5</v>
      </c>
      <c r="BL186" s="53" t="str">
        <f t="shared" si="26"/>
        <v/>
      </c>
      <c r="BM186" s="53" t="s">
        <v>61</v>
      </c>
      <c r="BN186" s="84" t="s">
        <v>3883</v>
      </c>
      <c r="BO186" s="53"/>
      <c r="BP186" s="53" t="s">
        <v>3884</v>
      </c>
      <c r="BQ186" s="53">
        <v>1</v>
      </c>
      <c r="BR186" s="83">
        <v>46191</v>
      </c>
      <c r="BS186" s="53"/>
      <c r="BT186" s="53"/>
    </row>
    <row r="187" spans="3:72" ht="14.25" hidden="1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4"/>
        <v>0</v>
      </c>
      <c r="M187" s="26">
        <f t="shared" si="13"/>
        <v>2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67" t="e">
        <f>SUMIFS([1]Up!$J:$J,[1]Up!$D:$D,D187)</f>
        <v>#VALUE!</v>
      </c>
      <c r="BJ187" s="82"/>
      <c r="BK187" s="82" t="str">
        <f t="shared" si="25"/>
        <v>PL1.5</v>
      </c>
      <c r="BL187" s="53" t="str">
        <f t="shared" si="26"/>
        <v/>
      </c>
      <c r="BM187" s="53" t="s">
        <v>50</v>
      </c>
      <c r="BN187" s="84" t="s">
        <v>3883</v>
      </c>
      <c r="BO187" s="53"/>
      <c r="BP187" s="53" t="s">
        <v>3884</v>
      </c>
      <c r="BQ187" s="53">
        <v>2</v>
      </c>
      <c r="BR187" s="83">
        <v>46191</v>
      </c>
      <c r="BS187" s="53"/>
      <c r="BT187" s="53"/>
    </row>
    <row r="188" spans="3:72" ht="14.25" hidden="1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4"/>
        <v>0</v>
      </c>
      <c r="M188" s="26">
        <f t="shared" si="13"/>
        <v>16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67" t="e">
        <f>SUMIFS([1]Up!$J:$J,[1]Up!$D:$D,D188)</f>
        <v>#VALUE!</v>
      </c>
      <c r="BJ188" s="82"/>
      <c r="BK188" s="82" t="str">
        <f t="shared" si="25"/>
        <v>PL1.5</v>
      </c>
      <c r="BL188" s="53" t="str">
        <f t="shared" si="26"/>
        <v/>
      </c>
      <c r="BM188" s="53" t="s">
        <v>50</v>
      </c>
      <c r="BN188" s="84" t="s">
        <v>3883</v>
      </c>
      <c r="BO188" s="53"/>
      <c r="BP188" s="53" t="s">
        <v>3884</v>
      </c>
      <c r="BQ188" s="53">
        <v>16</v>
      </c>
      <c r="BR188" s="83">
        <v>46191</v>
      </c>
      <c r="BS188" s="53"/>
      <c r="BT188" s="53"/>
    </row>
    <row r="189" spans="3:72" ht="14.25" hidden="1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4"/>
        <v>1</v>
      </c>
      <c r="M189" s="26">
        <f t="shared" si="13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67" t="e">
        <f>SUMIFS([1]Up!$J:$J,[1]Up!$D:$D,D189)</f>
        <v>#VALUE!</v>
      </c>
      <c r="BJ189" s="82"/>
      <c r="BK189" s="82" t="str">
        <f t="shared" si="25"/>
        <v>PL1.5</v>
      </c>
      <c r="BL189" s="53" t="str">
        <f t="shared" si="26"/>
        <v/>
      </c>
      <c r="BM189" s="53" t="s">
        <v>50</v>
      </c>
      <c r="BN189" s="84" t="s">
        <v>3883</v>
      </c>
      <c r="BO189" s="53"/>
      <c r="BP189" s="53" t="s">
        <v>3884</v>
      </c>
      <c r="BQ189" s="53">
        <v>2</v>
      </c>
      <c r="BR189" s="83">
        <v>46191</v>
      </c>
      <c r="BS189" s="53"/>
      <c r="BT189" s="53"/>
    </row>
    <row r="190" spans="3:72" ht="14.25" hidden="1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4"/>
        <v>0</v>
      </c>
      <c r="M190" s="26">
        <f t="shared" si="13"/>
        <v>2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67" t="e">
        <f>SUMIFS([1]Up!$J:$J,[1]Up!$D:$D,D190)</f>
        <v>#VALUE!</v>
      </c>
      <c r="BJ190" s="82"/>
      <c r="BK190" s="82" t="str">
        <f t="shared" si="25"/>
        <v>PL1.5</v>
      </c>
      <c r="BL190" s="53" t="str">
        <f t="shared" si="26"/>
        <v/>
      </c>
      <c r="BM190" s="53" t="s">
        <v>61</v>
      </c>
      <c r="BN190" s="84" t="s">
        <v>3883</v>
      </c>
      <c r="BO190" s="53"/>
      <c r="BP190" s="53" t="s">
        <v>3884</v>
      </c>
      <c r="BQ190" s="53">
        <v>2</v>
      </c>
      <c r="BR190" s="83">
        <v>46191</v>
      </c>
      <c r="BS190" s="53"/>
      <c r="BT190" s="53"/>
    </row>
    <row r="191" spans="3:72" ht="14.25" hidden="1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4"/>
        <v>0</v>
      </c>
      <c r="M191" s="26">
        <f t="shared" si="13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67" t="e">
        <f>SUMIFS([1]Up!$J:$J,[1]Up!$D:$D,D191)</f>
        <v>#VALUE!</v>
      </c>
      <c r="BJ191" s="82"/>
      <c r="BK191" s="82" t="str">
        <f t="shared" si="25"/>
        <v>PL1.5</v>
      </c>
      <c r="BL191" s="53" t="str">
        <f t="shared" si="26"/>
        <v/>
      </c>
      <c r="BM191" s="53" t="s">
        <v>61</v>
      </c>
      <c r="BN191" s="84" t="s">
        <v>3883</v>
      </c>
      <c r="BO191" s="53"/>
      <c r="BP191" s="53" t="s">
        <v>3884</v>
      </c>
      <c r="BQ191" s="53">
        <v>4</v>
      </c>
      <c r="BR191" s="83">
        <v>46191</v>
      </c>
      <c r="BS191" s="53"/>
      <c r="BT191" s="53"/>
    </row>
    <row r="192" spans="3:72" ht="14.25" hidden="1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4"/>
        <v>1</v>
      </c>
      <c r="M192" s="26">
        <f t="shared" si="13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67" t="e">
        <f>SUMIFS([1]Up!$J:$J,[1]Up!$D:$D,D192)</f>
        <v>#VALUE!</v>
      </c>
      <c r="BJ192" s="82"/>
      <c r="BK192" s="82" t="str">
        <f t="shared" si="25"/>
        <v>PL1.5</v>
      </c>
      <c r="BL192" s="53" t="str">
        <f t="shared" si="26"/>
        <v/>
      </c>
      <c r="BM192" s="53" t="s">
        <v>50</v>
      </c>
      <c r="BN192" s="84" t="s">
        <v>3883</v>
      </c>
      <c r="BO192" s="53"/>
      <c r="BP192" s="53" t="s">
        <v>3884</v>
      </c>
      <c r="BQ192" s="53">
        <v>2</v>
      </c>
      <c r="BR192" s="83">
        <v>46191</v>
      </c>
      <c r="BS192" s="53"/>
      <c r="BT192" s="53"/>
    </row>
    <row r="193" spans="3:72" ht="14.25" hidden="1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4"/>
        <v>0</v>
      </c>
      <c r="M193" s="26">
        <f t="shared" si="13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67" t="e">
        <f>SUMIFS([1]Up!$J:$J,[1]Up!$D:$D,D193)</f>
        <v>#VALUE!</v>
      </c>
      <c r="BJ193" s="82"/>
      <c r="BK193" s="82" t="str">
        <f t="shared" si="25"/>
        <v>PL1.5</v>
      </c>
      <c r="BL193" s="53" t="str">
        <f t="shared" si="26"/>
        <v/>
      </c>
      <c r="BM193" s="53" t="s">
        <v>61</v>
      </c>
      <c r="BN193" s="84" t="s">
        <v>3883</v>
      </c>
      <c r="BO193" s="53"/>
      <c r="BP193" s="53" t="s">
        <v>3884</v>
      </c>
      <c r="BQ193" s="53">
        <v>1</v>
      </c>
      <c r="BR193" s="83">
        <v>46191</v>
      </c>
      <c r="BS193" s="53"/>
      <c r="BT193" s="53"/>
    </row>
    <row r="194" spans="3:72" ht="14.25" hidden="1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4"/>
        <v>1</v>
      </c>
      <c r="M194" s="26">
        <f t="shared" si="13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>
        <v>1</v>
      </c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67" t="e">
        <f>SUMIFS([1]Up!$J:$J,[1]Up!$D:$D,D194)</f>
        <v>#VALUE!</v>
      </c>
      <c r="BJ194" s="82"/>
      <c r="BK194" s="82" t="str">
        <f t="shared" si="25"/>
        <v>PL2.6</v>
      </c>
      <c r="BL194" s="53" t="str">
        <f t="shared" si="26"/>
        <v/>
      </c>
      <c r="BM194" s="53" t="s">
        <v>61</v>
      </c>
      <c r="BN194" s="84" t="s">
        <v>3877</v>
      </c>
      <c r="BO194" s="53"/>
      <c r="BP194" s="53" t="s">
        <v>3878</v>
      </c>
      <c r="BQ194" s="53">
        <v>1</v>
      </c>
      <c r="BR194" s="83">
        <v>46191</v>
      </c>
      <c r="BS194" s="53"/>
      <c r="BT194" s="53"/>
    </row>
    <row r="195" spans="3:72" ht="14.25" hidden="1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4"/>
        <v>1</v>
      </c>
      <c r="M195" s="26">
        <f t="shared" si="13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>
        <v>1</v>
      </c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67" t="e">
        <f>SUMIFS([1]Up!$J:$J,[1]Up!$D:$D,D195)</f>
        <v>#VALUE!</v>
      </c>
      <c r="BJ195" s="82"/>
      <c r="BK195" s="82" t="str">
        <f t="shared" si="25"/>
        <v>PL1.5</v>
      </c>
      <c r="BL195" s="53" t="str">
        <f t="shared" si="26"/>
        <v/>
      </c>
      <c r="BM195" s="53" t="s">
        <v>61</v>
      </c>
      <c r="BN195" s="84" t="s">
        <v>3883</v>
      </c>
      <c r="BO195" s="53"/>
      <c r="BP195" s="53" t="s">
        <v>3884</v>
      </c>
      <c r="BQ195" s="53">
        <v>1</v>
      </c>
      <c r="BR195" s="83">
        <v>46191</v>
      </c>
      <c r="BS195" s="53"/>
      <c r="BT195" s="53"/>
    </row>
    <row r="196" spans="3:72" ht="14.25" hidden="1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4"/>
        <v>1</v>
      </c>
      <c r="M196" s="26">
        <f t="shared" si="13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>
        <v>1</v>
      </c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67" t="e">
        <f>SUMIFS([1]Up!$J:$J,[1]Up!$D:$D,D196)</f>
        <v>#VALUE!</v>
      </c>
      <c r="BJ196" s="82"/>
      <c r="BK196" s="82" t="str">
        <f t="shared" si="25"/>
        <v>PL2.6</v>
      </c>
      <c r="BL196" s="53" t="str">
        <f t="shared" si="26"/>
        <v/>
      </c>
      <c r="BM196" s="53" t="s">
        <v>61</v>
      </c>
      <c r="BN196" s="84" t="s">
        <v>3877</v>
      </c>
      <c r="BO196" s="53"/>
      <c r="BP196" s="53" t="s">
        <v>3878</v>
      </c>
      <c r="BQ196" s="53">
        <v>1</v>
      </c>
      <c r="BR196" s="83">
        <v>46191</v>
      </c>
      <c r="BS196" s="53"/>
      <c r="BT196" s="53"/>
    </row>
    <row r="197" spans="3:72" ht="14.25" hidden="1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4"/>
        <v>2</v>
      </c>
      <c r="M197" s="26">
        <f t="shared" si="13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>
        <v>2</v>
      </c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67" t="e">
        <f>SUMIFS([1]Up!$J:$J,[1]Up!$D:$D,D197)</f>
        <v>#VALUE!</v>
      </c>
      <c r="BJ197" s="82"/>
      <c r="BK197" s="82" t="str">
        <f t="shared" si="25"/>
        <v>PL2.6</v>
      </c>
      <c r="BL197" s="53" t="str">
        <f t="shared" si="26"/>
        <v/>
      </c>
      <c r="BM197" s="53" t="s">
        <v>61</v>
      </c>
      <c r="BN197" s="84" t="s">
        <v>3877</v>
      </c>
      <c r="BO197" s="53"/>
      <c r="BP197" s="53" t="s">
        <v>3878</v>
      </c>
      <c r="BQ197" s="53">
        <v>2</v>
      </c>
      <c r="BR197" s="83">
        <v>46191</v>
      </c>
      <c r="BS197" s="53"/>
      <c r="BT197" s="53"/>
    </row>
    <row r="198" spans="3:72" ht="14.25" hidden="1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4"/>
        <v>1</v>
      </c>
      <c r="M198" s="26">
        <f t="shared" si="13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>
        <v>1</v>
      </c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67" t="e">
        <f>SUMIFS([1]Up!$J:$J,[1]Up!$D:$D,D198)</f>
        <v>#VALUE!</v>
      </c>
      <c r="BJ198" s="82"/>
      <c r="BK198" s="82" t="str">
        <f t="shared" si="25"/>
        <v>PL2.6</v>
      </c>
      <c r="BL198" s="53" t="str">
        <f t="shared" si="26"/>
        <v/>
      </c>
      <c r="BM198" s="53" t="s">
        <v>61</v>
      </c>
      <c r="BN198" s="84" t="s">
        <v>3877</v>
      </c>
      <c r="BO198" s="53"/>
      <c r="BP198" s="53" t="s">
        <v>3878</v>
      </c>
      <c r="BQ198" s="53">
        <v>1</v>
      </c>
      <c r="BR198" s="83">
        <v>46191</v>
      </c>
      <c r="BS198" s="53"/>
      <c r="BT198" s="53"/>
    </row>
    <row r="199" spans="3:72" ht="14.25" hidden="1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4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67" t="e">
        <f>SUMIFS([1]Up!$J:$J,[1]Up!$D:$D,D199)</f>
        <v>#VALUE!</v>
      </c>
      <c r="BJ199" s="82"/>
      <c r="BK199" s="82" t="str">
        <f t="shared" si="25"/>
        <v>PL1.5</v>
      </c>
      <c r="BL199" s="53" t="str">
        <f t="shared" si="26"/>
        <v/>
      </c>
      <c r="BM199" s="53" t="s">
        <v>61</v>
      </c>
      <c r="BN199" s="84" t="s">
        <v>3883</v>
      </c>
      <c r="BO199" s="53"/>
      <c r="BP199" s="53" t="s">
        <v>3884</v>
      </c>
      <c r="BQ199" s="53">
        <v>1</v>
      </c>
      <c r="BR199" s="83">
        <v>46191</v>
      </c>
      <c r="BS199" s="53"/>
      <c r="BT199" s="53"/>
    </row>
    <row r="200" spans="3:72" ht="14.25" hidden="1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4"/>
        <v>1</v>
      </c>
      <c r="M200" s="26">
        <f t="shared" si="13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>
        <v>1</v>
      </c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67" t="e">
        <f>SUMIFS([1]Up!$J:$J,[1]Up!$D:$D,D200)</f>
        <v>#VALUE!</v>
      </c>
      <c r="BJ200" s="82"/>
      <c r="BK200" s="82" t="str">
        <f t="shared" si="25"/>
        <v>PL2.6</v>
      </c>
      <c r="BL200" s="53" t="str">
        <f t="shared" si="26"/>
        <v/>
      </c>
      <c r="BM200" s="53" t="s">
        <v>61</v>
      </c>
      <c r="BN200" s="84" t="s">
        <v>3877</v>
      </c>
      <c r="BO200" s="53"/>
      <c r="BP200" s="53" t="s">
        <v>3878</v>
      </c>
      <c r="BQ200" s="53">
        <v>1</v>
      </c>
      <c r="BR200" s="83">
        <v>46191</v>
      </c>
      <c r="BS200" s="53"/>
      <c r="BT200" s="53"/>
    </row>
    <row r="201" spans="3:72" ht="14.25" hidden="1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4"/>
        <v>1</v>
      </c>
      <c r="M201" s="26">
        <f t="shared" si="13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>
        <v>1</v>
      </c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67" t="e">
        <f>SUMIFS([1]Up!$J:$J,[1]Up!$D:$D,D201)</f>
        <v>#VALUE!</v>
      </c>
      <c r="BJ201" s="82"/>
      <c r="BK201" s="82" t="str">
        <f t="shared" si="25"/>
        <v>PL2.6</v>
      </c>
      <c r="BL201" s="53" t="str">
        <f t="shared" si="26"/>
        <v/>
      </c>
      <c r="BM201" s="53" t="s">
        <v>61</v>
      </c>
      <c r="BN201" s="84" t="s">
        <v>3877</v>
      </c>
      <c r="BO201" s="53"/>
      <c r="BP201" s="53" t="s">
        <v>3878</v>
      </c>
      <c r="BQ201" s="53">
        <v>1</v>
      </c>
      <c r="BR201" s="83">
        <v>46191</v>
      </c>
      <c r="BS201" s="53"/>
      <c r="BT201" s="53"/>
    </row>
    <row r="202" spans="3:72" ht="14.25" hidden="1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4"/>
        <v>0</v>
      </c>
      <c r="M202" s="26">
        <f t="shared" si="13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67" t="e">
        <f>SUMIFS([1]Up!$J:$J,[1]Up!$D:$D,D202)</f>
        <v>#VALUE!</v>
      </c>
      <c r="BJ202" s="82"/>
      <c r="BK202" s="82" t="str">
        <f t="shared" si="25"/>
        <v>PL1.5</v>
      </c>
      <c r="BL202" s="53" t="str">
        <f t="shared" si="26"/>
        <v/>
      </c>
      <c r="BM202" s="53" t="s">
        <v>61</v>
      </c>
      <c r="BN202" s="84" t="s">
        <v>3883</v>
      </c>
      <c r="BO202" s="53"/>
      <c r="BP202" s="53" t="s">
        <v>3884</v>
      </c>
      <c r="BQ202" s="53">
        <v>1</v>
      </c>
      <c r="BR202" s="83">
        <v>46191</v>
      </c>
      <c r="BS202" s="53"/>
      <c r="BT202" s="53"/>
    </row>
    <row r="203" spans="3:72" ht="14.25" hidden="1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4"/>
        <v>0</v>
      </c>
      <c r="M203" s="26">
        <f t="shared" si="13"/>
        <v>3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67" t="e">
        <f>SUMIFS([1]Up!$J:$J,[1]Up!$D:$D,D203)</f>
        <v>#VALUE!</v>
      </c>
      <c r="BJ203" s="82"/>
      <c r="BK203" s="82" t="str">
        <f t="shared" si="25"/>
        <v>PL1.5</v>
      </c>
      <c r="BL203" s="53" t="str">
        <f t="shared" si="26"/>
        <v/>
      </c>
      <c r="BM203" s="53" t="s">
        <v>50</v>
      </c>
      <c r="BN203" s="84" t="s">
        <v>3883</v>
      </c>
      <c r="BO203" s="53"/>
      <c r="BP203" s="53" t="s">
        <v>3884</v>
      </c>
      <c r="BQ203" s="53">
        <v>3</v>
      </c>
      <c r="BR203" s="83">
        <v>46191</v>
      </c>
      <c r="BS203" s="53"/>
      <c r="BT203" s="53"/>
    </row>
    <row r="204" spans="3:72" ht="14.25" hidden="1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4"/>
        <v>1</v>
      </c>
      <c r="M204" s="26">
        <f t="shared" si="13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>
        <v>1</v>
      </c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67" t="e">
        <f>SUMIFS([1]Up!$J:$J,[1]Up!$D:$D,D204)</f>
        <v>#VALUE!</v>
      </c>
      <c r="BJ204" s="82"/>
      <c r="BK204" s="82" t="str">
        <f t="shared" si="25"/>
        <v>PL2.6</v>
      </c>
      <c r="BL204" s="53" t="str">
        <f t="shared" si="26"/>
        <v/>
      </c>
      <c r="BM204" s="53" t="s">
        <v>61</v>
      </c>
      <c r="BN204" s="84" t="s">
        <v>3877</v>
      </c>
      <c r="BO204" s="53"/>
      <c r="BP204" s="53" t="s">
        <v>3878</v>
      </c>
      <c r="BQ204" s="53">
        <v>1</v>
      </c>
      <c r="BR204" s="83">
        <v>46191</v>
      </c>
      <c r="BS204" s="53"/>
      <c r="BT204" s="53"/>
    </row>
    <row r="205" spans="3:72" ht="14.25" hidden="1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4"/>
        <v>2</v>
      </c>
      <c r="M205" s="26">
        <f t="shared" si="13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2</v>
      </c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67" t="e">
        <f>SUMIFS([1]Up!$J:$J,[1]Up!$D:$D,D205)</f>
        <v>#VALUE!</v>
      </c>
      <c r="BJ205" s="82"/>
      <c r="BK205" s="82" t="str">
        <f t="shared" si="25"/>
        <v>PL2.6</v>
      </c>
      <c r="BL205" s="53" t="str">
        <f t="shared" si="26"/>
        <v/>
      </c>
      <c r="BM205" s="53" t="s">
        <v>61</v>
      </c>
      <c r="BN205" s="84" t="s">
        <v>3877</v>
      </c>
      <c r="BO205" s="53"/>
      <c r="BP205" s="53" t="s">
        <v>3878</v>
      </c>
      <c r="BQ205" s="53">
        <v>2</v>
      </c>
      <c r="BR205" s="83">
        <v>46191</v>
      </c>
      <c r="BS205" s="53"/>
      <c r="BT205" s="53"/>
    </row>
    <row r="206" spans="3:72" ht="14.25" hidden="1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4"/>
        <v>1</v>
      </c>
      <c r="M206" s="26">
        <f t="shared" si="13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>
        <v>1</v>
      </c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67" t="e">
        <f>SUMIFS([1]Up!$J:$J,[1]Up!$D:$D,D206)</f>
        <v>#VALUE!</v>
      </c>
      <c r="BJ206" s="82"/>
      <c r="BK206" s="82" t="str">
        <f t="shared" si="25"/>
        <v>PL2.6</v>
      </c>
      <c r="BL206" s="53" t="str">
        <f t="shared" si="26"/>
        <v/>
      </c>
      <c r="BM206" s="53" t="s">
        <v>61</v>
      </c>
      <c r="BN206" s="84" t="s">
        <v>3877</v>
      </c>
      <c r="BO206" s="53"/>
      <c r="BP206" s="53" t="s">
        <v>3878</v>
      </c>
      <c r="BQ206" s="53">
        <v>1</v>
      </c>
      <c r="BR206" s="83">
        <v>46191</v>
      </c>
      <c r="BS206" s="53"/>
      <c r="BT206" s="53"/>
    </row>
    <row r="207" spans="3:72" ht="14.25" hidden="1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4"/>
        <v>1</v>
      </c>
      <c r="M207" s="26">
        <f t="shared" si="13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>
        <v>1</v>
      </c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67" t="e">
        <f>SUMIFS([1]Up!$J:$J,[1]Up!$D:$D,D207)</f>
        <v>#VALUE!</v>
      </c>
      <c r="BJ207" s="82"/>
      <c r="BK207" s="82" t="str">
        <f t="shared" si="25"/>
        <v>PL2.6</v>
      </c>
      <c r="BL207" s="53" t="str">
        <f t="shared" si="26"/>
        <v/>
      </c>
      <c r="BM207" s="53" t="s">
        <v>61</v>
      </c>
      <c r="BN207" s="84" t="s">
        <v>3877</v>
      </c>
      <c r="BO207" s="53"/>
      <c r="BP207" s="53" t="s">
        <v>3878</v>
      </c>
      <c r="BQ207" s="53">
        <v>1</v>
      </c>
      <c r="BR207" s="83">
        <v>46191</v>
      </c>
      <c r="BS207" s="53"/>
      <c r="BT207" s="53"/>
    </row>
    <row r="208" spans="3:72" ht="14.25" hidden="1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4"/>
        <v>1</v>
      </c>
      <c r="M208" s="26">
        <f t="shared" si="13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>
        <v>1</v>
      </c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67" t="e">
        <f>SUMIFS([1]Up!$J:$J,[1]Up!$D:$D,D208)</f>
        <v>#VALUE!</v>
      </c>
      <c r="BJ208" s="82"/>
      <c r="BK208" s="82" t="str">
        <f t="shared" si="25"/>
        <v>PL2.6</v>
      </c>
      <c r="BL208" s="53" t="str">
        <f t="shared" si="26"/>
        <v/>
      </c>
      <c r="BM208" s="53" t="s">
        <v>61</v>
      </c>
      <c r="BN208" s="84" t="s">
        <v>3877</v>
      </c>
      <c r="BO208" s="53"/>
      <c r="BP208" s="53" t="s">
        <v>3878</v>
      </c>
      <c r="BQ208" s="53">
        <v>1</v>
      </c>
      <c r="BR208" s="83">
        <v>46191</v>
      </c>
      <c r="BS208" s="53"/>
      <c r="BT208" s="53"/>
    </row>
    <row r="209" spans="3:72" ht="14.25" hidden="1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4"/>
        <v>1</v>
      </c>
      <c r="M209" s="26">
        <f t="shared" si="13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1</v>
      </c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67" t="e">
        <f>SUMIFS([1]Up!$J:$J,[1]Up!$D:$D,D209)</f>
        <v>#VALUE!</v>
      </c>
      <c r="BJ209" s="82"/>
      <c r="BK209" s="82" t="str">
        <f t="shared" si="25"/>
        <v>PL2.6</v>
      </c>
      <c r="BL209" s="53" t="str">
        <f t="shared" si="26"/>
        <v/>
      </c>
      <c r="BM209" s="53" t="s">
        <v>61</v>
      </c>
      <c r="BN209" s="84" t="s">
        <v>3877</v>
      </c>
      <c r="BO209" s="53"/>
      <c r="BP209" s="53" t="s">
        <v>3878</v>
      </c>
      <c r="BQ209" s="53">
        <v>1</v>
      </c>
      <c r="BR209" s="83">
        <v>46191</v>
      </c>
      <c r="BS209" s="53"/>
      <c r="BT209" s="53"/>
    </row>
    <row r="210" spans="3:72" ht="14.25" hidden="1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4"/>
        <v>1</v>
      </c>
      <c r="M210" s="26">
        <f t="shared" si="13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>
        <v>1</v>
      </c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67" t="e">
        <f>SUMIFS([1]Up!$J:$J,[1]Up!$D:$D,D210)</f>
        <v>#VALUE!</v>
      </c>
      <c r="BJ210" s="82"/>
      <c r="BK210" s="82" t="str">
        <f t="shared" si="25"/>
        <v>PL2.6</v>
      </c>
      <c r="BL210" s="53" t="str">
        <f t="shared" si="26"/>
        <v/>
      </c>
      <c r="BM210" s="53" t="s">
        <v>61</v>
      </c>
      <c r="BN210" s="84" t="s">
        <v>3877</v>
      </c>
      <c r="BO210" s="53"/>
      <c r="BP210" s="53" t="s">
        <v>3878</v>
      </c>
      <c r="BQ210" s="53">
        <v>1</v>
      </c>
      <c r="BR210" s="83">
        <v>46191</v>
      </c>
      <c r="BS210" s="53"/>
      <c r="BT210" s="53"/>
    </row>
    <row r="211" spans="3:72" ht="14.25" hidden="1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4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67" t="e">
        <f>SUMIFS([1]Up!$J:$J,[1]Up!$D:$D,D211)</f>
        <v>#VALUE!</v>
      </c>
      <c r="BJ211" s="82"/>
      <c r="BK211" s="82" t="str">
        <f t="shared" si="25"/>
        <v>PL1.5</v>
      </c>
      <c r="BL211" s="53" t="str">
        <f t="shared" si="26"/>
        <v/>
      </c>
      <c r="BM211" s="53" t="s">
        <v>61</v>
      </c>
      <c r="BN211" s="84" t="s">
        <v>3883</v>
      </c>
      <c r="BO211" s="53"/>
      <c r="BP211" s="53" t="s">
        <v>3884</v>
      </c>
      <c r="BQ211" s="53">
        <v>1</v>
      </c>
      <c r="BR211" s="83">
        <v>46191</v>
      </c>
      <c r="BS211" s="53"/>
      <c r="BT211" s="53"/>
    </row>
    <row r="212" spans="3:72" ht="14.25" hidden="1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4"/>
        <v>1</v>
      </c>
      <c r="M212" s="26">
        <f t="shared" si="13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>
        <v>1</v>
      </c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67" t="e">
        <f>SUMIFS([1]Up!$J:$J,[1]Up!$D:$D,D212)</f>
        <v>#VALUE!</v>
      </c>
      <c r="BJ212" s="82"/>
      <c r="BK212" s="82" t="str">
        <f t="shared" si="25"/>
        <v>PL2.6</v>
      </c>
      <c r="BL212" s="53" t="str">
        <f t="shared" si="26"/>
        <v/>
      </c>
      <c r="BM212" s="53" t="s">
        <v>61</v>
      </c>
      <c r="BN212" s="84" t="s">
        <v>3877</v>
      </c>
      <c r="BO212" s="53"/>
      <c r="BP212" s="53" t="s">
        <v>3878</v>
      </c>
      <c r="BQ212" s="53">
        <v>1</v>
      </c>
      <c r="BR212" s="83">
        <v>46191</v>
      </c>
      <c r="BS212" s="53"/>
      <c r="BT212" s="53"/>
    </row>
    <row r="213" spans="3:72" ht="14.25" hidden="1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4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67" t="e">
        <f>SUMIFS([1]Up!$J:$J,[1]Up!$D:$D,D213)</f>
        <v>#VALUE!</v>
      </c>
      <c r="BJ213" s="82"/>
      <c r="BK213" s="82" t="str">
        <f t="shared" si="25"/>
        <v>PL1.5</v>
      </c>
      <c r="BL213" s="53" t="str">
        <f t="shared" si="26"/>
        <v/>
      </c>
      <c r="BM213" s="53" t="s">
        <v>50</v>
      </c>
      <c r="BN213" s="84" t="s">
        <v>3883</v>
      </c>
      <c r="BO213" s="53"/>
      <c r="BP213" s="53" t="s">
        <v>3884</v>
      </c>
      <c r="BQ213" s="53">
        <v>1</v>
      </c>
      <c r="BR213" s="83">
        <v>46191</v>
      </c>
      <c r="BS213" s="53"/>
      <c r="BT213" s="53"/>
    </row>
    <row r="214" spans="3:72" ht="14.25" hidden="1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4"/>
        <v>0</v>
      </c>
      <c r="M214" s="26">
        <f t="shared" si="13"/>
        <v>56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67" t="e">
        <f>SUMIFS([1]Up!$J:$J,[1]Up!$D:$D,D214)</f>
        <v>#VALUE!</v>
      </c>
      <c r="BJ214" s="82"/>
      <c r="BK214" s="82" t="str">
        <f t="shared" si="25"/>
        <v>PL1.5</v>
      </c>
      <c r="BL214" s="53" t="str">
        <f t="shared" si="26"/>
        <v/>
      </c>
      <c r="BM214" s="53" t="s">
        <v>50</v>
      </c>
      <c r="BN214" s="84" t="s">
        <v>3883</v>
      </c>
      <c r="BO214" s="53"/>
      <c r="BP214" s="53" t="s">
        <v>3884</v>
      </c>
      <c r="BQ214" s="53">
        <v>56</v>
      </c>
      <c r="BR214" s="83">
        <v>46191</v>
      </c>
      <c r="BS214" s="53"/>
      <c r="BT214" s="53"/>
    </row>
    <row r="215" spans="3:72" ht="14.25" hidden="1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4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67" t="e">
        <f>SUMIFS([1]Up!$J:$J,[1]Up!$D:$D,D215)</f>
        <v>#VALUE!</v>
      </c>
      <c r="BJ215" s="82"/>
      <c r="BK215" s="82" t="str">
        <f t="shared" si="25"/>
        <v>PL1.5</v>
      </c>
      <c r="BL215" s="53" t="str">
        <f t="shared" si="26"/>
        <v/>
      </c>
      <c r="BM215" s="53" t="s">
        <v>50</v>
      </c>
      <c r="BN215" s="84" t="s">
        <v>3883</v>
      </c>
      <c r="BO215" s="53"/>
      <c r="BP215" s="53" t="s">
        <v>3884</v>
      </c>
      <c r="BQ215" s="53">
        <v>1</v>
      </c>
      <c r="BR215" s="83">
        <v>46191</v>
      </c>
      <c r="BS215" s="53"/>
      <c r="BT215" s="53"/>
    </row>
    <row r="216" spans="3:72" ht="14.25" hidden="1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4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67" t="e">
        <f>SUMIFS([1]Up!$J:$J,[1]Up!$D:$D,D216)</f>
        <v>#VALUE!</v>
      </c>
      <c r="BJ216" s="82"/>
      <c r="BK216" s="82" t="str">
        <f t="shared" si="25"/>
        <v>PL1.5</v>
      </c>
      <c r="BL216" s="53" t="str">
        <f t="shared" si="26"/>
        <v/>
      </c>
      <c r="BM216" s="53" t="s">
        <v>50</v>
      </c>
      <c r="BN216" s="84" t="s">
        <v>3883</v>
      </c>
      <c r="BO216" s="53"/>
      <c r="BP216" s="53" t="s">
        <v>3884</v>
      </c>
      <c r="BQ216" s="53">
        <v>1</v>
      </c>
      <c r="BR216" s="83">
        <v>46191</v>
      </c>
      <c r="BS216" s="53"/>
      <c r="BT216" s="53"/>
    </row>
    <row r="217" spans="3:72" ht="14.25" hidden="1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4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67" t="e">
        <f>SUMIFS([1]Up!$J:$J,[1]Up!$D:$D,D217)</f>
        <v>#VALUE!</v>
      </c>
      <c r="BJ217" s="82"/>
      <c r="BK217" s="82" t="str">
        <f t="shared" si="25"/>
        <v>PL1.5</v>
      </c>
      <c r="BL217" s="53" t="str">
        <f t="shared" si="26"/>
        <v/>
      </c>
      <c r="BM217" s="53" t="s">
        <v>50</v>
      </c>
      <c r="BN217" s="84" t="s">
        <v>3883</v>
      </c>
      <c r="BO217" s="53"/>
      <c r="BP217" s="53" t="s">
        <v>3884</v>
      </c>
      <c r="BQ217" s="53">
        <v>1</v>
      </c>
      <c r="BR217" s="83">
        <v>46191</v>
      </c>
      <c r="BS217" s="53"/>
      <c r="BT217" s="53"/>
    </row>
    <row r="218" spans="3:72" ht="14.25" hidden="1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4"/>
        <v>0</v>
      </c>
      <c r="M218" s="26">
        <f t="shared" si="13"/>
        <v>1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67" t="e">
        <f>SUMIFS([1]Up!$J:$J,[1]Up!$D:$D,D218)</f>
        <v>#VALUE!</v>
      </c>
      <c r="BJ218" s="82"/>
      <c r="BK218" s="82" t="str">
        <f t="shared" si="25"/>
        <v>PL1.5</v>
      </c>
      <c r="BL218" s="53" t="str">
        <f t="shared" si="26"/>
        <v/>
      </c>
      <c r="BM218" s="53" t="s">
        <v>50</v>
      </c>
      <c r="BN218" s="84" t="s">
        <v>3883</v>
      </c>
      <c r="BO218" s="53"/>
      <c r="BP218" s="53" t="s">
        <v>3884</v>
      </c>
      <c r="BQ218" s="53">
        <v>1</v>
      </c>
      <c r="BR218" s="83">
        <v>46191</v>
      </c>
      <c r="BS218" s="53"/>
      <c r="BT218" s="53"/>
    </row>
    <row r="219" spans="3:72" ht="14.25" hidden="1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4"/>
        <v>0</v>
      </c>
      <c r="M219" s="26">
        <f t="shared" si="13"/>
        <v>1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67" t="e">
        <f>SUMIFS([1]Up!$J:$J,[1]Up!$D:$D,D219)</f>
        <v>#VALUE!</v>
      </c>
      <c r="BJ219" s="82"/>
      <c r="BK219" s="82" t="str">
        <f t="shared" si="25"/>
        <v>PL1.5</v>
      </c>
      <c r="BL219" s="53" t="str">
        <f t="shared" si="26"/>
        <v/>
      </c>
      <c r="BM219" s="53" t="s">
        <v>50</v>
      </c>
      <c r="BN219" s="84" t="s">
        <v>3883</v>
      </c>
      <c r="BO219" s="53"/>
      <c r="BP219" s="53" t="s">
        <v>3884</v>
      </c>
      <c r="BQ219" s="53">
        <v>1</v>
      </c>
      <c r="BR219" s="83">
        <v>46191</v>
      </c>
      <c r="BS219" s="53"/>
      <c r="BT219" s="53"/>
    </row>
    <row r="220" spans="3:72" ht="14.25" hidden="1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4"/>
        <v>0</v>
      </c>
      <c r="M220" s="26">
        <f t="shared" si="13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67" t="e">
        <f>SUMIFS([1]Up!$J:$J,[1]Up!$D:$D,D220)</f>
        <v>#VALUE!</v>
      </c>
      <c r="BJ220" s="82"/>
      <c r="BK220" s="82" t="str">
        <f t="shared" si="25"/>
        <v>PL1.5</v>
      </c>
      <c r="BL220" s="53" t="str">
        <f t="shared" si="26"/>
        <v/>
      </c>
      <c r="BM220" s="53" t="s">
        <v>50</v>
      </c>
      <c r="BN220" s="84" t="s">
        <v>3883</v>
      </c>
      <c r="BO220" s="53"/>
      <c r="BP220" s="53" t="s">
        <v>3884</v>
      </c>
      <c r="BQ220" s="53">
        <v>1</v>
      </c>
      <c r="BR220" s="83">
        <v>46191</v>
      </c>
      <c r="BS220" s="53"/>
      <c r="BT220" s="53"/>
    </row>
    <row r="221" spans="3:72" ht="14.25" hidden="1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4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67" t="e">
        <f>SUMIFS([1]Up!$J:$J,[1]Up!$D:$D,D221)</f>
        <v>#VALUE!</v>
      </c>
      <c r="BJ221" s="82"/>
      <c r="BK221" s="82" t="str">
        <f t="shared" si="25"/>
        <v>PL1.5</v>
      </c>
      <c r="BL221" s="53" t="str">
        <f t="shared" si="26"/>
        <v/>
      </c>
      <c r="BM221" s="53" t="s">
        <v>50</v>
      </c>
      <c r="BN221" s="84" t="s">
        <v>3883</v>
      </c>
      <c r="BO221" s="53"/>
      <c r="BP221" s="53" t="s">
        <v>3884</v>
      </c>
      <c r="BQ221" s="53">
        <v>1</v>
      </c>
      <c r="BR221" s="83">
        <v>46191</v>
      </c>
      <c r="BS221" s="53"/>
      <c r="BT221" s="53"/>
    </row>
    <row r="222" spans="3:72" ht="14.25" hidden="1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27">MIN(SUM(N222:BH222),I222)</f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67" t="e">
        <f>SUMIFS([1]Up!$J:$J,[1]Up!$D:$D,D222)</f>
        <v>#VALUE!</v>
      </c>
      <c r="BJ222" s="82"/>
      <c r="BK222" s="82" t="str">
        <f t="shared" ref="BK222:BK285" si="28">IFERROR(IF(C222="Plate",LEFT(E222,FIND("*",E222,1)-1),""),IF(C222="Plate",LEFT(E222,FIND("x",E222,1)-1),""))</f>
        <v>PL1.5</v>
      </c>
      <c r="BL222" s="53" t="str">
        <f t="shared" ref="BL222:BL285" si="29">IF(ROUND(SUM(N222:BH222)-I222,0)&gt;0,"Thừa "&amp;SUM(N222:BH222)-I222,"")</f>
        <v/>
      </c>
      <c r="BM222" s="53" t="s">
        <v>50</v>
      </c>
      <c r="BN222" s="84" t="s">
        <v>3883</v>
      </c>
      <c r="BO222" s="53"/>
      <c r="BP222" s="53" t="s">
        <v>3884</v>
      </c>
      <c r="BQ222" s="53">
        <v>1</v>
      </c>
      <c r="BR222" s="83">
        <v>46191</v>
      </c>
      <c r="BS222" s="53"/>
      <c r="BT222" s="53"/>
    </row>
    <row r="223" spans="3:72" ht="14.25" hidden="1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7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67" t="e">
        <f>SUMIFS([1]Up!$J:$J,[1]Up!$D:$D,D223)</f>
        <v>#VALUE!</v>
      </c>
      <c r="BJ223" s="82"/>
      <c r="BK223" s="82" t="str">
        <f t="shared" si="28"/>
        <v>PL1.5</v>
      </c>
      <c r="BL223" s="53" t="str">
        <f t="shared" si="29"/>
        <v/>
      </c>
      <c r="BM223" s="53" t="s">
        <v>50</v>
      </c>
      <c r="BN223" s="84" t="s">
        <v>3883</v>
      </c>
      <c r="BO223" s="53"/>
      <c r="BP223" s="53" t="s">
        <v>3884</v>
      </c>
      <c r="BQ223" s="53">
        <v>1</v>
      </c>
      <c r="BR223" s="83">
        <v>46191</v>
      </c>
      <c r="BS223" s="53"/>
      <c r="BT223" s="53"/>
    </row>
    <row r="224" spans="3:72" ht="14.25" hidden="1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27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67" t="e">
        <f>SUMIFS([1]Up!$J:$J,[1]Up!$D:$D,D224)</f>
        <v>#VALUE!</v>
      </c>
      <c r="BJ224" s="82"/>
      <c r="BK224" s="82" t="str">
        <f t="shared" si="28"/>
        <v>PL1.5</v>
      </c>
      <c r="BL224" s="53" t="str">
        <f t="shared" si="29"/>
        <v/>
      </c>
      <c r="BM224" s="53" t="s">
        <v>50</v>
      </c>
      <c r="BN224" s="84" t="s">
        <v>3883</v>
      </c>
      <c r="BO224" s="53"/>
      <c r="BP224" s="53" t="s">
        <v>3884</v>
      </c>
      <c r="BQ224" s="53">
        <v>1</v>
      </c>
      <c r="BR224" s="83">
        <v>46191</v>
      </c>
      <c r="BS224" s="53"/>
      <c r="BT224" s="53"/>
    </row>
    <row r="225" spans="3:72" ht="14.25" hidden="1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27"/>
        <v>0</v>
      </c>
      <c r="M225" s="26">
        <f t="shared" si="13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67" t="e">
        <f>SUMIFS([1]Up!$J:$J,[1]Up!$D:$D,D225)</f>
        <v>#VALUE!</v>
      </c>
      <c r="BJ225" s="82"/>
      <c r="BK225" s="82" t="str">
        <f t="shared" si="28"/>
        <v>PL1.5</v>
      </c>
      <c r="BL225" s="53" t="str">
        <f t="shared" si="29"/>
        <v/>
      </c>
      <c r="BM225" s="53" t="s">
        <v>50</v>
      </c>
      <c r="BN225" s="84" t="s">
        <v>3883</v>
      </c>
      <c r="BO225" s="53"/>
      <c r="BP225" s="53" t="s">
        <v>3884</v>
      </c>
      <c r="BQ225" s="53">
        <v>3</v>
      </c>
      <c r="BR225" s="83">
        <v>46191</v>
      </c>
      <c r="BS225" s="53"/>
      <c r="BT225" s="53"/>
    </row>
    <row r="226" spans="3:72" ht="14.25" hidden="1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27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67" t="e">
        <f>SUMIFS([1]Up!$J:$J,[1]Up!$D:$D,D226)</f>
        <v>#VALUE!</v>
      </c>
      <c r="BJ226" s="82"/>
      <c r="BK226" s="82" t="str">
        <f t="shared" si="28"/>
        <v>PL1.5</v>
      </c>
      <c r="BL226" s="53" t="str">
        <f t="shared" si="29"/>
        <v/>
      </c>
      <c r="BM226" s="53" t="s">
        <v>50</v>
      </c>
      <c r="BN226" s="84" t="s">
        <v>3883</v>
      </c>
      <c r="BO226" s="53"/>
      <c r="BP226" s="53" t="s">
        <v>3884</v>
      </c>
      <c r="BQ226" s="53">
        <v>1</v>
      </c>
      <c r="BR226" s="83">
        <v>46191</v>
      </c>
      <c r="BS226" s="53"/>
      <c r="BT226" s="53"/>
    </row>
    <row r="227" spans="3:72" ht="14.25" hidden="1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27"/>
        <v>0</v>
      </c>
      <c r="M227" s="26">
        <f t="shared" si="13"/>
        <v>1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67" t="e">
        <f>SUMIFS([1]Up!$J:$J,[1]Up!$D:$D,D227)</f>
        <v>#VALUE!</v>
      </c>
      <c r="BJ227" s="82"/>
      <c r="BK227" s="82" t="str">
        <f t="shared" si="28"/>
        <v>PL1.5</v>
      </c>
      <c r="BL227" s="53" t="str">
        <f t="shared" si="29"/>
        <v/>
      </c>
      <c r="BM227" s="53" t="s">
        <v>50</v>
      </c>
      <c r="BN227" s="84" t="s">
        <v>3883</v>
      </c>
      <c r="BO227" s="53"/>
      <c r="BP227" s="53" t="s">
        <v>3884</v>
      </c>
      <c r="BQ227" s="53">
        <v>1</v>
      </c>
      <c r="BR227" s="83">
        <v>46191</v>
      </c>
      <c r="BS227" s="53"/>
      <c r="BT227" s="53"/>
    </row>
    <row r="228" spans="3:72" ht="14.25" hidden="1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27"/>
        <v>0</v>
      </c>
      <c r="M228" s="26">
        <f t="shared" si="13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67" t="e">
        <f>SUMIFS([1]Up!$J:$J,[1]Up!$D:$D,D228)</f>
        <v>#VALUE!</v>
      </c>
      <c r="BJ228" s="82"/>
      <c r="BK228" s="82" t="str">
        <f t="shared" si="28"/>
        <v>PL1.5</v>
      </c>
      <c r="BL228" s="53" t="str">
        <f t="shared" si="29"/>
        <v/>
      </c>
      <c r="BM228" s="53" t="s">
        <v>50</v>
      </c>
      <c r="BN228" s="84" t="s">
        <v>3883</v>
      </c>
      <c r="BO228" s="53"/>
      <c r="BP228" s="53" t="s">
        <v>3884</v>
      </c>
      <c r="BQ228" s="53">
        <v>1</v>
      </c>
      <c r="BR228" s="83">
        <v>46191</v>
      </c>
      <c r="BS228" s="53"/>
      <c r="BT228" s="53"/>
    </row>
    <row r="229" spans="3:72" ht="14.25" hidden="1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27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67" t="e">
        <f>SUMIFS([1]Up!$J:$J,[1]Up!$D:$D,D229)</f>
        <v>#VALUE!</v>
      </c>
      <c r="BJ229" s="82"/>
      <c r="BK229" s="82" t="str">
        <f t="shared" si="28"/>
        <v>PL1.5</v>
      </c>
      <c r="BL229" s="53" t="str">
        <f t="shared" si="29"/>
        <v/>
      </c>
      <c r="BM229" s="53" t="s">
        <v>50</v>
      </c>
      <c r="BN229" s="84" t="s">
        <v>3883</v>
      </c>
      <c r="BO229" s="53"/>
      <c r="BP229" s="53" t="s">
        <v>3884</v>
      </c>
      <c r="BQ229" s="53">
        <v>2</v>
      </c>
      <c r="BR229" s="83">
        <v>46191</v>
      </c>
      <c r="BS229" s="53"/>
      <c r="BT229" s="53"/>
    </row>
    <row r="230" spans="3:72" ht="14.25" hidden="1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27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67" t="e">
        <f>SUMIFS([1]Up!$J:$J,[1]Up!$D:$D,D230)</f>
        <v>#VALUE!</v>
      </c>
      <c r="BJ230" s="82"/>
      <c r="BK230" s="82" t="str">
        <f t="shared" si="28"/>
        <v>PL1.5</v>
      </c>
      <c r="BL230" s="53" t="str">
        <f t="shared" si="29"/>
        <v/>
      </c>
      <c r="BM230" s="53" t="s">
        <v>50</v>
      </c>
      <c r="BN230" s="84" t="s">
        <v>3883</v>
      </c>
      <c r="BO230" s="53"/>
      <c r="BP230" s="53" t="s">
        <v>3884</v>
      </c>
      <c r="BQ230" s="53">
        <v>1</v>
      </c>
      <c r="BR230" s="83">
        <v>46191</v>
      </c>
      <c r="BS230" s="53"/>
      <c r="BT230" s="53"/>
    </row>
    <row r="231" spans="3:72" ht="14.25" hidden="1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27"/>
        <v>0</v>
      </c>
      <c r="M231" s="26">
        <f t="shared" si="13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67" t="e">
        <f>SUMIFS([1]Up!$J:$J,[1]Up!$D:$D,D231)</f>
        <v>#VALUE!</v>
      </c>
      <c r="BJ231" s="82"/>
      <c r="BK231" s="82" t="str">
        <f t="shared" si="28"/>
        <v>PL1.5</v>
      </c>
      <c r="BL231" s="53" t="str">
        <f t="shared" si="29"/>
        <v/>
      </c>
      <c r="BM231" s="53" t="s">
        <v>50</v>
      </c>
      <c r="BN231" s="84" t="s">
        <v>3883</v>
      </c>
      <c r="BO231" s="53"/>
      <c r="BP231" s="53" t="s">
        <v>3884</v>
      </c>
      <c r="BQ231" s="53">
        <v>2</v>
      </c>
      <c r="BR231" s="83">
        <v>46191</v>
      </c>
      <c r="BS231" s="53"/>
      <c r="BT231" s="53"/>
    </row>
    <row r="232" spans="3:72" ht="14.25" hidden="1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27"/>
        <v>1</v>
      </c>
      <c r="M232" s="26">
        <f t="shared" si="13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>
        <v>1</v>
      </c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67" t="e">
        <f>SUMIFS([1]Up!$J:$J,[1]Up!$D:$D,D232)</f>
        <v>#VALUE!</v>
      </c>
      <c r="BJ232" s="82"/>
      <c r="BK232" s="82" t="str">
        <f t="shared" si="28"/>
        <v/>
      </c>
      <c r="BL232" s="53" t="str">
        <f t="shared" si="29"/>
        <v/>
      </c>
      <c r="BM232" s="53" t="s">
        <v>50</v>
      </c>
      <c r="BN232" s="84" t="s">
        <v>1953</v>
      </c>
      <c r="BO232" s="53"/>
      <c r="BP232" s="53" t="s">
        <v>1954</v>
      </c>
      <c r="BQ232" s="53">
        <v>1</v>
      </c>
      <c r="BR232" s="83">
        <v>46169</v>
      </c>
      <c r="BS232" s="53"/>
      <c r="BT232" s="53"/>
    </row>
    <row r="233" spans="3:72" ht="14.25" hidden="1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27"/>
        <v>0</v>
      </c>
      <c r="M233" s="26">
        <f t="shared" si="13"/>
        <v>1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67" t="e">
        <f>SUMIFS([1]Up!$J:$J,[1]Up!$D:$D,D233)</f>
        <v>#VALUE!</v>
      </c>
      <c r="BJ233" s="82"/>
      <c r="BK233" s="82" t="str">
        <f t="shared" si="28"/>
        <v/>
      </c>
      <c r="BL233" s="53" t="str">
        <f t="shared" si="29"/>
        <v/>
      </c>
      <c r="BM233" s="53" t="s">
        <v>50</v>
      </c>
      <c r="BN233" s="84" t="s">
        <v>1958</v>
      </c>
      <c r="BO233" s="53"/>
      <c r="BP233" s="53" t="s">
        <v>1959</v>
      </c>
      <c r="BQ233" s="53">
        <v>1</v>
      </c>
      <c r="BR233" s="83">
        <v>46169</v>
      </c>
      <c r="BS233" s="53"/>
      <c r="BT233" s="53"/>
    </row>
    <row r="234" spans="3:72" ht="14.25" hidden="1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27"/>
        <v>1</v>
      </c>
      <c r="M234" s="26">
        <f t="shared" si="13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>
        <v>1</v>
      </c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67" t="e">
        <f>SUMIFS([1]Up!$J:$J,[1]Up!$D:$D,D234)</f>
        <v>#VALUE!</v>
      </c>
      <c r="BJ234" s="82"/>
      <c r="BK234" s="82" t="str">
        <f t="shared" si="28"/>
        <v/>
      </c>
      <c r="BL234" s="53" t="str">
        <f t="shared" si="29"/>
        <v/>
      </c>
      <c r="BM234" s="53" t="s">
        <v>50</v>
      </c>
      <c r="BN234" s="84" t="s">
        <v>1948</v>
      </c>
      <c r="BO234" s="53"/>
      <c r="BP234" s="53" t="s">
        <v>1949</v>
      </c>
      <c r="BQ234" s="53">
        <v>1</v>
      </c>
      <c r="BR234" s="83">
        <v>46169</v>
      </c>
      <c r="BS234" s="53"/>
      <c r="BT234" s="53"/>
    </row>
    <row r="235" spans="3:72" ht="14.25" hidden="1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27"/>
        <v>1</v>
      </c>
      <c r="M235" s="26">
        <f t="shared" si="13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67" t="e">
        <f>SUMIFS([1]Up!$J:$J,[1]Up!$D:$D,D235)</f>
        <v>#VALUE!</v>
      </c>
      <c r="BJ235" s="82"/>
      <c r="BK235" s="82" t="str">
        <f t="shared" si="28"/>
        <v/>
      </c>
      <c r="BL235" s="53" t="str">
        <f t="shared" si="29"/>
        <v/>
      </c>
      <c r="BM235" s="53" t="s">
        <v>50</v>
      </c>
      <c r="BN235" s="84" t="s">
        <v>1870</v>
      </c>
      <c r="BO235" s="53"/>
      <c r="BP235" s="53" t="s">
        <v>1871</v>
      </c>
      <c r="BQ235" s="53">
        <v>1</v>
      </c>
      <c r="BR235" s="83">
        <v>46169</v>
      </c>
      <c r="BS235" s="53"/>
      <c r="BT235" s="53"/>
    </row>
    <row r="236" spans="3:72" ht="14.25" hidden="1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27"/>
        <v>1</v>
      </c>
      <c r="M236" s="26">
        <f t="shared" si="13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67" t="e">
        <f>SUMIFS([1]Up!$J:$J,[1]Up!$D:$D,D236)</f>
        <v>#VALUE!</v>
      </c>
      <c r="BJ236" s="82"/>
      <c r="BK236" s="82" t="str">
        <f t="shared" si="28"/>
        <v/>
      </c>
      <c r="BL236" s="53" t="str">
        <f t="shared" si="29"/>
        <v/>
      </c>
      <c r="BM236" s="53" t="s">
        <v>50</v>
      </c>
      <c r="BN236" s="84" t="s">
        <v>1870</v>
      </c>
      <c r="BO236" s="53"/>
      <c r="BP236" s="53" t="s">
        <v>1871</v>
      </c>
      <c r="BQ236" s="53">
        <v>1</v>
      </c>
      <c r="BR236" s="83">
        <v>46169</v>
      </c>
      <c r="BS236" s="53"/>
      <c r="BT236" s="53"/>
    </row>
    <row r="237" spans="3:72" ht="14.25" hidden="1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27"/>
        <v>4</v>
      </c>
      <c r="M237" s="26">
        <f t="shared" si="13"/>
        <v>3</v>
      </c>
      <c r="N237" s="26"/>
      <c r="O237" s="26"/>
      <c r="P237" s="26"/>
      <c r="Q237" s="26"/>
      <c r="R237" s="26"/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67" t="e">
        <f>SUMIFS([1]Up!$J:$J,[1]Up!$D:$D,D237)</f>
        <v>#VALUE!</v>
      </c>
      <c r="BJ237" s="82"/>
      <c r="BK237" s="82" t="str">
        <f t="shared" si="28"/>
        <v/>
      </c>
      <c r="BL237" s="53" t="str">
        <f t="shared" si="29"/>
        <v/>
      </c>
      <c r="BM237" s="53" t="s">
        <v>50</v>
      </c>
      <c r="BN237" s="84" t="s">
        <v>1870</v>
      </c>
      <c r="BO237" s="53"/>
      <c r="BP237" s="53" t="s">
        <v>1871</v>
      </c>
      <c r="BQ237" s="53">
        <v>7</v>
      </c>
      <c r="BR237" s="83">
        <v>46169</v>
      </c>
      <c r="BS237" s="53"/>
      <c r="BT237" s="53"/>
    </row>
    <row r="238" spans="3:72" ht="14.25" hidden="1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27"/>
        <v>1</v>
      </c>
      <c r="M238" s="26">
        <f t="shared" si="13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67" t="e">
        <f>SUMIFS([1]Up!$J:$J,[1]Up!$D:$D,D238)</f>
        <v>#VALUE!</v>
      </c>
      <c r="BJ238" s="82"/>
      <c r="BK238" s="82" t="str">
        <f t="shared" si="28"/>
        <v/>
      </c>
      <c r="BL238" s="53" t="str">
        <f t="shared" si="29"/>
        <v/>
      </c>
      <c r="BM238" s="53" t="s">
        <v>50</v>
      </c>
      <c r="BN238" s="53"/>
      <c r="BO238" s="53"/>
      <c r="BP238" s="53"/>
      <c r="BQ238" s="53"/>
      <c r="BR238" s="83"/>
      <c r="BS238" s="53"/>
      <c r="BT238" s="53"/>
    </row>
    <row r="239" spans="3:72" ht="14.25" hidden="1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27"/>
        <v>8</v>
      </c>
      <c r="M239" s="26">
        <f t="shared" si="13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67" t="e">
        <f>SUMIFS([1]Up!$J:$J,[1]Up!$D:$D,D239)</f>
        <v>#VALUE!</v>
      </c>
      <c r="BJ239" s="82"/>
      <c r="BK239" s="82" t="str">
        <f t="shared" si="28"/>
        <v/>
      </c>
      <c r="BL239" s="53" t="str">
        <f t="shared" si="29"/>
        <v/>
      </c>
      <c r="BM239" s="53" t="s">
        <v>50</v>
      </c>
      <c r="BN239" s="84" t="s">
        <v>1870</v>
      </c>
      <c r="BO239" s="53"/>
      <c r="BP239" s="53" t="s">
        <v>1871</v>
      </c>
      <c r="BQ239" s="53">
        <v>8</v>
      </c>
      <c r="BR239" s="83">
        <v>46169</v>
      </c>
      <c r="BS239" s="53"/>
      <c r="BT239" s="53"/>
    </row>
    <row r="240" spans="3:72" ht="14.25" hidden="1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27"/>
        <v>8</v>
      </c>
      <c r="M240" s="26">
        <f t="shared" si="13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67" t="e">
        <f>SUMIFS([1]Up!$J:$J,[1]Up!$D:$D,D240)</f>
        <v>#VALUE!</v>
      </c>
      <c r="BJ240" s="82"/>
      <c r="BK240" s="82" t="str">
        <f t="shared" si="28"/>
        <v/>
      </c>
      <c r="BL240" s="53" t="str">
        <f t="shared" si="29"/>
        <v/>
      </c>
      <c r="BM240" s="53" t="s">
        <v>50</v>
      </c>
      <c r="BN240" s="84" t="s">
        <v>1870</v>
      </c>
      <c r="BO240" s="53"/>
      <c r="BP240" s="53" t="s">
        <v>1871</v>
      </c>
      <c r="BQ240" s="53">
        <v>8</v>
      </c>
      <c r="BR240" s="83">
        <v>46169</v>
      </c>
      <c r="BS240" s="53"/>
      <c r="BT240" s="53"/>
    </row>
    <row r="241" spans="3:72" ht="14.25" hidden="1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27"/>
        <v>0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67" t="e">
        <f>SUMIFS([1]Up!$J:$J,[1]Up!$D:$D,D241)</f>
        <v>#VALUE!</v>
      </c>
      <c r="BJ241" s="82"/>
      <c r="BK241" s="82" t="str">
        <f t="shared" si="28"/>
        <v/>
      </c>
      <c r="BL241" s="53" t="str">
        <f t="shared" si="29"/>
        <v/>
      </c>
      <c r="BM241" s="53" t="s">
        <v>50</v>
      </c>
      <c r="BN241" s="84" t="s">
        <v>1870</v>
      </c>
      <c r="BO241" s="53"/>
      <c r="BP241" s="53" t="s">
        <v>1871</v>
      </c>
      <c r="BQ241" s="53">
        <v>1</v>
      </c>
      <c r="BR241" s="83">
        <v>46169</v>
      </c>
      <c r="BS241" s="53"/>
      <c r="BT241" s="53"/>
    </row>
    <row r="242" spans="3:72" ht="14.25" hidden="1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27"/>
        <v>0</v>
      </c>
      <c r="M242" s="26">
        <f t="shared" si="13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67" t="e">
        <f>SUMIFS([1]Up!$J:$J,[1]Up!$D:$D,D242)</f>
        <v>#VALUE!</v>
      </c>
      <c r="BJ242" s="82"/>
      <c r="BK242" s="82" t="str">
        <f t="shared" si="28"/>
        <v/>
      </c>
      <c r="BL242" s="53" t="str">
        <f t="shared" si="29"/>
        <v/>
      </c>
      <c r="BM242" s="53" t="s">
        <v>50</v>
      </c>
      <c r="BN242" s="84" t="s">
        <v>1870</v>
      </c>
      <c r="BO242" s="53"/>
      <c r="BP242" s="53" t="s">
        <v>1871</v>
      </c>
      <c r="BQ242" s="53">
        <v>1</v>
      </c>
      <c r="BR242" s="83">
        <v>46169</v>
      </c>
      <c r="BS242" s="53"/>
      <c r="BT242" s="53"/>
    </row>
    <row r="243" spans="3:72" ht="14.25" hidden="1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27"/>
        <v>2</v>
      </c>
      <c r="M243" s="26">
        <f t="shared" si="13"/>
        <v>1</v>
      </c>
      <c r="N243" s="26"/>
      <c r="O243" s="26"/>
      <c r="P243" s="26"/>
      <c r="Q243" s="26"/>
      <c r="R243" s="26"/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67" t="e">
        <f>SUMIFS([1]Up!$J:$J,[1]Up!$D:$D,D243)</f>
        <v>#VALUE!</v>
      </c>
      <c r="BJ243" s="82"/>
      <c r="BK243" s="82" t="str">
        <f t="shared" si="28"/>
        <v/>
      </c>
      <c r="BL243" s="53" t="str">
        <f t="shared" si="29"/>
        <v/>
      </c>
      <c r="BM243" s="53" t="s">
        <v>50</v>
      </c>
      <c r="BN243" s="84" t="s">
        <v>1870</v>
      </c>
      <c r="BO243" s="53"/>
      <c r="BP243" s="53" t="s">
        <v>1871</v>
      </c>
      <c r="BQ243" s="53">
        <v>3</v>
      </c>
      <c r="BR243" s="83">
        <v>46169</v>
      </c>
      <c r="BS243" s="53"/>
      <c r="BT243" s="53"/>
    </row>
    <row r="244" spans="3:72" ht="14.25" hidden="1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27"/>
        <v>0</v>
      </c>
      <c r="M244" s="26">
        <f t="shared" si="13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67" t="e">
        <f>SUMIFS([1]Up!$J:$J,[1]Up!$D:$D,D244)</f>
        <v>#VALUE!</v>
      </c>
      <c r="BJ244" s="82"/>
      <c r="BK244" s="82" t="str">
        <f t="shared" si="28"/>
        <v/>
      </c>
      <c r="BL244" s="53" t="str">
        <f t="shared" si="29"/>
        <v/>
      </c>
      <c r="BM244" s="53" t="s">
        <v>50</v>
      </c>
      <c r="BN244" s="84" t="s">
        <v>1870</v>
      </c>
      <c r="BO244" s="53"/>
      <c r="BP244" s="53" t="s">
        <v>1871</v>
      </c>
      <c r="BQ244" s="53">
        <v>1</v>
      </c>
      <c r="BR244" s="83">
        <v>46169</v>
      </c>
      <c r="BS244" s="53"/>
      <c r="BT244" s="53"/>
    </row>
    <row r="245" spans="3:72" ht="14.25" hidden="1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27"/>
        <v>35</v>
      </c>
      <c r="M245" s="26">
        <f t="shared" si="13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>
        <v>35</v>
      </c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67" t="e">
        <f>SUMIFS([1]Up!$J:$J,[1]Up!$D:$D,D245)</f>
        <v>#VALUE!</v>
      </c>
      <c r="BJ245" s="82"/>
      <c r="BK245" s="82" t="str">
        <f t="shared" si="28"/>
        <v/>
      </c>
      <c r="BL245" s="53" t="str">
        <f t="shared" si="29"/>
        <v/>
      </c>
      <c r="BM245" s="53" t="s">
        <v>50</v>
      </c>
      <c r="BN245" s="84" t="s">
        <v>1974</v>
      </c>
      <c r="BO245" s="53"/>
      <c r="BP245" s="53" t="s">
        <v>1975</v>
      </c>
      <c r="BQ245" s="53">
        <v>45</v>
      </c>
      <c r="BR245" s="83">
        <v>46169</v>
      </c>
      <c r="BS245" s="53"/>
      <c r="BT245" s="53"/>
    </row>
    <row r="246" spans="3:72" ht="14.25" hidden="1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27"/>
        <v>1</v>
      </c>
      <c r="M246" s="26">
        <f t="shared" si="1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>
        <v>1</v>
      </c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67" t="e">
        <f>SUMIFS([1]Up!$J:$J,[1]Up!$D:$D,D246)</f>
        <v>#VALUE!</v>
      </c>
      <c r="BJ246" s="82"/>
      <c r="BK246" s="82" t="str">
        <f t="shared" si="28"/>
        <v/>
      </c>
      <c r="BL246" s="53" t="str">
        <f t="shared" si="29"/>
        <v/>
      </c>
      <c r="BM246" s="53" t="s">
        <v>50</v>
      </c>
      <c r="BN246" s="53" t="s">
        <v>1979</v>
      </c>
      <c r="BO246" s="53"/>
      <c r="BP246" s="53" t="s">
        <v>1980</v>
      </c>
      <c r="BQ246" s="53">
        <v>1</v>
      </c>
      <c r="BR246" s="83">
        <v>46169</v>
      </c>
      <c r="BS246" s="53"/>
      <c r="BT246" s="53"/>
    </row>
    <row r="247" spans="3:72" ht="14.25" hidden="1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27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67" t="e">
        <f>SUMIFS([1]Up!$J:$J,[1]Up!$D:$D,D247)</f>
        <v>#VALUE!</v>
      </c>
      <c r="BJ247" s="82"/>
      <c r="BK247" s="82" t="str">
        <f t="shared" si="28"/>
        <v/>
      </c>
      <c r="BL247" s="53" t="str">
        <f t="shared" si="29"/>
        <v/>
      </c>
      <c r="BM247" s="53" t="s">
        <v>61</v>
      </c>
      <c r="BN247" s="53" t="s">
        <v>1984</v>
      </c>
      <c r="BO247" s="53"/>
      <c r="BP247" s="53" t="s">
        <v>1985</v>
      </c>
      <c r="BQ247" s="53">
        <v>1</v>
      </c>
      <c r="BR247" s="83">
        <v>46169</v>
      </c>
      <c r="BS247" s="53"/>
      <c r="BT247" s="53"/>
    </row>
    <row r="248" spans="3:72" ht="14.25" hidden="1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27"/>
        <v>7</v>
      </c>
      <c r="M248" s="26">
        <f t="shared" si="13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>
        <v>7</v>
      </c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67" t="e">
        <f>SUMIFS([1]Up!$J:$J,[1]Up!$D:$D,D248)</f>
        <v>#VALUE!</v>
      </c>
      <c r="BJ248" s="82"/>
      <c r="BK248" s="82" t="str">
        <f t="shared" si="28"/>
        <v>PL6</v>
      </c>
      <c r="BL248" s="53" t="str">
        <f t="shared" si="29"/>
        <v/>
      </c>
      <c r="BM248" s="53" t="s">
        <v>50</v>
      </c>
      <c r="BN248" s="84" t="s">
        <v>1780</v>
      </c>
      <c r="BO248" s="53"/>
      <c r="BP248" s="53" t="s">
        <v>1781</v>
      </c>
      <c r="BQ248" s="53">
        <v>7</v>
      </c>
      <c r="BR248" s="83">
        <v>46169</v>
      </c>
      <c r="BS248" s="53"/>
      <c r="BT248" s="53"/>
    </row>
    <row r="249" spans="3:72" ht="14.25" hidden="1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27"/>
        <v>0</v>
      </c>
      <c r="M249" s="26">
        <f t="shared" si="13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67" t="e">
        <f>SUMIFS([1]Up!$J:$J,[1]Up!$D:$D,D249)</f>
        <v>#VALUE!</v>
      </c>
      <c r="BJ249" s="82"/>
      <c r="BK249" s="82" t="str">
        <f t="shared" si="28"/>
        <v>PL6</v>
      </c>
      <c r="BL249" s="53" t="str">
        <f t="shared" si="29"/>
        <v/>
      </c>
      <c r="BM249" s="53" t="s">
        <v>50</v>
      </c>
      <c r="BN249" s="53"/>
      <c r="BO249" s="53"/>
      <c r="BP249" s="53" t="s">
        <v>1992</v>
      </c>
      <c r="BQ249" s="53">
        <v>1</v>
      </c>
      <c r="BR249" s="83">
        <v>46169</v>
      </c>
      <c r="BS249" s="53"/>
      <c r="BT249" s="53"/>
    </row>
    <row r="250" spans="3:72" ht="14.25" hidden="1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27"/>
        <v>8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8</v>
      </c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67" t="e">
        <f>SUMIFS([1]Up!$J:$J,[1]Up!$D:$D,D250)</f>
        <v>#VALUE!</v>
      </c>
      <c r="BJ250" s="82"/>
      <c r="BK250" s="82" t="str">
        <f t="shared" si="28"/>
        <v>PL6</v>
      </c>
      <c r="BL250" s="53" t="str">
        <f t="shared" si="29"/>
        <v/>
      </c>
      <c r="BM250" s="53" t="s">
        <v>50</v>
      </c>
      <c r="BN250" s="84" t="s">
        <v>1780</v>
      </c>
      <c r="BO250" s="53"/>
      <c r="BP250" s="53" t="s">
        <v>1781</v>
      </c>
      <c r="BQ250" s="53">
        <v>8</v>
      </c>
      <c r="BR250" s="83">
        <v>46169</v>
      </c>
      <c r="BS250" s="53"/>
      <c r="BT250" s="53"/>
    </row>
    <row r="251" spans="3:72" ht="14.25" hidden="1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27"/>
        <v>30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>
        <v>30</v>
      </c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67" t="e">
        <f>SUMIFS([1]Up!$J:$J,[1]Up!$D:$D,D251)</f>
        <v>#VALUE!</v>
      </c>
      <c r="BJ251" s="82"/>
      <c r="BK251" s="82" t="str">
        <f t="shared" si="28"/>
        <v>PL6</v>
      </c>
      <c r="BL251" s="53" t="str">
        <f t="shared" si="29"/>
        <v/>
      </c>
      <c r="BM251" s="53" t="s">
        <v>50</v>
      </c>
      <c r="BN251" s="84" t="s">
        <v>1780</v>
      </c>
      <c r="BO251" s="53"/>
      <c r="BP251" s="53" t="s">
        <v>1781</v>
      </c>
      <c r="BQ251" s="53">
        <v>30</v>
      </c>
      <c r="BR251" s="83">
        <v>46169</v>
      </c>
      <c r="BS251" s="53"/>
      <c r="BT251" s="53"/>
    </row>
    <row r="252" spans="3:72" ht="14.25" hidden="1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27"/>
        <v>0</v>
      </c>
      <c r="M252" s="26">
        <f t="shared" si="13"/>
        <v>45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67" t="e">
        <f>SUMIFS([1]Up!$J:$J,[1]Up!$D:$D,D252)</f>
        <v>#VALUE!</v>
      </c>
      <c r="BJ252" s="82"/>
      <c r="BK252" s="82" t="str">
        <f t="shared" si="28"/>
        <v/>
      </c>
      <c r="BL252" s="53" t="str">
        <f t="shared" si="29"/>
        <v/>
      </c>
      <c r="BM252" s="53" t="s">
        <v>75</v>
      </c>
      <c r="BN252" s="53"/>
      <c r="BO252" s="53"/>
      <c r="BP252" s="53"/>
      <c r="BQ252" s="53"/>
      <c r="BR252" s="83"/>
      <c r="BS252" s="53"/>
      <c r="BT252" s="53"/>
    </row>
    <row r="253" spans="3:72" ht="14.25" hidden="1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27"/>
        <v>0</v>
      </c>
      <c r="M253" s="26">
        <f t="shared" si="13"/>
        <v>556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67" t="e">
        <f>SUMIFS([1]Up!$J:$J,[1]Up!$D:$D,D253)</f>
        <v>#VALUE!</v>
      </c>
      <c r="BJ253" s="82"/>
      <c r="BK253" s="82" t="str">
        <f t="shared" si="28"/>
        <v/>
      </c>
      <c r="BL253" s="53" t="str">
        <f t="shared" si="29"/>
        <v/>
      </c>
      <c r="BM253" s="53" t="s">
        <v>75</v>
      </c>
      <c r="BN253" s="53"/>
      <c r="BO253" s="53"/>
      <c r="BP253" s="53"/>
      <c r="BQ253" s="53"/>
      <c r="BR253" s="83"/>
      <c r="BS253" s="53"/>
      <c r="BT253" s="53"/>
    </row>
    <row r="254" spans="3:72" ht="14.25" hidden="1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27"/>
        <v>0</v>
      </c>
      <c r="M254" s="26">
        <f t="shared" si="13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67" t="e">
        <f>SUMIFS([1]Up!$J:$J,[1]Up!$D:$D,D254)</f>
        <v>#VALUE!</v>
      </c>
      <c r="BJ254" s="82"/>
      <c r="BK254" s="82" t="str">
        <f t="shared" si="28"/>
        <v/>
      </c>
      <c r="BL254" s="53" t="str">
        <f t="shared" si="29"/>
        <v/>
      </c>
      <c r="BM254" s="53" t="s">
        <v>75</v>
      </c>
      <c r="BN254" s="53"/>
      <c r="BO254" s="53"/>
      <c r="BP254" s="53"/>
      <c r="BQ254" s="53"/>
      <c r="BR254" s="83"/>
      <c r="BS254" s="53"/>
      <c r="BT254" s="53"/>
    </row>
    <row r="255" spans="3:72" ht="14.25" hidden="1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27"/>
        <v>278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>
        <v>278</v>
      </c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67" t="e">
        <f>SUMIFS([1]Up!$J:$J,[1]Up!$D:$D,D255)</f>
        <v>#VALUE!</v>
      </c>
      <c r="BJ255" s="82"/>
      <c r="BK255" s="82" t="str">
        <f t="shared" si="28"/>
        <v/>
      </c>
      <c r="BL255" s="53" t="str">
        <f t="shared" si="29"/>
        <v/>
      </c>
      <c r="BM255" s="53" t="s">
        <v>75</v>
      </c>
      <c r="BN255" s="53"/>
      <c r="BO255" s="53"/>
      <c r="BP255" s="53"/>
      <c r="BQ255" s="53"/>
      <c r="BR255" s="83"/>
      <c r="BS255" s="53"/>
      <c r="BT255" s="53"/>
    </row>
    <row r="256" spans="3:72" ht="14.25" hidden="1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27"/>
        <v>0</v>
      </c>
      <c r="M256" s="26">
        <f t="shared" si="13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67" t="e">
        <f>SUMIFS([1]Up!$J:$J,[1]Up!$D:$D,D256)</f>
        <v>#VALUE!</v>
      </c>
      <c r="BJ256" s="82"/>
      <c r="BK256" s="82" t="str">
        <f t="shared" si="28"/>
        <v/>
      </c>
      <c r="BL256" s="53" t="str">
        <f t="shared" si="29"/>
        <v/>
      </c>
      <c r="BM256" s="53" t="s">
        <v>75</v>
      </c>
      <c r="BN256" s="53"/>
      <c r="BO256" s="53"/>
      <c r="BP256" s="53"/>
      <c r="BQ256" s="53"/>
      <c r="BR256" s="83"/>
      <c r="BS256" s="53"/>
      <c r="BT256" s="53"/>
    </row>
    <row r="257" spans="3:72" ht="14.25" hidden="1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27"/>
        <v>0</v>
      </c>
      <c r="M257" s="26">
        <f t="shared" si="13"/>
        <v>4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67" t="e">
        <f>SUMIFS([1]Up!$J:$J,[1]Up!$D:$D,D257)</f>
        <v>#VALUE!</v>
      </c>
      <c r="BJ257" s="82"/>
      <c r="BK257" s="82" t="str">
        <f t="shared" si="28"/>
        <v/>
      </c>
      <c r="BL257" s="53" t="str">
        <f t="shared" si="29"/>
        <v/>
      </c>
      <c r="BM257" s="53" t="s">
        <v>75</v>
      </c>
      <c r="BN257" s="53"/>
      <c r="BO257" s="53"/>
      <c r="BP257" s="53"/>
      <c r="BQ257" s="53"/>
      <c r="BR257" s="83"/>
      <c r="BS257" s="53"/>
      <c r="BT257" s="53"/>
    </row>
    <row r="258" spans="3:72" ht="14.25" hidden="1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27"/>
        <v>0</v>
      </c>
      <c r="M258" s="26">
        <f t="shared" si="13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67" t="e">
        <f>SUMIFS([1]Up!$J:$J,[1]Up!$D:$D,D258)</f>
        <v>#VALUE!</v>
      </c>
      <c r="BJ258" s="82"/>
      <c r="BK258" s="82" t="str">
        <f t="shared" si="28"/>
        <v/>
      </c>
      <c r="BL258" s="53" t="str">
        <f t="shared" si="29"/>
        <v/>
      </c>
      <c r="BM258" s="53" t="s">
        <v>75</v>
      </c>
      <c r="BN258" s="53"/>
      <c r="BO258" s="53"/>
      <c r="BP258" s="53"/>
      <c r="BQ258" s="53"/>
      <c r="BR258" s="83"/>
      <c r="BS258" s="53"/>
      <c r="BT258" s="53"/>
    </row>
    <row r="259" spans="3:72" ht="14.25" hidden="1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27"/>
        <v>1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>
        <v>1</v>
      </c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67" t="e">
        <f>SUMIFS([1]Up!$J:$J,[1]Up!$D:$D,D259)</f>
        <v>#VALUE!</v>
      </c>
      <c r="BJ259" s="82"/>
      <c r="BK259" s="82" t="str">
        <f t="shared" si="28"/>
        <v/>
      </c>
      <c r="BL259" s="53" t="str">
        <f t="shared" si="29"/>
        <v/>
      </c>
      <c r="BM259" s="53" t="s">
        <v>75</v>
      </c>
      <c r="BN259" s="53"/>
      <c r="BO259" s="53"/>
      <c r="BP259" s="53"/>
      <c r="BQ259" s="53"/>
      <c r="BR259" s="83"/>
      <c r="BS259" s="53"/>
      <c r="BT259" s="53"/>
    </row>
    <row r="260" spans="3:72" ht="14.25" hidden="1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27"/>
        <v>0</v>
      </c>
      <c r="M260" s="26">
        <f t="shared" si="13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67" t="e">
        <f>SUMIFS([1]Up!$J:$J,[1]Up!$D:$D,D260)</f>
        <v>#VALUE!</v>
      </c>
      <c r="BJ260" s="82"/>
      <c r="BK260" s="82" t="str">
        <f t="shared" si="28"/>
        <v/>
      </c>
      <c r="BL260" s="53" t="str">
        <f t="shared" si="29"/>
        <v/>
      </c>
      <c r="BM260" s="53" t="s">
        <v>75</v>
      </c>
      <c r="BN260" s="53"/>
      <c r="BO260" s="53"/>
      <c r="BP260" s="53"/>
      <c r="BQ260" s="53"/>
      <c r="BR260" s="83"/>
      <c r="BS260" s="53"/>
      <c r="BT260" s="53"/>
    </row>
    <row r="261" spans="3:72" ht="14.25" hidden="1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27"/>
        <v>0</v>
      </c>
      <c r="M261" s="26">
        <f t="shared" si="13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67" t="e">
        <f>SUMIFS([1]Up!$J:$J,[1]Up!$D:$D,D261)</f>
        <v>#VALUE!</v>
      </c>
      <c r="BJ261" s="82"/>
      <c r="BK261" s="82" t="str">
        <f t="shared" si="28"/>
        <v/>
      </c>
      <c r="BL261" s="53" t="str">
        <f t="shared" si="29"/>
        <v/>
      </c>
      <c r="BM261" s="53" t="s">
        <v>75</v>
      </c>
      <c r="BN261" s="53"/>
      <c r="BO261" s="53"/>
      <c r="BP261" s="53"/>
      <c r="BQ261" s="53"/>
      <c r="BR261" s="83"/>
      <c r="BS261" s="53"/>
      <c r="BT261" s="53"/>
    </row>
    <row r="262" spans="3:72" ht="14.25" hidden="1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27"/>
        <v>0</v>
      </c>
      <c r="M262" s="26">
        <f t="shared" si="13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67" t="e">
        <f>SUMIFS([1]Up!$J:$J,[1]Up!$D:$D,D262)</f>
        <v>#VALUE!</v>
      </c>
      <c r="BJ262" s="82"/>
      <c r="BK262" s="82" t="str">
        <f t="shared" si="28"/>
        <v/>
      </c>
      <c r="BL262" s="53" t="str">
        <f t="shared" si="29"/>
        <v/>
      </c>
      <c r="BM262" s="53" t="s">
        <v>75</v>
      </c>
      <c r="BN262" s="53"/>
      <c r="BO262" s="53"/>
      <c r="BP262" s="53"/>
      <c r="BQ262" s="53"/>
      <c r="BR262" s="83"/>
      <c r="BS262" s="53"/>
      <c r="BT262" s="53"/>
    </row>
    <row r="263" spans="3:72" ht="14.25" hidden="1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27"/>
        <v>8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>
        <v>8</v>
      </c>
      <c r="BD263" s="26"/>
      <c r="BE263" s="26"/>
      <c r="BF263" s="26"/>
      <c r="BG263" s="26"/>
      <c r="BH263" s="26"/>
      <c r="BI263" s="67" t="e">
        <f>SUMIFS([1]Up!$J:$J,[1]Up!$D:$D,D263)</f>
        <v>#VALUE!</v>
      </c>
      <c r="BJ263" s="82"/>
      <c r="BK263" s="82" t="str">
        <f t="shared" si="28"/>
        <v>PL10</v>
      </c>
      <c r="BL263" s="53" t="str">
        <f t="shared" si="29"/>
        <v/>
      </c>
      <c r="BM263" s="53" t="s">
        <v>50</v>
      </c>
      <c r="BN263" s="84" t="s">
        <v>1789</v>
      </c>
      <c r="BO263" s="53"/>
      <c r="BP263" s="53" t="s">
        <v>1790</v>
      </c>
      <c r="BQ263" s="53">
        <v>8</v>
      </c>
      <c r="BR263" s="83">
        <v>46169</v>
      </c>
      <c r="BS263" s="53"/>
      <c r="BT263" s="53"/>
    </row>
    <row r="264" spans="3:72" ht="14.25" hidden="1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27"/>
        <v>4</v>
      </c>
      <c r="M264" s="26">
        <f t="shared" si="13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67" t="e">
        <f>SUMIFS([1]Up!$J:$J,[1]Up!$D:$D,D264)</f>
        <v>#VALUE!</v>
      </c>
      <c r="BJ264" s="82"/>
      <c r="BK264" s="82" t="str">
        <f t="shared" si="28"/>
        <v>PL25</v>
      </c>
      <c r="BL264" s="53" t="str">
        <f t="shared" si="29"/>
        <v/>
      </c>
      <c r="BM264" s="53" t="s">
        <v>50</v>
      </c>
      <c r="BN264" s="53" t="s">
        <v>1850</v>
      </c>
      <c r="BO264" s="53"/>
      <c r="BP264" s="53" t="s">
        <v>1851</v>
      </c>
      <c r="BQ264" s="53">
        <v>4</v>
      </c>
      <c r="BR264" s="83">
        <v>46169</v>
      </c>
      <c r="BS264" s="53"/>
      <c r="BT264" s="53"/>
    </row>
    <row r="265" spans="3:72" ht="14.25" hidden="1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27"/>
        <v>16</v>
      </c>
      <c r="M265" s="26">
        <f t="shared" si="13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67" t="e">
        <f>SUMIFS([1]Up!$J:$J,[1]Up!$D:$D,D265)</f>
        <v>#VALUE!</v>
      </c>
      <c r="BJ265" s="82"/>
      <c r="BK265" s="82" t="str">
        <f t="shared" si="28"/>
        <v>PL12</v>
      </c>
      <c r="BL265" s="53" t="str">
        <f t="shared" si="29"/>
        <v/>
      </c>
      <c r="BM265" s="53" t="s">
        <v>50</v>
      </c>
      <c r="BN265" s="53" t="s">
        <v>1890</v>
      </c>
      <c r="BO265" s="53"/>
      <c r="BP265" s="53" t="s">
        <v>1891</v>
      </c>
      <c r="BQ265" s="53">
        <v>16</v>
      </c>
      <c r="BR265" s="83">
        <v>46169</v>
      </c>
      <c r="BS265" s="53"/>
      <c r="BT265" s="53"/>
    </row>
    <row r="266" spans="3:72" ht="14.25" hidden="1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27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>
        <v>3</v>
      </c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67" t="e">
        <f>SUMIFS([1]Up!$J:$J,[1]Up!$D:$D,D266)</f>
        <v>#VALUE!</v>
      </c>
      <c r="BJ266" s="82" t="s">
        <v>4091</v>
      </c>
      <c r="BK266" s="82" t="str">
        <f t="shared" si="28"/>
        <v>PL6</v>
      </c>
      <c r="BL266" s="53" t="str">
        <f t="shared" si="29"/>
        <v>Thừa 2</v>
      </c>
      <c r="BM266" s="53" t="s">
        <v>50</v>
      </c>
      <c r="BN266" s="53"/>
      <c r="BO266" s="53"/>
      <c r="BP266" s="53" t="s">
        <v>1681</v>
      </c>
      <c r="BQ266" s="53">
        <v>1</v>
      </c>
      <c r="BR266" s="83"/>
      <c r="BS266" s="53"/>
      <c r="BT266" s="53"/>
    </row>
    <row r="267" spans="3:72" ht="14.25" hidden="1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27"/>
        <v>0</v>
      </c>
      <c r="M267" s="26">
        <f t="shared" si="13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67" t="e">
        <f>SUMIFS([1]Up!$J:$J,[1]Up!$D:$D,D267)</f>
        <v>#VALUE!</v>
      </c>
      <c r="BJ267" s="82"/>
      <c r="BK267" s="82" t="str">
        <f t="shared" si="28"/>
        <v/>
      </c>
      <c r="BL267" s="53" t="str">
        <f t="shared" si="29"/>
        <v/>
      </c>
      <c r="BM267" s="53" t="s">
        <v>50</v>
      </c>
      <c r="BN267" s="53"/>
      <c r="BO267" s="53"/>
      <c r="BP267" s="53" t="s">
        <v>1681</v>
      </c>
      <c r="BQ267" s="53">
        <v>1</v>
      </c>
      <c r="BR267" s="83"/>
      <c r="BS267" s="53"/>
      <c r="BT267" s="53"/>
    </row>
    <row r="268" spans="3:72" ht="14.25" hidden="1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27"/>
        <v>1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>
        <v>1</v>
      </c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67" t="e">
        <f>SUMIFS([1]Up!$J:$J,[1]Up!$D:$D,D268)</f>
        <v>#VALUE!</v>
      </c>
      <c r="BJ268" s="82"/>
      <c r="BK268" s="82" t="str">
        <f t="shared" si="28"/>
        <v/>
      </c>
      <c r="BL268" s="53" t="str">
        <f t="shared" si="29"/>
        <v/>
      </c>
      <c r="BM268" s="53" t="s">
        <v>50</v>
      </c>
      <c r="BN268" s="84" t="s">
        <v>1953</v>
      </c>
      <c r="BO268" s="53"/>
      <c r="BP268" s="53" t="s">
        <v>1954</v>
      </c>
      <c r="BQ268" s="53">
        <v>1</v>
      </c>
      <c r="BR268" s="83">
        <v>46169</v>
      </c>
      <c r="BS268" s="53"/>
      <c r="BT268" s="53"/>
    </row>
    <row r="269" spans="3:72" ht="14.25" hidden="1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27"/>
        <v>1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>
        <f>(12000+1124)/G269</f>
        <v>1.0022911257064304</v>
      </c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67" t="e">
        <f>SUMIFS([1]Up!$J:$J,[1]Up!$D:$D,D269)</f>
        <v>#VALUE!</v>
      </c>
      <c r="BJ269" s="82"/>
      <c r="BK269" s="82" t="str">
        <f t="shared" si="28"/>
        <v/>
      </c>
      <c r="BL269" s="53" t="str">
        <f t="shared" si="29"/>
        <v/>
      </c>
      <c r="BM269" s="53" t="s">
        <v>50</v>
      </c>
      <c r="BN269" s="53"/>
      <c r="BO269" s="53"/>
      <c r="BP269" s="53" t="s">
        <v>1681</v>
      </c>
      <c r="BQ269" s="53">
        <v>1</v>
      </c>
      <c r="BR269" s="83"/>
      <c r="BS269" s="53"/>
      <c r="BT269" s="53"/>
    </row>
    <row r="270" spans="3:72" ht="14.25" hidden="1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27"/>
        <v>0</v>
      </c>
      <c r="M270" s="26">
        <f t="shared" si="13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67" t="e">
        <f>SUMIFS([1]Up!$J:$J,[1]Up!$D:$D,D270)</f>
        <v>#VALUE!</v>
      </c>
      <c r="BJ270" s="82"/>
      <c r="BK270" s="82" t="str">
        <f t="shared" si="28"/>
        <v/>
      </c>
      <c r="BL270" s="53" t="str">
        <f t="shared" si="29"/>
        <v/>
      </c>
      <c r="BM270" s="53" t="s">
        <v>50</v>
      </c>
      <c r="BN270" s="53"/>
      <c r="BO270" s="53"/>
      <c r="BP270" s="53"/>
      <c r="BQ270" s="53"/>
      <c r="BR270" s="83"/>
      <c r="BS270" s="53"/>
      <c r="BT270" s="53"/>
    </row>
    <row r="271" spans="3:72" ht="14.25" hidden="1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27"/>
        <v>0.91645028257217043</v>
      </c>
      <c r="M271" s="26">
        <f t="shared" si="13"/>
        <v>8.3549717427829573E-2</v>
      </c>
      <c r="N271" s="26"/>
      <c r="O271" s="26"/>
      <c r="P271" s="26"/>
      <c r="Q271" s="26"/>
      <c r="R271" s="26"/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67" t="e">
        <f>SUMIFS([1]Up!$J:$J,[1]Up!$D:$D,D271)</f>
        <v>#VALUE!</v>
      </c>
      <c r="BJ271" s="82"/>
      <c r="BK271" s="82" t="str">
        <f t="shared" si="28"/>
        <v/>
      </c>
      <c r="BL271" s="53" t="str">
        <f t="shared" si="29"/>
        <v/>
      </c>
      <c r="BM271" s="53" t="s">
        <v>50</v>
      </c>
      <c r="BN271" s="53"/>
      <c r="BO271" s="53"/>
      <c r="BP271" s="53" t="s">
        <v>1681</v>
      </c>
      <c r="BQ271" s="53">
        <v>1</v>
      </c>
      <c r="BR271" s="83"/>
      <c r="BS271" s="53"/>
      <c r="BT271" s="53"/>
    </row>
    <row r="272" spans="3:72" ht="14.25" hidden="1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27"/>
        <v>0.91645028257217043</v>
      </c>
      <c r="M272" s="26">
        <f t="shared" si="13"/>
        <v>8.3549717427829573E-2</v>
      </c>
      <c r="N272" s="26"/>
      <c r="O272" s="26"/>
      <c r="P272" s="26"/>
      <c r="Q272" s="26"/>
      <c r="R272" s="26"/>
      <c r="S272" s="26"/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67" t="e">
        <f>SUMIFS([1]Up!$J:$J,[1]Up!$D:$D,D272)</f>
        <v>#VALUE!</v>
      </c>
      <c r="BJ272" s="82"/>
      <c r="BK272" s="82" t="str">
        <f t="shared" si="28"/>
        <v/>
      </c>
      <c r="BL272" s="53" t="str">
        <f t="shared" si="29"/>
        <v/>
      </c>
      <c r="BM272" s="53" t="s">
        <v>50</v>
      </c>
      <c r="BN272" s="53"/>
      <c r="BO272" s="53"/>
      <c r="BP272" s="53" t="s">
        <v>1681</v>
      </c>
      <c r="BQ272" s="53">
        <v>1</v>
      </c>
      <c r="BR272" s="83"/>
      <c r="BS272" s="53"/>
      <c r="BT272" s="53"/>
    </row>
    <row r="273" spans="3:72" ht="14.25" hidden="1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27"/>
        <v>8</v>
      </c>
      <c r="M273" s="26">
        <f t="shared" si="13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67" t="e">
        <f>SUMIFS([1]Up!$J:$J,[1]Up!$D:$D,D273)</f>
        <v>#VALUE!</v>
      </c>
      <c r="BJ273" s="82"/>
      <c r="BK273" s="82" t="str">
        <f t="shared" si="28"/>
        <v/>
      </c>
      <c r="BL273" s="53" t="str">
        <f t="shared" si="29"/>
        <v/>
      </c>
      <c r="BM273" s="53" t="s">
        <v>50</v>
      </c>
      <c r="BN273" s="84" t="s">
        <v>1870</v>
      </c>
      <c r="BO273" s="53"/>
      <c r="BP273" s="53" t="s">
        <v>1871</v>
      </c>
      <c r="BQ273" s="53">
        <v>8</v>
      </c>
      <c r="BR273" s="83">
        <v>46169</v>
      </c>
      <c r="BS273" s="53"/>
      <c r="BT273" s="53"/>
    </row>
    <row r="274" spans="3:72" ht="14.25" hidden="1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27"/>
        <v>8</v>
      </c>
      <c r="M274" s="26">
        <f t="shared" si="13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67" t="e">
        <f>SUMIFS([1]Up!$J:$J,[1]Up!$D:$D,D274)</f>
        <v>#VALUE!</v>
      </c>
      <c r="BJ274" s="82"/>
      <c r="BK274" s="82" t="str">
        <f t="shared" si="28"/>
        <v/>
      </c>
      <c r="BL274" s="53" t="str">
        <f t="shared" si="29"/>
        <v/>
      </c>
      <c r="BM274" s="53" t="s">
        <v>50</v>
      </c>
      <c r="BN274" s="84" t="s">
        <v>1870</v>
      </c>
      <c r="BO274" s="53"/>
      <c r="BP274" s="53" t="s">
        <v>1871</v>
      </c>
      <c r="BQ274" s="53">
        <v>8</v>
      </c>
      <c r="BR274" s="83">
        <v>46169</v>
      </c>
      <c r="BS274" s="53"/>
      <c r="BT274" s="53"/>
    </row>
    <row r="275" spans="3:72" ht="14.25" hidden="1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27"/>
        <v>8</v>
      </c>
      <c r="M275" s="26">
        <f t="shared" si="13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67" t="e">
        <f>SUMIFS([1]Up!$J:$J,[1]Up!$D:$D,D275)</f>
        <v>#VALUE!</v>
      </c>
      <c r="BJ275" s="82"/>
      <c r="BK275" s="82" t="str">
        <f t="shared" si="28"/>
        <v/>
      </c>
      <c r="BL275" s="53" t="str">
        <f t="shared" si="29"/>
        <v/>
      </c>
      <c r="BM275" s="53" t="s">
        <v>50</v>
      </c>
      <c r="BN275" s="84" t="s">
        <v>1870</v>
      </c>
      <c r="BO275" s="53"/>
      <c r="BP275" s="53" t="s">
        <v>1871</v>
      </c>
      <c r="BQ275" s="53">
        <v>8</v>
      </c>
      <c r="BR275" s="83">
        <v>46169</v>
      </c>
      <c r="BS275" s="53"/>
      <c r="BT275" s="53"/>
    </row>
    <row r="276" spans="3:72" ht="14.25" hidden="1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27"/>
        <v>0</v>
      </c>
      <c r="M276" s="26">
        <f t="shared" si="13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67" t="e">
        <f>SUMIFS([1]Up!$J:$J,[1]Up!$D:$D,D276)</f>
        <v>#VALUE!</v>
      </c>
      <c r="BJ276" s="82"/>
      <c r="BK276" s="82" t="str">
        <f t="shared" si="28"/>
        <v/>
      </c>
      <c r="BL276" s="53" t="str">
        <f t="shared" si="29"/>
        <v/>
      </c>
      <c r="BM276" s="53" t="s">
        <v>50</v>
      </c>
      <c r="BN276" s="84" t="s">
        <v>1870</v>
      </c>
      <c r="BO276" s="53"/>
      <c r="BP276" s="53" t="s">
        <v>1871</v>
      </c>
      <c r="BQ276" s="53">
        <v>4</v>
      </c>
      <c r="BR276" s="83">
        <v>46169</v>
      </c>
      <c r="BS276" s="53"/>
      <c r="BT276" s="53"/>
    </row>
    <row r="277" spans="3:72" ht="14.25" hidden="1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27"/>
        <v>0</v>
      </c>
      <c r="M277" s="26">
        <f t="shared" si="13"/>
        <v>1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67" t="e">
        <f>SUMIFS([1]Up!$J:$J,[1]Up!$D:$D,D277)</f>
        <v>#VALUE!</v>
      </c>
      <c r="BJ277" s="82"/>
      <c r="BK277" s="82" t="str">
        <f t="shared" si="28"/>
        <v/>
      </c>
      <c r="BL277" s="53" t="str">
        <f t="shared" si="29"/>
        <v/>
      </c>
      <c r="BM277" s="53" t="s">
        <v>50</v>
      </c>
      <c r="BN277" s="84" t="s">
        <v>1870</v>
      </c>
      <c r="BO277" s="53"/>
      <c r="BP277" s="53" t="s">
        <v>1871</v>
      </c>
      <c r="BQ277" s="53">
        <v>1</v>
      </c>
      <c r="BR277" s="83">
        <v>46169</v>
      </c>
      <c r="BS277" s="53"/>
      <c r="BT277" s="53"/>
    </row>
    <row r="278" spans="3:72" ht="14.25" hidden="1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27"/>
        <v>51</v>
      </c>
      <c r="M278" s="26">
        <f t="shared" si="1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>
        <v>51</v>
      </c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67" t="e">
        <f>SUMIFS([1]Up!$J:$J,[1]Up!$D:$D,D278)</f>
        <v>#VALUE!</v>
      </c>
      <c r="BJ278" s="82"/>
      <c r="BK278" s="82" t="str">
        <f t="shared" si="28"/>
        <v/>
      </c>
      <c r="BL278" s="53" t="str">
        <f t="shared" si="29"/>
        <v/>
      </c>
      <c r="BM278" s="53" t="s">
        <v>50</v>
      </c>
      <c r="BN278" s="84" t="s">
        <v>1974</v>
      </c>
      <c r="BO278" s="53"/>
      <c r="BP278" s="53" t="s">
        <v>1975</v>
      </c>
      <c r="BQ278" s="53">
        <v>51</v>
      </c>
      <c r="BR278" s="83">
        <v>46169</v>
      </c>
      <c r="BS278" s="53"/>
      <c r="BT278" s="53"/>
    </row>
    <row r="279" spans="3:72" ht="14.25" hidden="1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27"/>
        <v>2</v>
      </c>
      <c r="M279" s="26">
        <f t="shared" si="13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>
        <v>2</v>
      </c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67" t="e">
        <f>SUMIFS([1]Up!$J:$J,[1]Up!$D:$D,D279)</f>
        <v>#VALUE!</v>
      </c>
      <c r="BJ279" s="82"/>
      <c r="BK279" s="82" t="str">
        <f t="shared" si="28"/>
        <v/>
      </c>
      <c r="BL279" s="53" t="str">
        <f t="shared" si="29"/>
        <v/>
      </c>
      <c r="BM279" s="53" t="s">
        <v>50</v>
      </c>
      <c r="BN279" s="53" t="s">
        <v>1979</v>
      </c>
      <c r="BO279" s="53"/>
      <c r="BP279" s="53" t="s">
        <v>1980</v>
      </c>
      <c r="BQ279" s="53">
        <v>2</v>
      </c>
      <c r="BR279" s="83">
        <v>46169</v>
      </c>
      <c r="BS279" s="53"/>
      <c r="BT279" s="53"/>
    </row>
    <row r="280" spans="3:72" ht="14.25" hidden="1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27"/>
        <v>0</v>
      </c>
      <c r="M280" s="26">
        <f t="shared" si="13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67" t="e">
        <f>SUMIFS([1]Up!$J:$J,[1]Up!$D:$D,D280)</f>
        <v>#VALUE!</v>
      </c>
      <c r="BJ280" s="82"/>
      <c r="BK280" s="82" t="str">
        <f t="shared" si="28"/>
        <v/>
      </c>
      <c r="BL280" s="53" t="str">
        <f t="shared" si="29"/>
        <v/>
      </c>
      <c r="BM280" s="53" t="s">
        <v>61</v>
      </c>
      <c r="BN280" s="53" t="s">
        <v>1984</v>
      </c>
      <c r="BO280" s="53"/>
      <c r="BP280" s="53" t="s">
        <v>1985</v>
      </c>
      <c r="BQ280" s="53">
        <v>2</v>
      </c>
      <c r="BR280" s="83">
        <v>46169</v>
      </c>
      <c r="BS280" s="53"/>
      <c r="BT280" s="53"/>
    </row>
    <row r="281" spans="3:72" ht="14.25" hidden="1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27"/>
        <v>3</v>
      </c>
      <c r="M281" s="26">
        <f t="shared" si="13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>
        <v>3</v>
      </c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67" t="e">
        <f>SUMIFS([1]Up!$J:$J,[1]Up!$D:$D,D281)</f>
        <v>#VALUE!</v>
      </c>
      <c r="BJ281" s="82"/>
      <c r="BK281" s="82" t="str">
        <f t="shared" si="28"/>
        <v>PL6</v>
      </c>
      <c r="BL281" s="53" t="str">
        <f t="shared" si="29"/>
        <v/>
      </c>
      <c r="BM281" s="53" t="s">
        <v>50</v>
      </c>
      <c r="BN281" s="84" t="s">
        <v>1780</v>
      </c>
      <c r="BO281" s="53"/>
      <c r="BP281" s="53" t="s">
        <v>1781</v>
      </c>
      <c r="BQ281" s="53">
        <v>3</v>
      </c>
      <c r="BR281" s="83">
        <v>46169</v>
      </c>
      <c r="BS281" s="53"/>
      <c r="BT281" s="53"/>
    </row>
    <row r="282" spans="3:72" ht="14.25" hidden="1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27"/>
        <v>6</v>
      </c>
      <c r="M282" s="26">
        <f t="shared" si="13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>
        <v>6</v>
      </c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67" t="e">
        <f>SUMIFS([1]Up!$J:$J,[1]Up!$D:$D,D282)</f>
        <v>#VALUE!</v>
      </c>
      <c r="BJ282" s="82"/>
      <c r="BK282" s="82" t="str">
        <f t="shared" si="28"/>
        <v>PL6</v>
      </c>
      <c r="BL282" s="53" t="str">
        <f t="shared" si="29"/>
        <v/>
      </c>
      <c r="BM282" s="53" t="s">
        <v>50</v>
      </c>
      <c r="BN282" s="84" t="s">
        <v>1780</v>
      </c>
      <c r="BO282" s="53"/>
      <c r="BP282" s="53" t="s">
        <v>1781</v>
      </c>
      <c r="BQ282" s="53">
        <v>6</v>
      </c>
      <c r="BR282" s="83">
        <v>46169</v>
      </c>
      <c r="BS282" s="53"/>
      <c r="BT282" s="53"/>
    </row>
    <row r="283" spans="3:72" ht="14.25" hidden="1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27"/>
        <v>5</v>
      </c>
      <c r="M283" s="26">
        <f t="shared" si="13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5</v>
      </c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67" t="e">
        <f>SUMIFS([1]Up!$J:$J,[1]Up!$D:$D,D283)</f>
        <v>#VALUE!</v>
      </c>
      <c r="BJ283" s="82"/>
      <c r="BK283" s="82" t="str">
        <f t="shared" si="28"/>
        <v>PL6</v>
      </c>
      <c r="BL283" s="53" t="str">
        <f t="shared" si="29"/>
        <v/>
      </c>
      <c r="BM283" s="53" t="s">
        <v>50</v>
      </c>
      <c r="BN283" s="84" t="s">
        <v>1780</v>
      </c>
      <c r="BO283" s="53"/>
      <c r="BP283" s="53" t="s">
        <v>1781</v>
      </c>
      <c r="BQ283" s="53">
        <v>5</v>
      </c>
      <c r="BR283" s="83">
        <v>46169</v>
      </c>
      <c r="BS283" s="53"/>
      <c r="BT283" s="53"/>
    </row>
    <row r="284" spans="3:72" ht="14.25" hidden="1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27"/>
        <v>0</v>
      </c>
      <c r="M284" s="26">
        <f t="shared" si="13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67" t="e">
        <f>SUMIFS([1]Up!$J:$J,[1]Up!$D:$D,D284)</f>
        <v>#VALUE!</v>
      </c>
      <c r="BJ284" s="82"/>
      <c r="BK284" s="82" t="str">
        <f t="shared" si="28"/>
        <v>PL6</v>
      </c>
      <c r="BL284" s="53" t="str">
        <f t="shared" si="29"/>
        <v/>
      </c>
      <c r="BM284" s="53" t="s">
        <v>50</v>
      </c>
      <c r="BN284" s="53"/>
      <c r="BO284" s="53"/>
      <c r="BP284" s="53" t="s">
        <v>1992</v>
      </c>
      <c r="BQ284" s="53">
        <v>2</v>
      </c>
      <c r="BR284" s="83">
        <v>46169</v>
      </c>
      <c r="BS284" s="53"/>
      <c r="BT284" s="53"/>
    </row>
    <row r="285" spans="3:72" ht="14.25" hidden="1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27"/>
        <v>2</v>
      </c>
      <c r="M285" s="26">
        <f t="shared" si="13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2</v>
      </c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67" t="e">
        <f>SUMIFS([1]Up!$J:$J,[1]Up!$D:$D,D285)</f>
        <v>#VALUE!</v>
      </c>
      <c r="BJ285" s="82"/>
      <c r="BK285" s="82" t="str">
        <f t="shared" si="28"/>
        <v>PL6</v>
      </c>
      <c r="BL285" s="53" t="str">
        <f t="shared" si="29"/>
        <v/>
      </c>
      <c r="BM285" s="53" t="s">
        <v>50</v>
      </c>
      <c r="BN285" s="84" t="s">
        <v>1780</v>
      </c>
      <c r="BO285" s="53"/>
      <c r="BP285" s="53" t="s">
        <v>1781</v>
      </c>
      <c r="BQ285" s="53">
        <v>2</v>
      </c>
      <c r="BR285" s="83">
        <v>46169</v>
      </c>
      <c r="BS285" s="53"/>
      <c r="BT285" s="53"/>
    </row>
    <row r="286" spans="3:72" ht="14.25" hidden="1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0">MIN(SUM(N286:BH286),I286)</f>
        <v>35</v>
      </c>
      <c r="M286" s="26">
        <f t="shared" si="13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>
        <v>35</v>
      </c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67" t="e">
        <f>SUMIFS([1]Up!$J:$J,[1]Up!$D:$D,D286)</f>
        <v>#VALUE!</v>
      </c>
      <c r="BJ286" s="82"/>
      <c r="BK286" s="82" t="str">
        <f t="shared" ref="BK286:BK349" si="31">IFERROR(IF(C286="Plate",LEFT(E286,FIND("*",E286,1)-1),""),IF(C286="Plate",LEFT(E286,FIND("x",E286,1)-1),""))</f>
        <v>PL6</v>
      </c>
      <c r="BL286" s="53" t="str">
        <f t="shared" ref="BL286:BL349" si="32">IF(ROUND(SUM(N286:BH286)-I286,0)&gt;0,"Thừa "&amp;SUM(N286:BH286)-I286,"")</f>
        <v/>
      </c>
      <c r="BM286" s="53" t="s">
        <v>50</v>
      </c>
      <c r="BN286" s="84" t="s">
        <v>1780</v>
      </c>
      <c r="BO286" s="53"/>
      <c r="BP286" s="53" t="s">
        <v>1781</v>
      </c>
      <c r="BQ286" s="53">
        <v>35</v>
      </c>
      <c r="BR286" s="83">
        <v>46169</v>
      </c>
      <c r="BS286" s="53"/>
      <c r="BT286" s="53"/>
    </row>
    <row r="287" spans="3:72" ht="14.25" hidden="1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0"/>
        <v>0</v>
      </c>
      <c r="M287" s="26">
        <f t="shared" si="13"/>
        <v>51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67" t="e">
        <f>SUMIFS([1]Up!$J:$J,[1]Up!$D:$D,D287)</f>
        <v>#VALUE!</v>
      </c>
      <c r="BJ287" s="82"/>
      <c r="BK287" s="82" t="str">
        <f t="shared" si="31"/>
        <v/>
      </c>
      <c r="BL287" s="53" t="str">
        <f t="shared" si="32"/>
        <v/>
      </c>
      <c r="BM287" s="53" t="s">
        <v>75</v>
      </c>
      <c r="BN287" s="53"/>
      <c r="BO287" s="53"/>
      <c r="BP287" s="53"/>
      <c r="BQ287" s="53"/>
      <c r="BR287" s="83"/>
      <c r="BS287" s="53"/>
      <c r="BT287" s="53"/>
    </row>
    <row r="288" spans="3:72" ht="14.25" hidden="1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0"/>
        <v>0</v>
      </c>
      <c r="M288" s="26">
        <f t="shared" si="13"/>
        <v>638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67" t="e">
        <f>SUMIFS([1]Up!$J:$J,[1]Up!$D:$D,D288)</f>
        <v>#VALUE!</v>
      </c>
      <c r="BJ288" s="82"/>
      <c r="BK288" s="82" t="str">
        <f t="shared" si="31"/>
        <v/>
      </c>
      <c r="BL288" s="53" t="str">
        <f t="shared" si="32"/>
        <v/>
      </c>
      <c r="BM288" s="53" t="s">
        <v>75</v>
      </c>
      <c r="BN288" s="53"/>
      <c r="BO288" s="53"/>
      <c r="BP288" s="53"/>
      <c r="BQ288" s="53"/>
      <c r="BR288" s="83"/>
      <c r="BS288" s="53"/>
      <c r="BT288" s="53"/>
    </row>
    <row r="289" spans="3:72" ht="14.25" hidden="1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0"/>
        <v>0</v>
      </c>
      <c r="M289" s="26">
        <f t="shared" si="13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67" t="e">
        <f>SUMIFS([1]Up!$J:$J,[1]Up!$D:$D,D289)</f>
        <v>#VALUE!</v>
      </c>
      <c r="BJ289" s="82"/>
      <c r="BK289" s="82" t="str">
        <f t="shared" si="31"/>
        <v/>
      </c>
      <c r="BL289" s="53" t="str">
        <f t="shared" si="32"/>
        <v/>
      </c>
      <c r="BM289" s="53" t="s">
        <v>75</v>
      </c>
      <c r="BN289" s="53"/>
      <c r="BO289" s="53"/>
      <c r="BP289" s="53"/>
      <c r="BQ289" s="53"/>
      <c r="BR289" s="83"/>
      <c r="BS289" s="53"/>
      <c r="BT289" s="53"/>
    </row>
    <row r="290" spans="3:72" ht="14.25" hidden="1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0"/>
        <v>319</v>
      </c>
      <c r="M290" s="26">
        <f t="shared" ref="M290:M359" si="33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>
        <v>319</v>
      </c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67" t="e">
        <f>SUMIFS([1]Up!$J:$J,[1]Up!$D:$D,D290)</f>
        <v>#VALUE!</v>
      </c>
      <c r="BJ290" s="82"/>
      <c r="BK290" s="82" t="str">
        <f t="shared" si="31"/>
        <v/>
      </c>
      <c r="BL290" s="53" t="str">
        <f t="shared" si="32"/>
        <v/>
      </c>
      <c r="BM290" s="53" t="s">
        <v>75</v>
      </c>
      <c r="BN290" s="53"/>
      <c r="BO290" s="53"/>
      <c r="BP290" s="53"/>
      <c r="BQ290" s="53"/>
      <c r="BR290" s="83"/>
      <c r="BS290" s="53"/>
      <c r="BT290" s="53"/>
    </row>
    <row r="291" spans="3:72" ht="14.25" hidden="1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0"/>
        <v>0</v>
      </c>
      <c r="M291" s="26">
        <f t="shared" si="33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67" t="e">
        <f>SUMIFS([1]Up!$J:$J,[1]Up!$D:$D,D291)</f>
        <v>#VALUE!</v>
      </c>
      <c r="BJ291" s="82"/>
      <c r="BK291" s="82" t="str">
        <f t="shared" si="31"/>
        <v/>
      </c>
      <c r="BL291" s="53" t="str">
        <f t="shared" si="32"/>
        <v/>
      </c>
      <c r="BM291" s="53" t="s">
        <v>75</v>
      </c>
      <c r="BN291" s="53"/>
      <c r="BO291" s="53"/>
      <c r="BP291" s="53"/>
      <c r="BQ291" s="53"/>
      <c r="BR291" s="83"/>
      <c r="BS291" s="53"/>
      <c r="BT291" s="53"/>
    </row>
    <row r="292" spans="3:72" ht="14.25" hidden="1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0"/>
        <v>0</v>
      </c>
      <c r="M292" s="26">
        <f t="shared" si="33"/>
        <v>4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67" t="e">
        <f>SUMIFS([1]Up!$J:$J,[1]Up!$D:$D,D292)</f>
        <v>#VALUE!</v>
      </c>
      <c r="BJ292" s="82"/>
      <c r="BK292" s="82" t="str">
        <f t="shared" si="31"/>
        <v/>
      </c>
      <c r="BL292" s="53" t="str">
        <f t="shared" si="32"/>
        <v/>
      </c>
      <c r="BM292" s="53" t="s">
        <v>75</v>
      </c>
      <c r="BN292" s="53"/>
      <c r="BO292" s="53"/>
      <c r="BP292" s="53"/>
      <c r="BQ292" s="53"/>
      <c r="BR292" s="83"/>
      <c r="BS292" s="53"/>
      <c r="BT292" s="53"/>
    </row>
    <row r="293" spans="3:72" ht="14.25" hidden="1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0"/>
        <v>0</v>
      </c>
      <c r="M293" s="26">
        <f t="shared" si="33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67" t="e">
        <f>SUMIFS([1]Up!$J:$J,[1]Up!$D:$D,D293)</f>
        <v>#VALUE!</v>
      </c>
      <c r="BJ293" s="82"/>
      <c r="BK293" s="82" t="str">
        <f t="shared" si="31"/>
        <v/>
      </c>
      <c r="BL293" s="53" t="str">
        <f t="shared" si="32"/>
        <v/>
      </c>
      <c r="BM293" s="53" t="s">
        <v>75</v>
      </c>
      <c r="BN293" s="53"/>
      <c r="BO293" s="53"/>
      <c r="BP293" s="53"/>
      <c r="BQ293" s="53"/>
      <c r="BR293" s="83"/>
      <c r="BS293" s="53"/>
      <c r="BT293" s="53"/>
    </row>
    <row r="294" spans="3:72" ht="14.25" hidden="1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0"/>
        <v>2</v>
      </c>
      <c r="M294" s="26">
        <f t="shared" si="33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>
        <v>2</v>
      </c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67" t="e">
        <f>SUMIFS([1]Up!$J:$J,[1]Up!$D:$D,D294)</f>
        <v>#VALUE!</v>
      </c>
      <c r="BJ294" s="82"/>
      <c r="BK294" s="82" t="str">
        <f t="shared" si="31"/>
        <v/>
      </c>
      <c r="BL294" s="53" t="str">
        <f t="shared" si="32"/>
        <v/>
      </c>
      <c r="BM294" s="53" t="s">
        <v>75</v>
      </c>
      <c r="BN294" s="53"/>
      <c r="BO294" s="53"/>
      <c r="BP294" s="53"/>
      <c r="BQ294" s="53"/>
      <c r="BR294" s="83"/>
      <c r="BS294" s="53"/>
      <c r="BT294" s="53"/>
    </row>
    <row r="295" spans="3:72" ht="14.25" hidden="1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0"/>
        <v>0</v>
      </c>
      <c r="M295" s="26">
        <f t="shared" si="33"/>
        <v>4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67" t="e">
        <f>SUMIFS([1]Up!$J:$J,[1]Up!$D:$D,D295)</f>
        <v>#VALUE!</v>
      </c>
      <c r="BJ295" s="82"/>
      <c r="BK295" s="82" t="str">
        <f t="shared" si="31"/>
        <v/>
      </c>
      <c r="BL295" s="53" t="str">
        <f t="shared" si="32"/>
        <v/>
      </c>
      <c r="BM295" s="53" t="s">
        <v>75</v>
      </c>
      <c r="BN295" s="53"/>
      <c r="BO295" s="53"/>
      <c r="BP295" s="53"/>
      <c r="BQ295" s="53"/>
      <c r="BR295" s="83"/>
      <c r="BS295" s="53"/>
      <c r="BT295" s="53"/>
    </row>
    <row r="296" spans="3:72" ht="14.25" hidden="1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0"/>
        <v>0</v>
      </c>
      <c r="M296" s="26">
        <f t="shared" si="33"/>
        <v>2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67" t="e">
        <f>SUMIFS([1]Up!$J:$J,[1]Up!$D:$D,D296)</f>
        <v>#VALUE!</v>
      </c>
      <c r="BJ296" s="82"/>
      <c r="BK296" s="82" t="str">
        <f t="shared" si="31"/>
        <v/>
      </c>
      <c r="BL296" s="53" t="str">
        <f t="shared" si="32"/>
        <v/>
      </c>
      <c r="BM296" s="53" t="s">
        <v>75</v>
      </c>
      <c r="BN296" s="53"/>
      <c r="BO296" s="53"/>
      <c r="BP296" s="53"/>
      <c r="BQ296" s="53"/>
      <c r="BR296" s="83"/>
      <c r="BS296" s="53"/>
      <c r="BT296" s="53"/>
    </row>
    <row r="297" spans="3:72" ht="14.25" hidden="1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0"/>
        <v>0</v>
      </c>
      <c r="M297" s="26">
        <f t="shared" si="33"/>
        <v>2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67" t="e">
        <f>SUMIFS([1]Up!$J:$J,[1]Up!$D:$D,D297)</f>
        <v>#VALUE!</v>
      </c>
      <c r="BJ297" s="82"/>
      <c r="BK297" s="82" t="str">
        <f t="shared" si="31"/>
        <v/>
      </c>
      <c r="BL297" s="53" t="str">
        <f t="shared" si="32"/>
        <v/>
      </c>
      <c r="BM297" s="53" t="s">
        <v>75</v>
      </c>
      <c r="BN297" s="53"/>
      <c r="BO297" s="53"/>
      <c r="BP297" s="53"/>
      <c r="BQ297" s="53"/>
      <c r="BR297" s="83"/>
      <c r="BS297" s="53"/>
      <c r="BT297" s="53"/>
    </row>
    <row r="298" spans="3:72" ht="14.25" hidden="1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0"/>
        <v>8</v>
      </c>
      <c r="M298" s="26">
        <f t="shared" si="33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>
        <v>8</v>
      </c>
      <c r="BD298" s="26"/>
      <c r="BE298" s="26"/>
      <c r="BF298" s="26"/>
      <c r="BG298" s="26"/>
      <c r="BH298" s="26"/>
      <c r="BI298" s="67" t="e">
        <f>SUMIFS([1]Up!$J:$J,[1]Up!$D:$D,D298)</f>
        <v>#VALUE!</v>
      </c>
      <c r="BJ298" s="82"/>
      <c r="BK298" s="82" t="str">
        <f t="shared" si="31"/>
        <v>PL10</v>
      </c>
      <c r="BL298" s="53" t="str">
        <f t="shared" si="32"/>
        <v/>
      </c>
      <c r="BM298" s="53" t="s">
        <v>50</v>
      </c>
      <c r="BN298" s="84" t="s">
        <v>1789</v>
      </c>
      <c r="BO298" s="53"/>
      <c r="BP298" s="53" t="s">
        <v>1790</v>
      </c>
      <c r="BQ298" s="53">
        <v>8</v>
      </c>
      <c r="BR298" s="83">
        <v>46169</v>
      </c>
      <c r="BS298" s="53"/>
      <c r="BT298" s="53"/>
    </row>
    <row r="299" spans="3:72" ht="14.25" hidden="1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0"/>
        <v>5</v>
      </c>
      <c r="M299" s="26">
        <f t="shared" si="33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67" t="e">
        <f>SUMIFS([1]Up!$J:$J,[1]Up!$D:$D,D299)</f>
        <v>#VALUE!</v>
      </c>
      <c r="BJ299" s="82"/>
      <c r="BK299" s="82" t="str">
        <f t="shared" si="31"/>
        <v>PL25</v>
      </c>
      <c r="BL299" s="53" t="str">
        <f t="shared" si="32"/>
        <v/>
      </c>
      <c r="BM299" s="53" t="s">
        <v>50</v>
      </c>
      <c r="BN299" s="53" t="s">
        <v>1850</v>
      </c>
      <c r="BO299" s="53"/>
      <c r="BP299" s="53" t="s">
        <v>1851</v>
      </c>
      <c r="BQ299" s="53">
        <v>5</v>
      </c>
      <c r="BR299" s="83">
        <v>46169</v>
      </c>
      <c r="BS299" s="53"/>
      <c r="BT299" s="53"/>
    </row>
    <row r="300" spans="3:72" ht="14.25" hidden="1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0"/>
        <v>20</v>
      </c>
      <c r="M300" s="26">
        <f t="shared" si="33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67" t="e">
        <f>SUMIFS([1]Up!$J:$J,[1]Up!$D:$D,D300)</f>
        <v>#VALUE!</v>
      </c>
      <c r="BJ300" s="82"/>
      <c r="BK300" s="82" t="str">
        <f t="shared" si="31"/>
        <v>PL12</v>
      </c>
      <c r="BL300" s="53" t="str">
        <f t="shared" si="32"/>
        <v/>
      </c>
      <c r="BM300" s="53" t="s">
        <v>50</v>
      </c>
      <c r="BN300" s="53" t="s">
        <v>1890</v>
      </c>
      <c r="BO300" s="53"/>
      <c r="BP300" s="53" t="s">
        <v>1891</v>
      </c>
      <c r="BQ300" s="53">
        <v>20</v>
      </c>
      <c r="BR300" s="83">
        <v>46169</v>
      </c>
      <c r="BS300" s="53"/>
      <c r="BT300" s="53"/>
    </row>
    <row r="301" spans="3:72" ht="14.25" hidden="1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0"/>
        <v>1</v>
      </c>
      <c r="M301" s="26">
        <f t="shared" si="33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>
        <v>2</v>
      </c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67" t="e">
        <f>SUMIFS([1]Up!$J:$J,[1]Up!$D:$D,D301)</f>
        <v>#VALUE!</v>
      </c>
      <c r="BJ301" s="82" t="s">
        <v>82</v>
      </c>
      <c r="BK301" s="82" t="str">
        <f t="shared" si="31"/>
        <v>PL6</v>
      </c>
      <c r="BL301" s="53" t="str">
        <f t="shared" si="32"/>
        <v>Thừa 1</v>
      </c>
      <c r="BM301" s="53" t="s">
        <v>50</v>
      </c>
      <c r="BN301" s="53"/>
      <c r="BO301" s="53"/>
      <c r="BP301" s="53" t="s">
        <v>1681</v>
      </c>
      <c r="BQ301" s="53">
        <v>1</v>
      </c>
      <c r="BR301" s="83"/>
      <c r="BS301" s="53"/>
      <c r="BT301" s="53"/>
    </row>
    <row r="302" spans="3:72" ht="14.25" hidden="1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0"/>
        <v>2</v>
      </c>
      <c r="M302" s="26">
        <f t="shared" si="33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>
        <v>2</v>
      </c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67" t="e">
        <f>SUMIFS([1]Up!$J:$J,[1]Up!$D:$D,D302)</f>
        <v>#VALUE!</v>
      </c>
      <c r="BJ302" s="82"/>
      <c r="BK302" s="82" t="str">
        <f t="shared" si="31"/>
        <v/>
      </c>
      <c r="BL302" s="53" t="str">
        <f t="shared" si="32"/>
        <v/>
      </c>
      <c r="BM302" s="53" t="s">
        <v>50</v>
      </c>
      <c r="BN302" s="84" t="s">
        <v>1953</v>
      </c>
      <c r="BO302" s="53"/>
      <c r="BP302" s="53" t="s">
        <v>1954</v>
      </c>
      <c r="BQ302" s="53">
        <v>2</v>
      </c>
      <c r="BR302" s="83">
        <v>46169</v>
      </c>
      <c r="BS302" s="53"/>
      <c r="BT302" s="53"/>
    </row>
    <row r="303" spans="3:72" ht="14.25" hidden="1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0"/>
        <v>1</v>
      </c>
      <c r="M303" s="26">
        <f t="shared" si="33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>
        <v>3</v>
      </c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67" t="e">
        <f>SUMIFS([1]Up!$J:$J,[1]Up!$D:$D,D303)</f>
        <v>#VALUE!</v>
      </c>
      <c r="BJ303" s="82" t="s">
        <v>3808</v>
      </c>
      <c r="BK303" s="82" t="str">
        <f t="shared" si="31"/>
        <v/>
      </c>
      <c r="BL303" s="53" t="str">
        <f t="shared" si="32"/>
        <v>Thừa 2</v>
      </c>
      <c r="BM303" s="53" t="s">
        <v>50</v>
      </c>
      <c r="BN303" s="53"/>
      <c r="BO303" s="53"/>
      <c r="BP303" s="53" t="s">
        <v>1681</v>
      </c>
      <c r="BQ303" s="53">
        <v>1</v>
      </c>
      <c r="BR303" s="83"/>
      <c r="BS303" s="53"/>
      <c r="BT303" s="53"/>
    </row>
    <row r="304" spans="3:72" ht="14.25" hidden="1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0"/>
        <v>1</v>
      </c>
      <c r="M304" s="26">
        <f t="shared" si="33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>
        <v>3</v>
      </c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67" t="e">
        <f>SUMIFS([1]Up!$J:$J,[1]Up!$D:$D,D304)</f>
        <v>#VALUE!</v>
      </c>
      <c r="BJ304" s="82" t="s">
        <v>3808</v>
      </c>
      <c r="BK304" s="82" t="str">
        <f t="shared" si="31"/>
        <v/>
      </c>
      <c r="BL304" s="53" t="str">
        <f t="shared" si="32"/>
        <v>Thừa 2</v>
      </c>
      <c r="BM304" s="53" t="s">
        <v>50</v>
      </c>
      <c r="BN304" s="53"/>
      <c r="BO304" s="53"/>
      <c r="BP304" s="53" t="s">
        <v>1681</v>
      </c>
      <c r="BQ304" s="53">
        <v>1</v>
      </c>
      <c r="BR304" s="83"/>
      <c r="BS304" s="53"/>
      <c r="BT304" s="53"/>
    </row>
    <row r="305" spans="3:72" ht="14.25" hidden="1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0"/>
        <v>0</v>
      </c>
      <c r="M305" s="26">
        <f t="shared" si="33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67" t="e">
        <f>SUMIFS([1]Up!$J:$J,[1]Up!$D:$D,D305)</f>
        <v>#VALUE!</v>
      </c>
      <c r="BJ305" s="82"/>
      <c r="BK305" s="82" t="str">
        <f t="shared" si="31"/>
        <v/>
      </c>
      <c r="BL305" s="53" t="str">
        <f t="shared" si="32"/>
        <v/>
      </c>
      <c r="BM305" s="53"/>
      <c r="BN305" s="53"/>
      <c r="BO305" s="53"/>
      <c r="BP305" s="53"/>
      <c r="BQ305" s="53"/>
      <c r="BR305" s="83"/>
      <c r="BS305" s="53"/>
      <c r="BT305" s="53"/>
    </row>
    <row r="306" spans="3:72" ht="14.25" hidden="1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0"/>
        <v>1</v>
      </c>
      <c r="M306" s="26">
        <f t="shared" si="33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>
        <f>11471/G306</f>
        <v>0.36917481977342947</v>
      </c>
      <c r="BD306" s="26"/>
      <c r="BE306" s="26">
        <f>(10713+10538)/G306</f>
        <v>0.68392765190525229</v>
      </c>
      <c r="BF306" s="26"/>
      <c r="BG306" s="26"/>
      <c r="BH306" s="26"/>
      <c r="BI306" s="67" t="e">
        <f>SUMIFS([1]Up!$J:$J,[1]Up!$D:$D,D306)</f>
        <v>#VALUE!</v>
      </c>
      <c r="BJ306" s="82"/>
      <c r="BK306" s="82" t="str">
        <f t="shared" si="31"/>
        <v/>
      </c>
      <c r="BL306" s="53" t="str">
        <f t="shared" si="32"/>
        <v/>
      </c>
      <c r="BM306" s="53" t="s">
        <v>96</v>
      </c>
      <c r="BN306" s="53"/>
      <c r="BO306" s="53"/>
      <c r="BP306" s="53" t="s">
        <v>1681</v>
      </c>
      <c r="BQ306" s="53">
        <v>2</v>
      </c>
      <c r="BR306" s="83"/>
      <c r="BS306" s="53"/>
      <c r="BT306" s="53"/>
    </row>
    <row r="307" spans="3:72" ht="14.25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0"/>
        <v>1</v>
      </c>
      <c r="M307" s="26">
        <f t="shared" si="33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>
        <f>(11471+10538)/G307</f>
        <v>0.70832260556127702</v>
      </c>
      <c r="BF307" s="26"/>
      <c r="BG307" s="26">
        <f>10713/G307</f>
        <v>0.34477986611740474</v>
      </c>
      <c r="BH307" s="26"/>
      <c r="BI307" s="67" t="e">
        <f>SUMIFS([1]Up!$J:$J,[1]Up!$D:$D,D307)</f>
        <v>#VALUE!</v>
      </c>
      <c r="BJ307" s="82"/>
      <c r="BK307" s="82" t="str">
        <f t="shared" si="31"/>
        <v/>
      </c>
      <c r="BL307" s="53" t="str">
        <f t="shared" si="32"/>
        <v/>
      </c>
      <c r="BM307" s="53" t="s">
        <v>96</v>
      </c>
      <c r="BN307" s="53"/>
      <c r="BO307" s="53"/>
      <c r="BP307" s="53" t="s">
        <v>1681</v>
      </c>
      <c r="BQ307" s="53">
        <v>2</v>
      </c>
      <c r="BR307" s="83"/>
      <c r="BS307" s="53"/>
      <c r="BT307" s="53"/>
    </row>
    <row r="308" spans="3:72" ht="14.25" hidden="1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0"/>
        <v>11</v>
      </c>
      <c r="M308" s="26">
        <f t="shared" si="33"/>
        <v>1</v>
      </c>
      <c r="N308" s="26"/>
      <c r="O308" s="26"/>
      <c r="P308" s="26"/>
      <c r="Q308" s="26"/>
      <c r="R308" s="26"/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67" t="e">
        <f>SUMIFS([1]Up!$J:$J,[1]Up!$D:$D,D308)</f>
        <v>#VALUE!</v>
      </c>
      <c r="BJ308" s="82"/>
      <c r="BK308" s="82" t="str">
        <f t="shared" si="31"/>
        <v/>
      </c>
      <c r="BL308" s="53" t="str">
        <f t="shared" si="32"/>
        <v/>
      </c>
      <c r="BM308" s="53" t="s">
        <v>50</v>
      </c>
      <c r="BN308" s="84" t="s">
        <v>1870</v>
      </c>
      <c r="BO308" s="53"/>
      <c r="BP308" s="53" t="s">
        <v>1871</v>
      </c>
      <c r="BQ308" s="53">
        <v>12</v>
      </c>
      <c r="BR308" s="83">
        <v>46169</v>
      </c>
      <c r="BS308" s="53"/>
      <c r="BT308" s="53"/>
    </row>
    <row r="309" spans="3:72" ht="14.25" hidden="1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0"/>
        <v>4</v>
      </c>
      <c r="M309" s="26">
        <f t="shared" si="33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67" t="e">
        <f>SUMIFS([1]Up!$J:$J,[1]Up!$D:$D,D309)</f>
        <v>#VALUE!</v>
      </c>
      <c r="BJ309" s="82"/>
      <c r="BK309" s="82" t="str">
        <f t="shared" si="31"/>
        <v/>
      </c>
      <c r="BL309" s="53" t="str">
        <f t="shared" si="32"/>
        <v/>
      </c>
      <c r="BM309" s="53" t="s">
        <v>50</v>
      </c>
      <c r="BN309" s="84" t="s">
        <v>2039</v>
      </c>
      <c r="BO309" s="53"/>
      <c r="BP309" s="53" t="s">
        <v>2040</v>
      </c>
      <c r="BQ309" s="53">
        <v>4</v>
      </c>
      <c r="BR309" s="83">
        <v>46169</v>
      </c>
      <c r="BS309" s="53"/>
      <c r="BT309" s="53"/>
    </row>
    <row r="310" spans="3:72" ht="14.25" hidden="1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0"/>
        <v>0</v>
      </c>
      <c r="M310" s="26">
        <f t="shared" si="33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67" t="e">
        <f>SUMIFS([1]Up!$J:$J,[1]Up!$D:$D,D310)</f>
        <v>#VALUE!</v>
      </c>
      <c r="BJ310" s="82"/>
      <c r="BK310" s="82" t="str">
        <f t="shared" si="31"/>
        <v/>
      </c>
      <c r="BL310" s="53" t="str">
        <f t="shared" si="32"/>
        <v/>
      </c>
      <c r="BM310" s="53" t="s">
        <v>50</v>
      </c>
      <c r="BN310" s="84" t="s">
        <v>1870</v>
      </c>
      <c r="BO310" s="53"/>
      <c r="BP310" s="53" t="s">
        <v>1871</v>
      </c>
      <c r="BQ310" s="53">
        <v>1</v>
      </c>
      <c r="BR310" s="83">
        <v>46169</v>
      </c>
      <c r="BS310" s="53"/>
      <c r="BT310" s="53"/>
    </row>
    <row r="311" spans="3:72" ht="14.25" hidden="1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0"/>
        <v>1</v>
      </c>
      <c r="M311" s="26">
        <f t="shared" si="33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67" t="e">
        <f>SUMIFS([1]Up!$J:$J,[1]Up!$D:$D,D311)</f>
        <v>#VALUE!</v>
      </c>
      <c r="BJ311" s="82"/>
      <c r="BK311" s="82" t="str">
        <f t="shared" si="31"/>
        <v/>
      </c>
      <c r="BL311" s="53" t="str">
        <f t="shared" si="32"/>
        <v/>
      </c>
      <c r="BM311" s="53" t="s">
        <v>50</v>
      </c>
      <c r="BN311" s="84" t="s">
        <v>1870</v>
      </c>
      <c r="BO311" s="53"/>
      <c r="BP311" s="53" t="s">
        <v>1871</v>
      </c>
      <c r="BQ311" s="53">
        <v>1</v>
      </c>
      <c r="BR311" s="83">
        <v>46169</v>
      </c>
      <c r="BS311" s="53"/>
      <c r="BT311" s="53"/>
    </row>
    <row r="312" spans="3:72" ht="14.25" hidden="1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0"/>
        <v>2</v>
      </c>
      <c r="M312" s="26">
        <f t="shared" si="33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>
        <v>2</v>
      </c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67" t="e">
        <f>SUMIFS([1]Up!$J:$J,[1]Up!$D:$D,D312)</f>
        <v>#VALUE!</v>
      </c>
      <c r="BJ312" s="82"/>
      <c r="BK312" s="82" t="str">
        <f t="shared" si="31"/>
        <v>PL10</v>
      </c>
      <c r="BL312" s="53" t="str">
        <f t="shared" si="32"/>
        <v/>
      </c>
      <c r="BM312" s="53" t="s">
        <v>50</v>
      </c>
      <c r="BN312" s="53" t="s">
        <v>3854</v>
      </c>
      <c r="BO312" s="53"/>
      <c r="BP312" s="53" t="s">
        <v>3855</v>
      </c>
      <c r="BQ312" s="53">
        <v>2</v>
      </c>
      <c r="BR312" s="83">
        <v>46200</v>
      </c>
      <c r="BS312" s="53"/>
      <c r="BT312" s="53"/>
    </row>
    <row r="313" spans="3:72" ht="14.25" hidden="1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0"/>
        <v>3</v>
      </c>
      <c r="M313" s="26">
        <f t="shared" si="33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>
        <v>3</v>
      </c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67" t="e">
        <f>SUMIFS([1]Up!$J:$J,[1]Up!$D:$D,D313)</f>
        <v>#VALUE!</v>
      </c>
      <c r="BJ313" s="82"/>
      <c r="BK313" s="82" t="str">
        <f t="shared" si="31"/>
        <v>PL10</v>
      </c>
      <c r="BL313" s="53" t="str">
        <f t="shared" si="32"/>
        <v/>
      </c>
      <c r="BM313" s="53" t="s">
        <v>50</v>
      </c>
      <c r="BN313" s="53" t="s">
        <v>3854</v>
      </c>
      <c r="BO313" s="53"/>
      <c r="BP313" s="53" t="s">
        <v>3855</v>
      </c>
      <c r="BQ313" s="53">
        <v>3</v>
      </c>
      <c r="BR313" s="83">
        <v>46200</v>
      </c>
      <c r="BS313" s="53"/>
      <c r="BT313" s="53"/>
    </row>
    <row r="314" spans="3:72" ht="14.25" hidden="1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0"/>
        <v>4</v>
      </c>
      <c r="M314" s="26">
        <f t="shared" si="33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>
        <v>4</v>
      </c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67" t="e">
        <f>SUMIFS([1]Up!$J:$J,[1]Up!$D:$D,D314)</f>
        <v>#VALUE!</v>
      </c>
      <c r="BJ314" s="82"/>
      <c r="BK314" s="82" t="str">
        <f t="shared" si="31"/>
        <v>PL6</v>
      </c>
      <c r="BL314" s="53" t="str">
        <f t="shared" si="32"/>
        <v/>
      </c>
      <c r="BM314" s="53" t="s">
        <v>50</v>
      </c>
      <c r="BN314" s="53" t="s">
        <v>3826</v>
      </c>
      <c r="BO314" s="53"/>
      <c r="BP314" s="53" t="s">
        <v>3827</v>
      </c>
      <c r="BQ314" s="53">
        <v>4</v>
      </c>
      <c r="BR314" s="83">
        <v>46200</v>
      </c>
      <c r="BS314" s="53"/>
      <c r="BT314" s="53"/>
    </row>
    <row r="315" spans="3:72" ht="14.25" hidden="1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0"/>
        <v>4</v>
      </c>
      <c r="M315" s="26">
        <f t="shared" si="33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>
        <v>4</v>
      </c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67" t="e">
        <f>SUMIFS([1]Up!$J:$J,[1]Up!$D:$D,D315)</f>
        <v>#VALUE!</v>
      </c>
      <c r="BJ315" s="82"/>
      <c r="BK315" s="82" t="str">
        <f t="shared" si="31"/>
        <v>PL38</v>
      </c>
      <c r="BL315" s="53" t="str">
        <f t="shared" si="32"/>
        <v/>
      </c>
      <c r="BM315" s="53" t="s">
        <v>50</v>
      </c>
      <c r="BN315" s="53" t="s">
        <v>2046</v>
      </c>
      <c r="BO315" s="53"/>
      <c r="BP315" s="53" t="s">
        <v>2047</v>
      </c>
      <c r="BQ315" s="53">
        <v>4</v>
      </c>
      <c r="BR315" s="83">
        <v>46169</v>
      </c>
      <c r="BS315" s="53"/>
      <c r="BT315" s="53"/>
    </row>
    <row r="316" spans="3:72" ht="14.25" hidden="1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0"/>
        <v>1</v>
      </c>
      <c r="M316" s="26">
        <f t="shared" si="33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67" t="e">
        <f>SUMIFS([1]Up!$J:$J,[1]Up!$D:$D,D316)</f>
        <v>#VALUE!</v>
      </c>
      <c r="BJ316" s="82"/>
      <c r="BK316" s="82" t="str">
        <f t="shared" si="31"/>
        <v>PL12</v>
      </c>
      <c r="BL316" s="53" t="str">
        <f t="shared" si="32"/>
        <v/>
      </c>
      <c r="BM316" s="53" t="s">
        <v>61</v>
      </c>
      <c r="BN316" s="84" t="s">
        <v>1808</v>
      </c>
      <c r="BO316" s="53"/>
      <c r="BP316" s="53" t="s">
        <v>1809</v>
      </c>
      <c r="BQ316" s="53">
        <v>1</v>
      </c>
      <c r="BR316" s="83">
        <v>46169</v>
      </c>
      <c r="BS316" s="53"/>
      <c r="BT316" s="53"/>
    </row>
    <row r="317" spans="3:72" ht="14.25" hidden="1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0"/>
        <v>8</v>
      </c>
      <c r="M317" s="26">
        <f t="shared" si="33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67" t="e">
        <f>SUMIFS([1]Up!$J:$J,[1]Up!$D:$D,D317)</f>
        <v>#VALUE!</v>
      </c>
      <c r="BJ317" s="82"/>
      <c r="BK317" s="82" t="str">
        <f t="shared" si="31"/>
        <v>PL10</v>
      </c>
      <c r="BL317" s="53" t="str">
        <f t="shared" si="32"/>
        <v/>
      </c>
      <c r="BM317" s="53" t="s">
        <v>61</v>
      </c>
      <c r="BN317" s="84" t="s">
        <v>1789</v>
      </c>
      <c r="BO317" s="53"/>
      <c r="BP317" s="53" t="s">
        <v>1790</v>
      </c>
      <c r="BQ317" s="53">
        <v>8</v>
      </c>
      <c r="BR317" s="83">
        <v>46169</v>
      </c>
      <c r="BS317" s="53"/>
      <c r="BT317" s="53"/>
    </row>
    <row r="318" spans="3:72" ht="14.25" hidden="1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0"/>
        <v>0</v>
      </c>
      <c r="M318" s="26">
        <f t="shared" si="33"/>
        <v>1318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67" t="e">
        <f>SUMIFS([1]Up!$J:$J,[1]Up!$D:$D,D318)</f>
        <v>#VALUE!</v>
      </c>
      <c r="BJ318" s="82"/>
      <c r="BK318" s="82" t="str">
        <f t="shared" si="31"/>
        <v/>
      </c>
      <c r="BL318" s="53" t="str">
        <f t="shared" si="32"/>
        <v/>
      </c>
      <c r="BM318" s="53" t="s">
        <v>75</v>
      </c>
      <c r="BN318" s="53"/>
      <c r="BO318" s="53"/>
      <c r="BP318" s="53"/>
      <c r="BQ318" s="53"/>
      <c r="BR318" s="83"/>
      <c r="BS318" s="53"/>
      <c r="BT318" s="53"/>
    </row>
    <row r="319" spans="3:72" ht="14.25" hidden="1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0"/>
        <v>659</v>
      </c>
      <c r="M319" s="26">
        <f t="shared" si="33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659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67" t="e">
        <f>SUMIFS([1]Up!$J:$J,[1]Up!$D:$D,D319)</f>
        <v>#VALUE!</v>
      </c>
      <c r="BJ319" s="82"/>
      <c r="BK319" s="82" t="str">
        <f t="shared" si="31"/>
        <v/>
      </c>
      <c r="BL319" s="53" t="str">
        <f t="shared" si="32"/>
        <v/>
      </c>
      <c r="BM319" s="53" t="s">
        <v>75</v>
      </c>
      <c r="BN319" s="53"/>
      <c r="BO319" s="53"/>
      <c r="BP319" s="53"/>
      <c r="BQ319" s="53"/>
      <c r="BR319" s="83"/>
      <c r="BS319" s="53"/>
      <c r="BT319" s="53"/>
    </row>
    <row r="320" spans="3:72" ht="14.25" hidden="1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0"/>
        <v>0</v>
      </c>
      <c r="M320" s="26">
        <f t="shared" si="33"/>
        <v>10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67" t="e">
        <f>SUMIFS([1]Up!$J:$J,[1]Up!$D:$D,D320)</f>
        <v>#VALUE!</v>
      </c>
      <c r="BJ320" s="82"/>
      <c r="BK320" s="82" t="str">
        <f t="shared" si="31"/>
        <v/>
      </c>
      <c r="BL320" s="53" t="str">
        <f t="shared" si="32"/>
        <v/>
      </c>
      <c r="BM320" s="53" t="s">
        <v>75</v>
      </c>
      <c r="BN320" s="53"/>
      <c r="BO320" s="53"/>
      <c r="BP320" s="53"/>
      <c r="BQ320" s="53"/>
      <c r="BR320" s="83"/>
      <c r="BS320" s="53"/>
      <c r="BT320" s="53"/>
    </row>
    <row r="321" spans="3:72" ht="14.25" hidden="1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0"/>
        <v>16</v>
      </c>
      <c r="M321" s="26">
        <f t="shared" si="33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67" t="e">
        <f>SUMIFS([1]Up!$J:$J,[1]Up!$D:$D,D321)</f>
        <v>#VALUE!</v>
      </c>
      <c r="BJ321" s="82"/>
      <c r="BK321" s="82" t="str">
        <f t="shared" si="31"/>
        <v>PL10</v>
      </c>
      <c r="BL321" s="53" t="str">
        <f t="shared" si="32"/>
        <v/>
      </c>
      <c r="BM321" s="53" t="s">
        <v>50</v>
      </c>
      <c r="BN321" s="84" t="s">
        <v>2053</v>
      </c>
      <c r="BO321" s="53"/>
      <c r="BP321" s="53" t="s">
        <v>2054</v>
      </c>
      <c r="BQ321" s="53">
        <v>16</v>
      </c>
      <c r="BR321" s="83">
        <v>46169</v>
      </c>
      <c r="BS321" s="53"/>
      <c r="BT321" s="53"/>
    </row>
    <row r="322" spans="3:72" ht="14.25" hidden="1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0"/>
        <v>33</v>
      </c>
      <c r="M322" s="26">
        <f t="shared" si="33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>
        <v>33</v>
      </c>
      <c r="BD322" s="26"/>
      <c r="BE322" s="26"/>
      <c r="BF322" s="26"/>
      <c r="BG322" s="26"/>
      <c r="BH322" s="26"/>
      <c r="BI322" s="67" t="e">
        <f>SUMIFS([1]Up!$J:$J,[1]Up!$D:$D,D322)</f>
        <v>#VALUE!</v>
      </c>
      <c r="BJ322" s="82"/>
      <c r="BK322" s="82" t="str">
        <f t="shared" si="31"/>
        <v>PL8</v>
      </c>
      <c r="BL322" s="53" t="str">
        <f t="shared" si="32"/>
        <v/>
      </c>
      <c r="BM322" s="53" t="s">
        <v>50</v>
      </c>
      <c r="BN322" s="84" t="s">
        <v>1796</v>
      </c>
      <c r="BO322" s="53"/>
      <c r="BP322" s="53" t="s">
        <v>1797</v>
      </c>
      <c r="BQ322" s="53">
        <v>33</v>
      </c>
      <c r="BR322" s="83">
        <v>46169</v>
      </c>
      <c r="BS322" s="53"/>
      <c r="BT322" s="53"/>
    </row>
    <row r="323" spans="3:72" ht="14.25" hidden="1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0"/>
        <v>8</v>
      </c>
      <c r="M323" s="26">
        <f t="shared" si="33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67" t="e">
        <f>SUMIFS([1]Up!$J:$J,[1]Up!$D:$D,D323)</f>
        <v>#VALUE!</v>
      </c>
      <c r="BJ323" s="82"/>
      <c r="BK323" s="82" t="str">
        <f t="shared" si="31"/>
        <v>PL12</v>
      </c>
      <c r="BL323" s="53" t="str">
        <f t="shared" si="32"/>
        <v/>
      </c>
      <c r="BM323" s="53" t="s">
        <v>50</v>
      </c>
      <c r="BN323" s="84" t="s">
        <v>1808</v>
      </c>
      <c r="BO323" s="53"/>
      <c r="BP323" s="53" t="s">
        <v>1809</v>
      </c>
      <c r="BQ323" s="53">
        <v>8</v>
      </c>
      <c r="BR323" s="83">
        <v>46169</v>
      </c>
      <c r="BS323" s="53"/>
      <c r="BT323" s="53"/>
    </row>
    <row r="324" spans="3:72" ht="14.25" hidden="1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0"/>
        <v>16</v>
      </c>
      <c r="M324" s="26">
        <f t="shared" si="33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67" t="e">
        <f>SUMIFS([1]Up!$J:$J,[1]Up!$D:$D,D324)</f>
        <v>#VALUE!</v>
      </c>
      <c r="BJ324" s="82"/>
      <c r="BK324" s="82" t="str">
        <f t="shared" si="31"/>
        <v>PL10</v>
      </c>
      <c r="BL324" s="53" t="str">
        <f t="shared" si="32"/>
        <v/>
      </c>
      <c r="BM324" s="53" t="s">
        <v>50</v>
      </c>
      <c r="BN324" s="84" t="s">
        <v>2053</v>
      </c>
      <c r="BO324" s="53"/>
      <c r="BP324" s="53" t="s">
        <v>2054</v>
      </c>
      <c r="BQ324" s="53">
        <v>16</v>
      </c>
      <c r="BR324" s="83">
        <v>46169</v>
      </c>
      <c r="BS324" s="53"/>
      <c r="BT324" s="53"/>
    </row>
    <row r="325" spans="3:72" ht="14.25" hidden="1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0"/>
        <v>7</v>
      </c>
      <c r="M325" s="26">
        <f t="shared" si="33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67" t="e">
        <f>SUMIFS([1]Up!$J:$J,[1]Up!$D:$D,D325)</f>
        <v>#VALUE!</v>
      </c>
      <c r="BJ325" s="82"/>
      <c r="BK325" s="82" t="str">
        <f t="shared" si="31"/>
        <v>PL19</v>
      </c>
      <c r="BL325" s="53" t="str">
        <f t="shared" si="32"/>
        <v/>
      </c>
      <c r="BM325" s="53" t="s">
        <v>50</v>
      </c>
      <c r="BN325" s="53" t="s">
        <v>2064</v>
      </c>
      <c r="BO325" s="53"/>
      <c r="BP325" s="53" t="s">
        <v>2065</v>
      </c>
      <c r="BQ325" s="53">
        <v>7</v>
      </c>
      <c r="BR325" s="83">
        <v>46169</v>
      </c>
      <c r="BS325" s="53"/>
      <c r="BT325" s="53"/>
    </row>
    <row r="326" spans="3:72" ht="14.25" hidden="1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0"/>
        <v>7</v>
      </c>
      <c r="M326" s="26">
        <f t="shared" si="33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67" t="e">
        <f>SUMIFS([1]Up!$J:$J,[1]Up!$D:$D,D326)</f>
        <v>#VALUE!</v>
      </c>
      <c r="BJ326" s="82"/>
      <c r="BK326" s="82" t="str">
        <f t="shared" si="31"/>
        <v>PL19</v>
      </c>
      <c r="BL326" s="53" t="str">
        <f t="shared" si="32"/>
        <v/>
      </c>
      <c r="BM326" s="53" t="s">
        <v>50</v>
      </c>
      <c r="BN326" s="53" t="s">
        <v>2064</v>
      </c>
      <c r="BO326" s="53"/>
      <c r="BP326" s="53" t="s">
        <v>2065</v>
      </c>
      <c r="BQ326" s="53">
        <v>7</v>
      </c>
      <c r="BR326" s="83">
        <v>46169</v>
      </c>
      <c r="BS326" s="53"/>
      <c r="BT326" s="53"/>
    </row>
    <row r="327" spans="3:72" ht="14.25" hidden="1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0"/>
        <v>1</v>
      </c>
      <c r="M327" s="26">
        <f t="shared" si="33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>
        <v>5</v>
      </c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67" t="e">
        <f>SUMIFS([1]Up!$J:$J,[1]Up!$D:$D,D327)</f>
        <v>#VALUE!</v>
      </c>
      <c r="BJ327" s="82" t="s">
        <v>4092</v>
      </c>
      <c r="BK327" s="82" t="str">
        <f t="shared" si="31"/>
        <v>PL6</v>
      </c>
      <c r="BL327" s="53" t="str">
        <f t="shared" si="32"/>
        <v>Thừa 4</v>
      </c>
      <c r="BM327" s="53" t="s">
        <v>50</v>
      </c>
      <c r="BN327" s="53"/>
      <c r="BO327" s="53"/>
      <c r="BP327" s="53" t="s">
        <v>1681</v>
      </c>
      <c r="BQ327" s="53">
        <v>1</v>
      </c>
      <c r="BR327" s="83"/>
      <c r="BS327" s="53"/>
      <c r="BT327" s="53"/>
    </row>
    <row r="328" spans="3:72" ht="14.25" hidden="1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0"/>
        <v>0</v>
      </c>
      <c r="M328" s="26">
        <f t="shared" si="33"/>
        <v>8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67" t="e">
        <f>SUMIFS([1]Up!$J:$J,[1]Up!$D:$D,D328)</f>
        <v>#VALUE!</v>
      </c>
      <c r="BJ328" s="82"/>
      <c r="BK328" s="82" t="str">
        <f t="shared" si="31"/>
        <v>PL16</v>
      </c>
      <c r="BL328" s="53" t="str">
        <f t="shared" si="32"/>
        <v/>
      </c>
      <c r="BM328" s="53" t="s">
        <v>50</v>
      </c>
      <c r="BN328" s="53" t="s">
        <v>2070</v>
      </c>
      <c r="BO328" s="53"/>
      <c r="BP328" s="53" t="s">
        <v>2071</v>
      </c>
      <c r="BQ328" s="53">
        <v>8</v>
      </c>
      <c r="BR328" s="83">
        <v>46169</v>
      </c>
      <c r="BS328" s="53"/>
      <c r="BT328" s="53"/>
    </row>
    <row r="329" spans="3:72" ht="14.25" hidden="1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0"/>
        <v>0</v>
      </c>
      <c r="M329" s="26">
        <f t="shared" si="33"/>
        <v>8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67" t="e">
        <f>SUMIFS([1]Up!$J:$J,[1]Up!$D:$D,D329)</f>
        <v>#VALUE!</v>
      </c>
      <c r="BJ329" s="82"/>
      <c r="BK329" s="82" t="str">
        <f t="shared" si="31"/>
        <v>PL16</v>
      </c>
      <c r="BL329" s="53" t="str">
        <f t="shared" si="32"/>
        <v/>
      </c>
      <c r="BM329" s="53" t="s">
        <v>50</v>
      </c>
      <c r="BN329" s="53" t="s">
        <v>2070</v>
      </c>
      <c r="BO329" s="53"/>
      <c r="BP329" s="53" t="s">
        <v>2071</v>
      </c>
      <c r="BQ329" s="53">
        <v>8</v>
      </c>
      <c r="BR329" s="83">
        <v>46169</v>
      </c>
      <c r="BS329" s="53"/>
      <c r="BT329" s="53"/>
    </row>
    <row r="330" spans="3:72" ht="14.25" hidden="1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0"/>
        <v>2</v>
      </c>
      <c r="M330" s="26">
        <f t="shared" si="33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67" t="e">
        <f>SUMIFS([1]Up!$J:$J,[1]Up!$D:$D,D330)</f>
        <v>#VALUE!</v>
      </c>
      <c r="BJ330" s="82"/>
      <c r="BK330" s="82" t="str">
        <f t="shared" si="31"/>
        <v>PL25</v>
      </c>
      <c r="BL330" s="53" t="str">
        <f t="shared" si="32"/>
        <v/>
      </c>
      <c r="BM330" s="53" t="s">
        <v>50</v>
      </c>
      <c r="BN330" s="84" t="s">
        <v>1875</v>
      </c>
      <c r="BO330" s="53"/>
      <c r="BP330" s="53" t="s">
        <v>1876</v>
      </c>
      <c r="BQ330" s="53">
        <v>2</v>
      </c>
      <c r="BR330" s="83">
        <v>46169</v>
      </c>
      <c r="BS330" s="53"/>
      <c r="BT330" s="53"/>
    </row>
    <row r="331" spans="3:72" ht="14.25" hidden="1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0"/>
        <v>4</v>
      </c>
      <c r="M331" s="26">
        <f t="shared" si="33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>
        <v>1</v>
      </c>
      <c r="BD331" s="26"/>
      <c r="BE331" s="26"/>
      <c r="BF331" s="26"/>
      <c r="BG331" s="26"/>
      <c r="BH331" s="26"/>
      <c r="BI331" s="67" t="e">
        <f>SUMIFS([1]Up!$J:$J,[1]Up!$D:$D,D331)</f>
        <v>#VALUE!</v>
      </c>
      <c r="BJ331" s="82"/>
      <c r="BK331" s="82" t="str">
        <f t="shared" si="31"/>
        <v>PL10</v>
      </c>
      <c r="BL331" s="53" t="str">
        <f t="shared" si="32"/>
        <v/>
      </c>
      <c r="BM331" s="53" t="s">
        <v>50</v>
      </c>
      <c r="BN331" s="84" t="s">
        <v>2053</v>
      </c>
      <c r="BO331" s="53"/>
      <c r="BP331" s="53" t="s">
        <v>2054</v>
      </c>
      <c r="BQ331" s="53">
        <v>4</v>
      </c>
      <c r="BR331" s="83">
        <v>46169</v>
      </c>
      <c r="BS331" s="53"/>
      <c r="BT331" s="53"/>
    </row>
    <row r="332" spans="3:72" ht="14.25" hidden="1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0"/>
        <v>1</v>
      </c>
      <c r="M332" s="26">
        <f t="shared" si="33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>
        <v>1</v>
      </c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67" t="e">
        <f>SUMIFS([1]Up!$J:$J,[1]Up!$D:$D,D332)</f>
        <v>#VALUE!</v>
      </c>
      <c r="BJ332" s="82"/>
      <c r="BK332" s="82" t="str">
        <f t="shared" si="31"/>
        <v/>
      </c>
      <c r="BL332" s="53" t="str">
        <f t="shared" si="32"/>
        <v/>
      </c>
      <c r="BM332" s="53" t="s">
        <v>50</v>
      </c>
      <c r="BN332" s="84" t="s">
        <v>1953</v>
      </c>
      <c r="BO332" s="53"/>
      <c r="BP332" s="53" t="s">
        <v>1954</v>
      </c>
      <c r="BQ332" s="53">
        <v>1</v>
      </c>
      <c r="BR332" s="83">
        <v>46169</v>
      </c>
      <c r="BS332" s="53"/>
      <c r="BT332" s="53"/>
    </row>
    <row r="333" spans="3:72" ht="14.25" hidden="1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0"/>
        <v>1</v>
      </c>
      <c r="M333" s="26">
        <f t="shared" si="33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>
        <v>1</v>
      </c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67" t="e">
        <f>SUMIFS([1]Up!$J:$J,[1]Up!$D:$D,D333)</f>
        <v>#VALUE!</v>
      </c>
      <c r="BJ333" s="82"/>
      <c r="BK333" s="82" t="str">
        <f t="shared" si="31"/>
        <v/>
      </c>
      <c r="BL333" s="53" t="str">
        <f t="shared" si="32"/>
        <v/>
      </c>
      <c r="BM333" s="53" t="s">
        <v>50</v>
      </c>
      <c r="BN333" s="84" t="s">
        <v>1948</v>
      </c>
      <c r="BO333" s="53"/>
      <c r="BP333" s="53" t="s">
        <v>1949</v>
      </c>
      <c r="BQ333" s="53">
        <v>1</v>
      </c>
      <c r="BR333" s="83">
        <v>46169</v>
      </c>
      <c r="BS333" s="53"/>
      <c r="BT333" s="53"/>
    </row>
    <row r="334" spans="3:72" ht="14.25" hidden="1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0"/>
        <v>0</v>
      </c>
      <c r="M334" s="26">
        <f t="shared" si="33"/>
        <v>5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67" t="e">
        <f>SUMIFS([1]Up!$J:$J,[1]Up!$D:$D,D334)</f>
        <v>#VALUE!</v>
      </c>
      <c r="BJ334" s="82"/>
      <c r="BK334" s="82" t="str">
        <f t="shared" si="31"/>
        <v/>
      </c>
      <c r="BL334" s="53" t="str">
        <f t="shared" si="32"/>
        <v/>
      </c>
      <c r="BM334" s="53" t="s">
        <v>50</v>
      </c>
      <c r="BN334" s="84" t="s">
        <v>1870</v>
      </c>
      <c r="BO334" s="53"/>
      <c r="BP334" s="53" t="s">
        <v>1871</v>
      </c>
      <c r="BQ334" s="53">
        <v>5</v>
      </c>
      <c r="BR334" s="83">
        <v>46169</v>
      </c>
      <c r="BS334" s="53"/>
      <c r="BT334" s="53"/>
    </row>
    <row r="335" spans="3:72" ht="14.25" hidden="1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0"/>
        <v>1</v>
      </c>
      <c r="M335" s="26">
        <f t="shared" si="33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67" t="e">
        <f>SUMIFS([1]Up!$J:$J,[1]Up!$D:$D,D335)</f>
        <v>#VALUE!</v>
      </c>
      <c r="BJ335" s="82"/>
      <c r="BK335" s="82" t="str">
        <f t="shared" si="31"/>
        <v/>
      </c>
      <c r="BL335" s="53" t="str">
        <f t="shared" si="32"/>
        <v/>
      </c>
      <c r="BM335" s="53" t="s">
        <v>50</v>
      </c>
      <c r="BN335" s="84" t="s">
        <v>1870</v>
      </c>
      <c r="BO335" s="53"/>
      <c r="BP335" s="53" t="s">
        <v>1871</v>
      </c>
      <c r="BQ335" s="53">
        <v>1</v>
      </c>
      <c r="BR335" s="83">
        <v>46169</v>
      </c>
      <c r="BS335" s="53"/>
      <c r="BT335" s="53"/>
    </row>
    <row r="336" spans="3:72" ht="14.25" hidden="1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0"/>
        <v>8</v>
      </c>
      <c r="M336" s="26">
        <f t="shared" si="33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67" t="e">
        <f>SUMIFS([1]Up!$J:$J,[1]Up!$D:$D,D336)</f>
        <v>#VALUE!</v>
      </c>
      <c r="BJ336" s="82"/>
      <c r="BK336" s="82" t="str">
        <f t="shared" si="31"/>
        <v/>
      </c>
      <c r="BL336" s="53" t="str">
        <f t="shared" si="32"/>
        <v/>
      </c>
      <c r="BM336" s="53" t="s">
        <v>50</v>
      </c>
      <c r="BN336" s="84" t="s">
        <v>1870</v>
      </c>
      <c r="BO336" s="53"/>
      <c r="BP336" s="53" t="s">
        <v>1871</v>
      </c>
      <c r="BQ336" s="53">
        <v>8</v>
      </c>
      <c r="BR336" s="83">
        <v>46169</v>
      </c>
      <c r="BS336" s="53"/>
      <c r="BT336" s="53"/>
    </row>
    <row r="337" spans="3:72" ht="14.25" hidden="1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0"/>
        <v>5</v>
      </c>
      <c r="M337" s="26">
        <f t="shared" si="33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67" t="e">
        <f>SUMIFS([1]Up!$J:$J,[1]Up!$D:$D,D337)</f>
        <v>#VALUE!</v>
      </c>
      <c r="BJ337" s="82"/>
      <c r="BK337" s="82" t="str">
        <f t="shared" si="31"/>
        <v/>
      </c>
      <c r="BL337" s="53" t="str">
        <f t="shared" si="32"/>
        <v/>
      </c>
      <c r="BM337" s="53" t="s">
        <v>50</v>
      </c>
      <c r="BN337" s="84" t="s">
        <v>1870</v>
      </c>
      <c r="BO337" s="53"/>
      <c r="BP337" s="53" t="s">
        <v>1871</v>
      </c>
      <c r="BQ337" s="53">
        <v>5</v>
      </c>
      <c r="BR337" s="83">
        <v>46169</v>
      </c>
      <c r="BS337" s="53"/>
      <c r="BT337" s="53"/>
    </row>
    <row r="338" spans="3:72" ht="14.25" hidden="1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0"/>
        <v>0</v>
      </c>
      <c r="M338" s="26">
        <f t="shared" si="33"/>
        <v>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67" t="e">
        <f>SUMIFS([1]Up!$J:$J,[1]Up!$D:$D,D338)</f>
        <v>#VALUE!</v>
      </c>
      <c r="BJ338" s="82"/>
      <c r="BK338" s="82" t="str">
        <f t="shared" si="31"/>
        <v/>
      </c>
      <c r="BL338" s="53" t="str">
        <f t="shared" si="32"/>
        <v/>
      </c>
      <c r="BM338" s="53" t="s">
        <v>50</v>
      </c>
      <c r="BN338" s="84" t="s">
        <v>1870</v>
      </c>
      <c r="BO338" s="53"/>
      <c r="BP338" s="53" t="s">
        <v>1871</v>
      </c>
      <c r="BQ338" s="53">
        <v>2</v>
      </c>
      <c r="BR338" s="83">
        <v>46169</v>
      </c>
      <c r="BS338" s="53"/>
      <c r="BT338" s="53"/>
    </row>
    <row r="339" spans="3:72" ht="14.25" hidden="1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0"/>
        <v>1</v>
      </c>
      <c r="M339" s="26">
        <f t="shared" si="33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67" t="e">
        <f>SUMIFS([1]Up!$J:$J,[1]Up!$D:$D,D339)</f>
        <v>#VALUE!</v>
      </c>
      <c r="BJ339" s="82"/>
      <c r="BK339" s="82" t="str">
        <f t="shared" si="31"/>
        <v/>
      </c>
      <c r="BL339" s="53" t="str">
        <f t="shared" si="32"/>
        <v/>
      </c>
      <c r="BM339" s="53" t="s">
        <v>50</v>
      </c>
      <c r="BN339" s="84" t="s">
        <v>1870</v>
      </c>
      <c r="BO339" s="53"/>
      <c r="BP339" s="53" t="s">
        <v>1871</v>
      </c>
      <c r="BQ339" s="53">
        <v>1</v>
      </c>
      <c r="BR339" s="83">
        <v>46169</v>
      </c>
      <c r="BS339" s="53"/>
      <c r="BT339" s="53"/>
    </row>
    <row r="340" spans="3:72" ht="14.25" hidden="1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0"/>
        <v>0</v>
      </c>
      <c r="M340" s="26">
        <f t="shared" si="33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67" t="e">
        <f>SUMIFS([1]Up!$J:$J,[1]Up!$D:$D,D340)</f>
        <v>#VALUE!</v>
      </c>
      <c r="BJ340" s="82"/>
      <c r="BK340" s="82" t="str">
        <f t="shared" si="31"/>
        <v/>
      </c>
      <c r="BL340" s="53" t="str">
        <f t="shared" si="32"/>
        <v>Thừa 1</v>
      </c>
      <c r="BM340" s="53"/>
      <c r="BN340" s="84"/>
      <c r="BO340" s="53"/>
      <c r="BP340" s="53"/>
      <c r="BQ340" s="53"/>
      <c r="BR340" s="83"/>
      <c r="BS340" s="53"/>
      <c r="BT340" s="53"/>
    </row>
    <row r="341" spans="3:72" ht="14.25" hidden="1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0"/>
        <v>1</v>
      </c>
      <c r="M341" s="26">
        <f t="shared" si="33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>
        <v>1</v>
      </c>
      <c r="BI341" s="67" t="e">
        <f>SUMIFS([1]Up!$J:$J,[1]Up!$D:$D,D341)</f>
        <v>#VALUE!</v>
      </c>
      <c r="BJ341" s="82"/>
      <c r="BK341" s="82" t="str">
        <f t="shared" si="31"/>
        <v/>
      </c>
      <c r="BL341" s="53" t="str">
        <f t="shared" si="32"/>
        <v/>
      </c>
      <c r="BM341" s="53" t="s">
        <v>50</v>
      </c>
      <c r="BN341" s="84" t="s">
        <v>1870</v>
      </c>
      <c r="BO341" s="53"/>
      <c r="BP341" s="53" t="s">
        <v>1871</v>
      </c>
      <c r="BQ341" s="53">
        <v>1</v>
      </c>
      <c r="BR341" s="83">
        <v>46169</v>
      </c>
      <c r="BS341" s="53"/>
      <c r="BT341" s="53"/>
    </row>
    <row r="342" spans="3:72" ht="14.25" hidden="1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0"/>
        <v>2</v>
      </c>
      <c r="M342" s="26">
        <f t="shared" si="33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>
        <v>2</v>
      </c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67" t="e">
        <f>SUMIFS([1]Up!$J:$J,[1]Up!$D:$D,D342)</f>
        <v>#VALUE!</v>
      </c>
      <c r="BJ342" s="82"/>
      <c r="BK342" s="82" t="str">
        <f t="shared" si="31"/>
        <v/>
      </c>
      <c r="BL342" s="53" t="str">
        <f t="shared" si="32"/>
        <v/>
      </c>
      <c r="BM342" s="53" t="s">
        <v>50</v>
      </c>
      <c r="BN342" s="53" t="s">
        <v>2085</v>
      </c>
      <c r="BO342" s="53"/>
      <c r="BP342" s="53" t="s">
        <v>2086</v>
      </c>
      <c r="BQ342" s="53">
        <v>2</v>
      </c>
      <c r="BR342" s="83">
        <v>46169</v>
      </c>
      <c r="BS342" s="53"/>
      <c r="BT342" s="53"/>
    </row>
    <row r="343" spans="3:72" ht="14.25" hidden="1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0"/>
        <v>12</v>
      </c>
      <c r="M343" s="26">
        <f t="shared" si="33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>
        <v>12</v>
      </c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67" t="e">
        <f>SUMIFS([1]Up!$J:$J,[1]Up!$D:$D,D343)</f>
        <v>#VALUE!</v>
      </c>
      <c r="BJ343" s="82"/>
      <c r="BK343" s="82" t="str">
        <f t="shared" si="31"/>
        <v/>
      </c>
      <c r="BL343" s="53" t="str">
        <f t="shared" si="32"/>
        <v/>
      </c>
      <c r="BM343" s="53" t="s">
        <v>50</v>
      </c>
      <c r="BN343" s="84" t="s">
        <v>2090</v>
      </c>
      <c r="BO343" s="53"/>
      <c r="BP343" s="53" t="s">
        <v>2091</v>
      </c>
      <c r="BQ343" s="53">
        <v>12</v>
      </c>
      <c r="BR343" s="83">
        <v>46169</v>
      </c>
      <c r="BS343" s="53"/>
      <c r="BT343" s="53"/>
    </row>
    <row r="344" spans="3:72" ht="14.25" hidden="1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0"/>
        <v>0</v>
      </c>
      <c r="M344" s="26">
        <f t="shared" si="33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67" t="e">
        <f>SUMIFS([1]Up!$J:$J,[1]Up!$D:$D,D344)</f>
        <v>#VALUE!</v>
      </c>
      <c r="BJ344" s="82"/>
      <c r="BK344" s="82" t="str">
        <f t="shared" si="31"/>
        <v/>
      </c>
      <c r="BL344" s="53" t="str">
        <f t="shared" si="32"/>
        <v/>
      </c>
      <c r="BM344" s="53" t="s">
        <v>61</v>
      </c>
      <c r="BN344" s="53" t="s">
        <v>1984</v>
      </c>
      <c r="BO344" s="53"/>
      <c r="BP344" s="53" t="s">
        <v>1985</v>
      </c>
      <c r="BQ344" s="53">
        <v>1</v>
      </c>
      <c r="BR344" s="83">
        <v>46169</v>
      </c>
      <c r="BS344" s="53"/>
      <c r="BT344" s="53"/>
    </row>
    <row r="345" spans="3:72" ht="14.25" hidden="1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0"/>
        <v>0</v>
      </c>
      <c r="M345" s="26">
        <f t="shared" si="33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67" t="e">
        <f>SUMIFS([1]Up!$J:$J,[1]Up!$D:$D,D345)</f>
        <v>#VALUE!</v>
      </c>
      <c r="BJ345" s="82"/>
      <c r="BK345" s="82" t="str">
        <f t="shared" si="31"/>
        <v>PL6</v>
      </c>
      <c r="BL345" s="53" t="str">
        <f t="shared" si="32"/>
        <v/>
      </c>
      <c r="BM345" s="53" t="s">
        <v>50</v>
      </c>
      <c r="BN345" s="53"/>
      <c r="BO345" s="53"/>
      <c r="BP345" s="53" t="s">
        <v>1992</v>
      </c>
      <c r="BQ345" s="53">
        <v>1</v>
      </c>
      <c r="BR345" s="83">
        <v>46169</v>
      </c>
      <c r="BS345" s="53"/>
      <c r="BT345" s="53"/>
    </row>
    <row r="346" spans="3:72" ht="14.25" hidden="1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0"/>
        <v>2</v>
      </c>
      <c r="M346" s="26">
        <f t="shared" si="33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>
        <v>2</v>
      </c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67" t="e">
        <f>SUMIFS([1]Up!$J:$J,[1]Up!$D:$D,D346)</f>
        <v>#VALUE!</v>
      </c>
      <c r="BJ346" s="82"/>
      <c r="BK346" s="82" t="str">
        <f t="shared" si="31"/>
        <v>PL6</v>
      </c>
      <c r="BL346" s="53" t="str">
        <f t="shared" si="32"/>
        <v/>
      </c>
      <c r="BM346" s="53" t="s">
        <v>50</v>
      </c>
      <c r="BN346" s="84" t="s">
        <v>1780</v>
      </c>
      <c r="BO346" s="53"/>
      <c r="BP346" s="53" t="s">
        <v>1781</v>
      </c>
      <c r="BQ346" s="53">
        <v>2</v>
      </c>
      <c r="BR346" s="83">
        <v>46169</v>
      </c>
      <c r="BS346" s="53"/>
      <c r="BT346" s="53"/>
    </row>
    <row r="347" spans="3:72" ht="14.25" hidden="1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0"/>
        <v>0</v>
      </c>
      <c r="M347" s="26">
        <f t="shared" si="33"/>
        <v>2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67" t="e">
        <f>SUMIFS([1]Up!$J:$J,[1]Up!$D:$D,D347)</f>
        <v>#VALUE!</v>
      </c>
      <c r="BJ347" s="82"/>
      <c r="BK347" s="82" t="str">
        <f t="shared" si="31"/>
        <v/>
      </c>
      <c r="BL347" s="53" t="str">
        <f t="shared" si="32"/>
        <v/>
      </c>
      <c r="BM347" s="53" t="s">
        <v>75</v>
      </c>
      <c r="BN347" s="53"/>
      <c r="BO347" s="53"/>
      <c r="BP347" s="53"/>
      <c r="BQ347" s="53"/>
      <c r="BR347" s="83"/>
      <c r="BS347" s="53"/>
      <c r="BT347" s="53"/>
    </row>
    <row r="348" spans="3:72" ht="14.25" hidden="1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0"/>
        <v>0</v>
      </c>
      <c r="M348" s="26">
        <f t="shared" si="33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67" t="e">
        <f>SUMIFS([1]Up!$J:$J,[1]Up!$D:$D,D348)</f>
        <v>#VALUE!</v>
      </c>
      <c r="BJ348" s="82"/>
      <c r="BK348" s="82" t="str">
        <f t="shared" si="31"/>
        <v/>
      </c>
      <c r="BL348" s="53" t="str">
        <f t="shared" si="32"/>
        <v/>
      </c>
      <c r="BM348" s="53" t="s">
        <v>75</v>
      </c>
      <c r="BN348" s="53"/>
      <c r="BO348" s="53"/>
      <c r="BP348" s="53"/>
      <c r="BQ348" s="53"/>
      <c r="BR348" s="83"/>
      <c r="BS348" s="53"/>
      <c r="BT348" s="53"/>
    </row>
    <row r="349" spans="3:72" ht="14.25" hidden="1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0"/>
        <v>0</v>
      </c>
      <c r="M349" s="26">
        <f t="shared" si="33"/>
        <v>310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67" t="e">
        <f>SUMIFS([1]Up!$J:$J,[1]Up!$D:$D,D349)</f>
        <v>#VALUE!</v>
      </c>
      <c r="BJ349" s="82"/>
      <c r="BK349" s="82" t="str">
        <f t="shared" si="31"/>
        <v/>
      </c>
      <c r="BL349" s="53" t="str">
        <f t="shared" si="32"/>
        <v/>
      </c>
      <c r="BM349" s="53" t="s">
        <v>75</v>
      </c>
      <c r="BN349" s="53"/>
      <c r="BO349" s="53"/>
      <c r="BP349" s="53"/>
      <c r="BQ349" s="53"/>
      <c r="BR349" s="83"/>
      <c r="BS349" s="53"/>
      <c r="BT349" s="53"/>
    </row>
    <row r="350" spans="3:72" ht="14.25" hidden="1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34">MIN(SUM(N350:BH350),I350)</f>
        <v>155</v>
      </c>
      <c r="M350" s="26">
        <f t="shared" si="33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>
        <v>155</v>
      </c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67" t="e">
        <f>SUMIFS([1]Up!$J:$J,[1]Up!$D:$D,D350)</f>
        <v>#VALUE!</v>
      </c>
      <c r="BJ350" s="82"/>
      <c r="BK350" s="82" t="str">
        <f t="shared" ref="BK350:BK413" si="35">IFERROR(IF(C350="Plate",LEFT(E350,FIND("*",E350,1)-1),""),IF(C350="Plate",LEFT(E350,FIND("x",E350,1)-1),""))</f>
        <v/>
      </c>
      <c r="BL350" s="53" t="str">
        <f t="shared" ref="BL350:BL413" si="36">IF(ROUND(SUM(N350:BH350)-I350,0)&gt;0,"Thừa "&amp;SUM(N350:BH350)-I350,"")</f>
        <v/>
      </c>
      <c r="BM350" s="53" t="s">
        <v>75</v>
      </c>
      <c r="BN350" s="53"/>
      <c r="BO350" s="53"/>
      <c r="BP350" s="53"/>
      <c r="BQ350" s="53"/>
      <c r="BR350" s="83"/>
      <c r="BS350" s="53"/>
      <c r="BT350" s="53"/>
    </row>
    <row r="351" spans="3:72" ht="14.25" hidden="1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4"/>
        <v>0</v>
      </c>
      <c r="M351" s="26">
        <f t="shared" si="33"/>
        <v>4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67" t="e">
        <f>SUMIFS([1]Up!$J:$J,[1]Up!$D:$D,D351)</f>
        <v>#VALUE!</v>
      </c>
      <c r="BJ351" s="82"/>
      <c r="BK351" s="82" t="str">
        <f t="shared" si="35"/>
        <v/>
      </c>
      <c r="BL351" s="53" t="str">
        <f t="shared" si="36"/>
        <v/>
      </c>
      <c r="BM351" s="53" t="s">
        <v>75</v>
      </c>
      <c r="BN351" s="53"/>
      <c r="BO351" s="53"/>
      <c r="BP351" s="53"/>
      <c r="BQ351" s="53"/>
      <c r="BR351" s="83"/>
      <c r="BS351" s="53"/>
      <c r="BT351" s="53"/>
    </row>
    <row r="352" spans="3:72" ht="14.25" hidden="1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34"/>
        <v>2</v>
      </c>
      <c r="M352" s="26">
        <f t="shared" si="33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>
        <v>2</v>
      </c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67" t="e">
        <f>SUMIFS([1]Up!$J:$J,[1]Up!$D:$D,D352)</f>
        <v>#VALUE!</v>
      </c>
      <c r="BJ352" s="82"/>
      <c r="BK352" s="82" t="str">
        <f t="shared" si="35"/>
        <v/>
      </c>
      <c r="BL352" s="53" t="str">
        <f t="shared" si="36"/>
        <v/>
      </c>
      <c r="BM352" s="53" t="s">
        <v>75</v>
      </c>
      <c r="BN352" s="53"/>
      <c r="BO352" s="53"/>
      <c r="BP352" s="53"/>
      <c r="BQ352" s="53"/>
      <c r="BR352" s="83"/>
      <c r="BS352" s="53"/>
      <c r="BT352" s="53"/>
    </row>
    <row r="353" spans="3:72" ht="14.25" hidden="1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34"/>
        <v>0</v>
      </c>
      <c r="M353" s="26">
        <f t="shared" si="33"/>
        <v>4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67" t="e">
        <f>SUMIFS([1]Up!$J:$J,[1]Up!$D:$D,D353)</f>
        <v>#VALUE!</v>
      </c>
      <c r="BJ353" s="82"/>
      <c r="BK353" s="82" t="str">
        <f t="shared" si="35"/>
        <v/>
      </c>
      <c r="BL353" s="53" t="str">
        <f t="shared" si="36"/>
        <v/>
      </c>
      <c r="BM353" s="53" t="s">
        <v>75</v>
      </c>
      <c r="BN353" s="53"/>
      <c r="BO353" s="53"/>
      <c r="BP353" s="53"/>
      <c r="BQ353" s="53"/>
      <c r="BR353" s="83"/>
      <c r="BS353" s="53"/>
      <c r="BT353" s="53"/>
    </row>
    <row r="354" spans="3:72" ht="14.25" hidden="1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34"/>
        <v>0</v>
      </c>
      <c r="M354" s="26">
        <f t="shared" si="33"/>
        <v>1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67" t="e">
        <f>SUMIFS([1]Up!$J:$J,[1]Up!$D:$D,D354)</f>
        <v>#VALUE!</v>
      </c>
      <c r="BJ354" s="82"/>
      <c r="BK354" s="82" t="str">
        <f t="shared" si="35"/>
        <v/>
      </c>
      <c r="BL354" s="53" t="str">
        <f t="shared" si="36"/>
        <v/>
      </c>
      <c r="BM354" s="53" t="s">
        <v>75</v>
      </c>
      <c r="BN354" s="53"/>
      <c r="BO354" s="53"/>
      <c r="BP354" s="53"/>
      <c r="BQ354" s="53"/>
      <c r="BR354" s="83"/>
      <c r="BS354" s="53"/>
      <c r="BT354" s="53"/>
    </row>
    <row r="355" spans="3:72" ht="14.25" hidden="1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34"/>
        <v>0</v>
      </c>
      <c r="M355" s="26">
        <f t="shared" si="33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67" t="e">
        <f>SUMIFS([1]Up!$J:$J,[1]Up!$D:$D,D355)</f>
        <v>#VALUE!</v>
      </c>
      <c r="BJ355" s="82"/>
      <c r="BK355" s="82" t="str">
        <f t="shared" si="35"/>
        <v/>
      </c>
      <c r="BL355" s="53" t="str">
        <f t="shared" si="36"/>
        <v/>
      </c>
      <c r="BM355" s="53" t="s">
        <v>75</v>
      </c>
      <c r="BN355" s="53"/>
      <c r="BO355" s="53"/>
      <c r="BP355" s="53"/>
      <c r="BQ355" s="53"/>
      <c r="BR355" s="83"/>
      <c r="BS355" s="53"/>
      <c r="BT355" s="53"/>
    </row>
    <row r="356" spans="3:72" ht="14.25" hidden="1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34"/>
        <v>0</v>
      </c>
      <c r="M356" s="26">
        <f t="shared" si="33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67" t="e">
        <f>SUMIFS([1]Up!$J:$J,[1]Up!$D:$D,D356)</f>
        <v>#VALUE!</v>
      </c>
      <c r="BJ356" s="82"/>
      <c r="BK356" s="82" t="str">
        <f t="shared" si="35"/>
        <v/>
      </c>
      <c r="BL356" s="53" t="str">
        <f t="shared" si="36"/>
        <v/>
      </c>
      <c r="BM356" s="53" t="s">
        <v>75</v>
      </c>
      <c r="BN356" s="53"/>
      <c r="BO356" s="53"/>
      <c r="BP356" s="53"/>
      <c r="BQ356" s="53"/>
      <c r="BR356" s="83"/>
      <c r="BS356" s="53"/>
      <c r="BT356" s="53"/>
    </row>
    <row r="357" spans="3:72" ht="14.25" hidden="1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34"/>
        <v>8</v>
      </c>
      <c r="M357" s="26">
        <f t="shared" si="33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>
        <v>8</v>
      </c>
      <c r="BD357" s="26"/>
      <c r="BE357" s="26"/>
      <c r="BF357" s="26"/>
      <c r="BG357" s="26"/>
      <c r="BH357" s="26"/>
      <c r="BI357" s="67" t="e">
        <f>SUMIFS([1]Up!$J:$J,[1]Up!$D:$D,D357)</f>
        <v>#VALUE!</v>
      </c>
      <c r="BJ357" s="82"/>
      <c r="BK357" s="82" t="str">
        <f t="shared" si="35"/>
        <v>PL10</v>
      </c>
      <c r="BL357" s="53" t="str">
        <f t="shared" si="36"/>
        <v/>
      </c>
      <c r="BM357" s="53" t="s">
        <v>50</v>
      </c>
      <c r="BN357" s="84" t="s">
        <v>1789</v>
      </c>
      <c r="BO357" s="53"/>
      <c r="BP357" s="53" t="s">
        <v>1790</v>
      </c>
      <c r="BQ357" s="53">
        <v>8</v>
      </c>
      <c r="BR357" s="83">
        <v>46169</v>
      </c>
      <c r="BS357" s="53"/>
      <c r="BT357" s="53"/>
    </row>
    <row r="358" spans="3:72" ht="14.25" hidden="1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34"/>
        <v>1</v>
      </c>
      <c r="M358" s="26">
        <f t="shared" si="33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>
        <v>1</v>
      </c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67" t="e">
        <f>SUMIFS([1]Up!$J:$J,[1]Up!$D:$D,D358)</f>
        <v>#VALUE!</v>
      </c>
      <c r="BJ358" s="82"/>
      <c r="BK358" s="82" t="str">
        <f t="shared" si="35"/>
        <v>PL6</v>
      </c>
      <c r="BL358" s="53" t="str">
        <f t="shared" si="36"/>
        <v/>
      </c>
      <c r="BM358" s="53" t="s">
        <v>50</v>
      </c>
      <c r="BN358" s="84" t="s">
        <v>1780</v>
      </c>
      <c r="BO358" s="53"/>
      <c r="BP358" s="53" t="s">
        <v>1781</v>
      </c>
      <c r="BQ358" s="53">
        <v>1</v>
      </c>
      <c r="BR358" s="83">
        <v>46169</v>
      </c>
      <c r="BS358" s="53"/>
      <c r="BT358" s="53"/>
    </row>
    <row r="359" spans="3:72" ht="14.25" hidden="1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34"/>
        <v>12</v>
      </c>
      <c r="M359" s="26">
        <f t="shared" si="33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>
        <v>12</v>
      </c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67" t="e">
        <f>SUMIFS([1]Up!$J:$J,[1]Up!$D:$D,D359)</f>
        <v>#VALUE!</v>
      </c>
      <c r="BJ359" s="82"/>
      <c r="BK359" s="82" t="str">
        <f t="shared" si="35"/>
        <v>PL6</v>
      </c>
      <c r="BL359" s="53" t="str">
        <f t="shared" si="36"/>
        <v/>
      </c>
      <c r="BM359" s="53" t="s">
        <v>50</v>
      </c>
      <c r="BN359" s="84" t="s">
        <v>1780</v>
      </c>
      <c r="BO359" s="53"/>
      <c r="BP359" s="53" t="s">
        <v>1781</v>
      </c>
      <c r="BQ359" s="53">
        <v>12</v>
      </c>
      <c r="BR359" s="83">
        <v>46169</v>
      </c>
      <c r="BS359" s="53"/>
      <c r="BT359" s="53"/>
    </row>
    <row r="360" spans="3:72" ht="14.25" hidden="1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34"/>
        <v>12</v>
      </c>
      <c r="M360" s="26">
        <f t="shared" ref="M360:M426" si="37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>
        <v>12</v>
      </c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67" t="e">
        <f>SUMIFS([1]Up!$J:$J,[1]Up!$D:$D,D360)</f>
        <v>#VALUE!</v>
      </c>
      <c r="BJ360" s="82"/>
      <c r="BK360" s="82" t="str">
        <f t="shared" si="35"/>
        <v>PL6</v>
      </c>
      <c r="BL360" s="53" t="str">
        <f t="shared" si="36"/>
        <v/>
      </c>
      <c r="BM360" s="53" t="s">
        <v>50</v>
      </c>
      <c r="BN360" s="84" t="s">
        <v>1780</v>
      </c>
      <c r="BO360" s="53"/>
      <c r="BP360" s="53" t="s">
        <v>1781</v>
      </c>
      <c r="BQ360" s="53">
        <v>12</v>
      </c>
      <c r="BR360" s="83">
        <v>46169</v>
      </c>
      <c r="BS360" s="53"/>
      <c r="BT360" s="53"/>
    </row>
    <row r="361" spans="3:72" ht="14.25" hidden="1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34"/>
        <v>1</v>
      </c>
      <c r="M361" s="26">
        <f t="shared" si="37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>
        <v>1</v>
      </c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67" t="e">
        <f>SUMIFS([1]Up!$J:$J,[1]Up!$D:$D,D361)</f>
        <v>#VALUE!</v>
      </c>
      <c r="BJ361" s="82"/>
      <c r="BK361" s="82" t="str">
        <f t="shared" si="35"/>
        <v/>
      </c>
      <c r="BL361" s="53" t="str">
        <f t="shared" si="36"/>
        <v/>
      </c>
      <c r="BM361" s="53" t="s">
        <v>50</v>
      </c>
      <c r="BN361" s="84" t="s">
        <v>1953</v>
      </c>
      <c r="BO361" s="53"/>
      <c r="BP361" s="53" t="s">
        <v>1954</v>
      </c>
      <c r="BQ361" s="53">
        <v>1</v>
      </c>
      <c r="BR361" s="83">
        <v>46169</v>
      </c>
      <c r="BS361" s="53"/>
      <c r="BT361" s="53"/>
    </row>
    <row r="362" spans="3:72" ht="14.25" hidden="1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34"/>
        <v>1</v>
      </c>
      <c r="M362" s="26">
        <f t="shared" si="37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>
        <f>(12000+1124)/G362</f>
        <v>1.0022911257064304</v>
      </c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67" t="e">
        <f>SUMIFS([1]Up!$J:$J,[1]Up!$D:$D,D362)</f>
        <v>#VALUE!</v>
      </c>
      <c r="BJ362" s="82"/>
      <c r="BK362" s="82" t="str">
        <f t="shared" si="35"/>
        <v/>
      </c>
      <c r="BL362" s="53" t="str">
        <f t="shared" si="36"/>
        <v/>
      </c>
      <c r="BM362" s="53" t="s">
        <v>50</v>
      </c>
      <c r="BN362" s="53"/>
      <c r="BO362" s="53"/>
      <c r="BP362" s="53" t="s">
        <v>1681</v>
      </c>
      <c r="BQ362" s="53">
        <v>1</v>
      </c>
      <c r="BR362" s="83"/>
      <c r="BS362" s="53"/>
      <c r="BT362" s="53"/>
    </row>
    <row r="363" spans="3:72" ht="14.25" hidden="1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34"/>
        <v>0</v>
      </c>
      <c r="M363" s="26">
        <f t="shared" si="37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>
        <v>1</v>
      </c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67" t="e">
        <f>SUMIFS([1]Up!$J:$J,[1]Up!$D:$D,D363)</f>
        <v>#VALUE!</v>
      </c>
      <c r="BJ363" s="82"/>
      <c r="BK363" s="82" t="str">
        <f t="shared" si="35"/>
        <v/>
      </c>
      <c r="BL363" s="53" t="str">
        <f t="shared" si="36"/>
        <v>Thừa 1</v>
      </c>
      <c r="BM363" s="53"/>
      <c r="BN363" s="84"/>
      <c r="BO363" s="53"/>
      <c r="BP363" s="53"/>
      <c r="BQ363" s="53"/>
      <c r="BR363" s="83"/>
      <c r="BS363" s="53"/>
      <c r="BT363" s="53"/>
    </row>
    <row r="364" spans="3:72" ht="14.25" hidden="1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34"/>
        <v>0</v>
      </c>
      <c r="M364" s="26">
        <f t="shared" si="37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67" t="e">
        <f>SUMIFS([1]Up!$J:$J,[1]Up!$D:$D,D364)</f>
        <v>#VALUE!</v>
      </c>
      <c r="BJ364" s="82"/>
      <c r="BK364" s="82" t="str">
        <f t="shared" si="35"/>
        <v/>
      </c>
      <c r="BL364" s="53" t="str">
        <f t="shared" si="36"/>
        <v/>
      </c>
      <c r="BM364" s="53" t="s">
        <v>50</v>
      </c>
      <c r="BN364" s="84" t="s">
        <v>1921</v>
      </c>
      <c r="BO364" s="53"/>
      <c r="BP364" s="53" t="s">
        <v>1922</v>
      </c>
      <c r="BQ364" s="53">
        <v>1</v>
      </c>
      <c r="BR364" s="83">
        <v>46169</v>
      </c>
      <c r="BS364" s="53"/>
      <c r="BT364" s="53"/>
    </row>
    <row r="365" spans="3:72" ht="14.25" hidden="1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34"/>
        <v>0.91645028257217043</v>
      </c>
      <c r="M365" s="26">
        <f t="shared" si="37"/>
        <v>8.3549717427829573E-2</v>
      </c>
      <c r="N365" s="26"/>
      <c r="O365" s="26"/>
      <c r="P365" s="26"/>
      <c r="Q365" s="26"/>
      <c r="R365" s="26"/>
      <c r="S365" s="26"/>
      <c r="T365" s="26"/>
      <c r="U365" s="26">
        <f t="shared" ref="U365:U366" si="38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67" t="e">
        <f>SUMIFS([1]Up!$J:$J,[1]Up!$D:$D,D365)</f>
        <v>#VALUE!</v>
      </c>
      <c r="BJ365" s="82"/>
      <c r="BK365" s="82" t="str">
        <f t="shared" si="35"/>
        <v/>
      </c>
      <c r="BL365" s="53" t="str">
        <f t="shared" si="36"/>
        <v/>
      </c>
      <c r="BM365" s="53" t="s">
        <v>50</v>
      </c>
      <c r="BN365" s="53"/>
      <c r="BO365" s="53"/>
      <c r="BP365" s="53" t="s">
        <v>1681</v>
      </c>
      <c r="BQ365" s="53">
        <v>1</v>
      </c>
      <c r="BR365" s="83"/>
      <c r="BS365" s="53"/>
      <c r="BT365" s="53"/>
    </row>
    <row r="366" spans="3:72" ht="14.25" hidden="1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34"/>
        <v>0.91645028257217043</v>
      </c>
      <c r="M366" s="26">
        <f t="shared" si="37"/>
        <v>8.3549717427829573E-2</v>
      </c>
      <c r="N366" s="26"/>
      <c r="O366" s="26"/>
      <c r="P366" s="26"/>
      <c r="Q366" s="26"/>
      <c r="R366" s="26"/>
      <c r="S366" s="26"/>
      <c r="T366" s="26"/>
      <c r="U366" s="26">
        <f t="shared" si="38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67" t="e">
        <f>SUMIFS([1]Up!$J:$J,[1]Up!$D:$D,D366)</f>
        <v>#VALUE!</v>
      </c>
      <c r="BJ366" s="82"/>
      <c r="BK366" s="82" t="str">
        <f t="shared" si="35"/>
        <v/>
      </c>
      <c r="BL366" s="53" t="str">
        <f t="shared" si="36"/>
        <v/>
      </c>
      <c r="BM366" s="53" t="s">
        <v>50</v>
      </c>
      <c r="BN366" s="53"/>
      <c r="BO366" s="53"/>
      <c r="BP366" s="53" t="s">
        <v>1681</v>
      </c>
      <c r="BQ366" s="53">
        <v>1</v>
      </c>
      <c r="BR366" s="83"/>
      <c r="BS366" s="53"/>
      <c r="BT366" s="53"/>
    </row>
    <row r="367" spans="3:72" ht="14.25" hidden="1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34"/>
        <v>0</v>
      </c>
      <c r="M367" s="26">
        <f t="shared" si="37"/>
        <v>8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67" t="e">
        <f>SUMIFS([1]Up!$J:$J,[1]Up!$D:$D,D367)</f>
        <v>#VALUE!</v>
      </c>
      <c r="BJ367" s="82"/>
      <c r="BK367" s="82" t="str">
        <f t="shared" si="35"/>
        <v/>
      </c>
      <c r="BL367" s="53" t="str">
        <f t="shared" si="36"/>
        <v/>
      </c>
      <c r="BM367" s="53" t="s">
        <v>50</v>
      </c>
      <c r="BN367" s="84" t="s">
        <v>1870</v>
      </c>
      <c r="BO367" s="53"/>
      <c r="BP367" s="53" t="s">
        <v>1871</v>
      </c>
      <c r="BQ367" s="53">
        <v>8</v>
      </c>
      <c r="BR367" s="83">
        <v>46169</v>
      </c>
      <c r="BS367" s="53"/>
      <c r="BT367" s="53"/>
    </row>
    <row r="368" spans="3:72" ht="14.25" hidden="1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34"/>
        <v>8</v>
      </c>
      <c r="M368" s="26">
        <f t="shared" si="37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67" t="e">
        <f>SUMIFS([1]Up!$J:$J,[1]Up!$D:$D,D368)</f>
        <v>#VALUE!</v>
      </c>
      <c r="BJ368" s="82"/>
      <c r="BK368" s="82" t="str">
        <f t="shared" si="35"/>
        <v/>
      </c>
      <c r="BL368" s="53" t="str">
        <f t="shared" si="36"/>
        <v/>
      </c>
      <c r="BM368" s="53" t="s">
        <v>50</v>
      </c>
      <c r="BN368" s="84" t="s">
        <v>1870</v>
      </c>
      <c r="BO368" s="53"/>
      <c r="BP368" s="53" t="s">
        <v>1871</v>
      </c>
      <c r="BQ368" s="53">
        <v>8</v>
      </c>
      <c r="BR368" s="83">
        <v>46169</v>
      </c>
      <c r="BS368" s="53"/>
      <c r="BT368" s="53"/>
    </row>
    <row r="369" spans="3:72" ht="14.25" hidden="1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34"/>
        <v>8</v>
      </c>
      <c r="M369" s="26">
        <f t="shared" si="37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67" t="e">
        <f>SUMIFS([1]Up!$J:$J,[1]Up!$D:$D,D369)</f>
        <v>#VALUE!</v>
      </c>
      <c r="BJ369" s="82"/>
      <c r="BK369" s="82" t="str">
        <f t="shared" si="35"/>
        <v/>
      </c>
      <c r="BL369" s="53" t="str">
        <f t="shared" si="36"/>
        <v/>
      </c>
      <c r="BM369" s="53" t="s">
        <v>50</v>
      </c>
      <c r="BN369" s="84" t="s">
        <v>1870</v>
      </c>
      <c r="BO369" s="53"/>
      <c r="BP369" s="53" t="s">
        <v>1871</v>
      </c>
      <c r="BQ369" s="53">
        <v>8</v>
      </c>
      <c r="BR369" s="83">
        <v>46169</v>
      </c>
      <c r="BS369" s="53"/>
      <c r="BT369" s="53"/>
    </row>
    <row r="370" spans="3:72" ht="14.25" hidden="1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34"/>
        <v>9</v>
      </c>
      <c r="M370" s="26">
        <f t="shared" si="37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>
        <v>9</v>
      </c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67" t="e">
        <f>SUMIFS([1]Up!$J:$J,[1]Up!$D:$D,D370)</f>
        <v>#VALUE!</v>
      </c>
      <c r="BJ370" s="82"/>
      <c r="BK370" s="82" t="str">
        <f t="shared" si="35"/>
        <v/>
      </c>
      <c r="BL370" s="53" t="str">
        <f t="shared" si="36"/>
        <v/>
      </c>
      <c r="BM370" s="53" t="s">
        <v>50</v>
      </c>
      <c r="BN370" s="84" t="s">
        <v>2090</v>
      </c>
      <c r="BO370" s="53"/>
      <c r="BP370" s="53" t="s">
        <v>2091</v>
      </c>
      <c r="BQ370" s="53">
        <v>9</v>
      </c>
      <c r="BR370" s="83">
        <v>46169</v>
      </c>
      <c r="BS370" s="53"/>
      <c r="BT370" s="53"/>
    </row>
    <row r="371" spans="3:72" ht="14.25" hidden="1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34"/>
        <v>0</v>
      </c>
      <c r="M371" s="26">
        <f t="shared" si="37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67" t="e">
        <f>SUMIFS([1]Up!$J:$J,[1]Up!$D:$D,D371)</f>
        <v>#VALUE!</v>
      </c>
      <c r="BJ371" s="82"/>
      <c r="BK371" s="82" t="str">
        <f t="shared" si="35"/>
        <v/>
      </c>
      <c r="BL371" s="53" t="str">
        <f t="shared" si="36"/>
        <v/>
      </c>
      <c r="BM371" s="53" t="s">
        <v>61</v>
      </c>
      <c r="BN371" s="53" t="s">
        <v>1984</v>
      </c>
      <c r="BO371" s="53"/>
      <c r="BP371" s="53" t="s">
        <v>1985</v>
      </c>
      <c r="BQ371" s="53">
        <v>1</v>
      </c>
      <c r="BR371" s="83">
        <v>46169</v>
      </c>
      <c r="BS371" s="53"/>
      <c r="BT371" s="53"/>
    </row>
    <row r="372" spans="3:72" ht="14.25" hidden="1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34"/>
        <v>0</v>
      </c>
      <c r="M372" s="26">
        <f t="shared" si="37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67" t="e">
        <f>SUMIFS([1]Up!$J:$J,[1]Up!$D:$D,D372)</f>
        <v>#VALUE!</v>
      </c>
      <c r="BJ372" s="82"/>
      <c r="BK372" s="82" t="str">
        <f t="shared" si="35"/>
        <v>PL6</v>
      </c>
      <c r="BL372" s="53" t="str">
        <f t="shared" si="36"/>
        <v/>
      </c>
      <c r="BM372" s="53" t="s">
        <v>50</v>
      </c>
      <c r="BN372" s="53"/>
      <c r="BO372" s="53"/>
      <c r="BP372" s="53" t="s">
        <v>1992</v>
      </c>
      <c r="BQ372" s="53">
        <v>1</v>
      </c>
      <c r="BR372" s="83">
        <v>46169</v>
      </c>
      <c r="BS372" s="53"/>
      <c r="BT372" s="53"/>
    </row>
    <row r="373" spans="3:72" ht="14.25" hidden="1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34"/>
        <v>0</v>
      </c>
      <c r="M373" s="26">
        <f t="shared" si="37"/>
        <v>352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67" t="e">
        <f>SUMIFS([1]Up!$J:$J,[1]Up!$D:$D,D373)</f>
        <v>#VALUE!</v>
      </c>
      <c r="BJ373" s="82"/>
      <c r="BK373" s="82" t="str">
        <f t="shared" si="35"/>
        <v/>
      </c>
      <c r="BL373" s="53" t="str">
        <f t="shared" si="36"/>
        <v/>
      </c>
      <c r="BM373" s="53" t="s">
        <v>75</v>
      </c>
      <c r="BN373" s="53"/>
      <c r="BO373" s="53"/>
      <c r="BP373" s="53"/>
      <c r="BQ373" s="53"/>
      <c r="BR373" s="83"/>
      <c r="BS373" s="53"/>
      <c r="BT373" s="53"/>
    </row>
    <row r="374" spans="3:72" ht="14.25" hidden="1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34"/>
        <v>176</v>
      </c>
      <c r="M374" s="26">
        <f t="shared" si="37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>
        <v>176</v>
      </c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67" t="e">
        <f>SUMIFS([1]Up!$J:$J,[1]Up!$D:$D,D374)</f>
        <v>#VALUE!</v>
      </c>
      <c r="BJ374" s="82"/>
      <c r="BK374" s="82" t="str">
        <f t="shared" si="35"/>
        <v/>
      </c>
      <c r="BL374" s="53" t="str">
        <f t="shared" si="36"/>
        <v/>
      </c>
      <c r="BM374" s="53" t="s">
        <v>75</v>
      </c>
      <c r="BN374" s="53"/>
      <c r="BO374" s="53"/>
      <c r="BP374" s="53"/>
      <c r="BQ374" s="53"/>
      <c r="BR374" s="83"/>
      <c r="BS374" s="53"/>
      <c r="BT374" s="53"/>
    </row>
    <row r="375" spans="3:72" ht="14.25" hidden="1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34"/>
        <v>0</v>
      </c>
      <c r="M375" s="26">
        <f t="shared" si="37"/>
        <v>4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67" t="e">
        <f>SUMIFS([1]Up!$J:$J,[1]Up!$D:$D,D375)</f>
        <v>#VALUE!</v>
      </c>
      <c r="BJ375" s="82"/>
      <c r="BK375" s="82" t="str">
        <f t="shared" si="35"/>
        <v/>
      </c>
      <c r="BL375" s="53" t="str">
        <f t="shared" si="36"/>
        <v/>
      </c>
      <c r="BM375" s="53" t="s">
        <v>75</v>
      </c>
      <c r="BN375" s="53"/>
      <c r="BO375" s="53"/>
      <c r="BP375" s="53"/>
      <c r="BQ375" s="53"/>
      <c r="BR375" s="83"/>
      <c r="BS375" s="53"/>
      <c r="BT375" s="53"/>
    </row>
    <row r="376" spans="3:72" ht="14.25" hidden="1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34"/>
        <v>0</v>
      </c>
      <c r="M376" s="26">
        <f t="shared" si="37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67" t="e">
        <f>SUMIFS([1]Up!$J:$J,[1]Up!$D:$D,D376)</f>
        <v>#VALUE!</v>
      </c>
      <c r="BJ376" s="82"/>
      <c r="BK376" s="82" t="str">
        <f t="shared" si="35"/>
        <v/>
      </c>
      <c r="BL376" s="53" t="str">
        <f t="shared" si="36"/>
        <v/>
      </c>
      <c r="BM376" s="53" t="s">
        <v>75</v>
      </c>
      <c r="BN376" s="53"/>
      <c r="BO376" s="53"/>
      <c r="BP376" s="53"/>
      <c r="BQ376" s="53"/>
      <c r="BR376" s="83"/>
      <c r="BS376" s="53"/>
      <c r="BT376" s="53"/>
    </row>
    <row r="377" spans="3:72" ht="14.25" hidden="1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34"/>
        <v>0</v>
      </c>
      <c r="M377" s="26">
        <f t="shared" si="37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67" t="e">
        <f>SUMIFS([1]Up!$J:$J,[1]Up!$D:$D,D377)</f>
        <v>#VALUE!</v>
      </c>
      <c r="BJ377" s="82"/>
      <c r="BK377" s="82" t="str">
        <f t="shared" si="35"/>
        <v/>
      </c>
      <c r="BL377" s="53" t="str">
        <f t="shared" si="36"/>
        <v/>
      </c>
      <c r="BM377" s="53" t="s">
        <v>75</v>
      </c>
      <c r="BN377" s="53"/>
      <c r="BO377" s="53"/>
      <c r="BP377" s="53"/>
      <c r="BQ377" s="53"/>
      <c r="BR377" s="83"/>
      <c r="BS377" s="53"/>
      <c r="BT377" s="53"/>
    </row>
    <row r="378" spans="3:72" ht="14.25" hidden="1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34"/>
        <v>1</v>
      </c>
      <c r="M378" s="26">
        <f t="shared" si="37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>
        <v>1</v>
      </c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67" t="e">
        <f>SUMIFS([1]Up!$J:$J,[1]Up!$D:$D,D378)</f>
        <v>#VALUE!</v>
      </c>
      <c r="BJ378" s="82"/>
      <c r="BK378" s="82" t="str">
        <f t="shared" si="35"/>
        <v>PL6</v>
      </c>
      <c r="BL378" s="53" t="str">
        <f t="shared" si="36"/>
        <v/>
      </c>
      <c r="BM378" s="53" t="s">
        <v>50</v>
      </c>
      <c r="BN378" s="84" t="s">
        <v>1780</v>
      </c>
      <c r="BO378" s="53"/>
      <c r="BP378" s="53" t="s">
        <v>1781</v>
      </c>
      <c r="BQ378" s="53">
        <v>1</v>
      </c>
      <c r="BR378" s="83">
        <v>46169</v>
      </c>
      <c r="BS378" s="53"/>
      <c r="BT378" s="53"/>
    </row>
    <row r="379" spans="3:72" ht="14.25" hidden="1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34"/>
        <v>8</v>
      </c>
      <c r="M379" s="26">
        <f t="shared" si="37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>
        <v>8</v>
      </c>
      <c r="BD379" s="26"/>
      <c r="BE379" s="26"/>
      <c r="BF379" s="26"/>
      <c r="BG379" s="26"/>
      <c r="BH379" s="26"/>
      <c r="BI379" s="67" t="e">
        <f>SUMIFS([1]Up!$J:$J,[1]Up!$D:$D,D379)</f>
        <v>#VALUE!</v>
      </c>
      <c r="BJ379" s="82"/>
      <c r="BK379" s="82" t="str">
        <f t="shared" si="35"/>
        <v>PL10</v>
      </c>
      <c r="BL379" s="53" t="str">
        <f t="shared" si="36"/>
        <v/>
      </c>
      <c r="BM379" s="53" t="s">
        <v>50</v>
      </c>
      <c r="BN379" s="84" t="s">
        <v>1789</v>
      </c>
      <c r="BO379" s="53"/>
      <c r="BP379" s="53" t="s">
        <v>1790</v>
      </c>
      <c r="BQ379" s="53">
        <v>8</v>
      </c>
      <c r="BR379" s="83">
        <v>46169</v>
      </c>
      <c r="BS379" s="53"/>
      <c r="BT379" s="53"/>
    </row>
    <row r="380" spans="3:72" ht="14.25" hidden="1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34"/>
        <v>9</v>
      </c>
      <c r="M380" s="26">
        <f t="shared" si="37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>
        <v>9</v>
      </c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67" t="e">
        <f>SUMIFS([1]Up!$J:$J,[1]Up!$D:$D,D380)</f>
        <v>#VALUE!</v>
      </c>
      <c r="BJ380" s="82"/>
      <c r="BK380" s="82" t="str">
        <f t="shared" si="35"/>
        <v>PL6</v>
      </c>
      <c r="BL380" s="53" t="str">
        <f t="shared" si="36"/>
        <v/>
      </c>
      <c r="BM380" s="53" t="s">
        <v>50</v>
      </c>
      <c r="BN380" s="84" t="s">
        <v>1780</v>
      </c>
      <c r="BO380" s="53"/>
      <c r="BP380" s="53" t="s">
        <v>1781</v>
      </c>
      <c r="BQ380" s="53">
        <v>9</v>
      </c>
      <c r="BR380" s="83">
        <v>46169</v>
      </c>
      <c r="BS380" s="53"/>
      <c r="BT380" s="53"/>
    </row>
    <row r="381" spans="3:72" ht="14.25" hidden="1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34"/>
        <v>9</v>
      </c>
      <c r="M381" s="26">
        <f t="shared" si="37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>
        <v>9</v>
      </c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67" t="e">
        <f>SUMIFS([1]Up!$J:$J,[1]Up!$D:$D,D381)</f>
        <v>#VALUE!</v>
      </c>
      <c r="BJ381" s="82"/>
      <c r="BK381" s="82" t="str">
        <f t="shared" si="35"/>
        <v>PL6</v>
      </c>
      <c r="BL381" s="53" t="str">
        <f t="shared" si="36"/>
        <v/>
      </c>
      <c r="BM381" s="53" t="s">
        <v>50</v>
      </c>
      <c r="BN381" s="84" t="s">
        <v>1780</v>
      </c>
      <c r="BO381" s="53"/>
      <c r="BP381" s="53" t="s">
        <v>1781</v>
      </c>
      <c r="BQ381" s="53">
        <v>9</v>
      </c>
      <c r="BR381" s="83">
        <v>46169</v>
      </c>
      <c r="BS381" s="53"/>
      <c r="BT381" s="53"/>
    </row>
    <row r="382" spans="3:72" ht="14.25" hidden="1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34"/>
        <v>4</v>
      </c>
      <c r="M382" s="26">
        <f t="shared" si="37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>
        <v>4</v>
      </c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67" t="e">
        <f>SUMIFS([1]Up!$J:$J,[1]Up!$D:$D,D382)</f>
        <v>#VALUE!</v>
      </c>
      <c r="BJ382" s="82"/>
      <c r="BK382" s="82" t="str">
        <f t="shared" si="35"/>
        <v>PL1.5</v>
      </c>
      <c r="BL382" s="53" t="str">
        <f t="shared" si="36"/>
        <v/>
      </c>
      <c r="BM382" s="53" t="s">
        <v>50</v>
      </c>
      <c r="BN382" s="84" t="s">
        <v>3832</v>
      </c>
      <c r="BO382" s="53"/>
      <c r="BP382" s="84" t="s">
        <v>3833</v>
      </c>
      <c r="BQ382" s="53">
        <v>4</v>
      </c>
      <c r="BR382" s="83">
        <v>46191</v>
      </c>
      <c r="BS382" s="53"/>
      <c r="BT382" s="53"/>
    </row>
    <row r="383" spans="3:72" ht="14.25" hidden="1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34"/>
        <v>2</v>
      </c>
      <c r="M383" s="26">
        <f t="shared" si="37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>
        <v>2</v>
      </c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67" t="e">
        <f>SUMIFS([1]Up!$J:$J,[1]Up!$D:$D,D383)</f>
        <v>#VALUE!</v>
      </c>
      <c r="BJ383" s="82"/>
      <c r="BK383" s="82" t="str">
        <f t="shared" si="35"/>
        <v>PL2.6</v>
      </c>
      <c r="BL383" s="53" t="str">
        <f t="shared" si="36"/>
        <v/>
      </c>
      <c r="BM383" s="53" t="s">
        <v>50</v>
      </c>
      <c r="BN383" s="84" t="s">
        <v>3877</v>
      </c>
      <c r="BO383" s="53"/>
      <c r="BP383" s="53" t="s">
        <v>3878</v>
      </c>
      <c r="BQ383" s="53">
        <v>2</v>
      </c>
      <c r="BR383" s="83">
        <v>46191</v>
      </c>
      <c r="BS383" s="53"/>
      <c r="BT383" s="53"/>
    </row>
    <row r="384" spans="3:72" ht="14.25" hidden="1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34"/>
        <v>6</v>
      </c>
      <c r="M384" s="26">
        <f t="shared" si="37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>
        <v>6</v>
      </c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67" t="e">
        <f>SUMIFS([1]Up!$J:$J,[1]Up!$D:$D,D384)</f>
        <v>#VALUE!</v>
      </c>
      <c r="BJ384" s="82"/>
      <c r="BK384" s="82" t="str">
        <f t="shared" si="35"/>
        <v>PL6</v>
      </c>
      <c r="BL384" s="53" t="str">
        <f t="shared" si="36"/>
        <v/>
      </c>
      <c r="BM384" s="53" t="s">
        <v>50</v>
      </c>
      <c r="BN384" s="84" t="s">
        <v>1780</v>
      </c>
      <c r="BO384" s="53"/>
      <c r="BP384" s="53" t="s">
        <v>1781</v>
      </c>
      <c r="BQ384" s="53">
        <v>6</v>
      </c>
      <c r="BR384" s="83">
        <v>46169</v>
      </c>
      <c r="BS384" s="53"/>
      <c r="BT384" s="53"/>
    </row>
    <row r="385" spans="3:72" ht="14.25" hidden="1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4"/>
        <v>0</v>
      </c>
      <c r="M385" s="26">
        <f t="shared" ref="M385:M386" si="39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>
        <v>66</v>
      </c>
      <c r="BC385" s="26"/>
      <c r="BD385" s="26"/>
      <c r="BE385" s="26"/>
      <c r="BF385" s="26"/>
      <c r="BG385" s="26"/>
      <c r="BH385" s="26"/>
      <c r="BI385" s="67" t="e">
        <f>SUMIFS([1]Up!$J:$J,[1]Up!$D:$D,D385)</f>
        <v>#VALUE!</v>
      </c>
      <c r="BJ385" s="82"/>
      <c r="BK385" s="82" t="str">
        <f t="shared" si="35"/>
        <v/>
      </c>
      <c r="BL385" s="53" t="str">
        <f t="shared" si="36"/>
        <v>Thừa 132</v>
      </c>
      <c r="BM385" s="53"/>
      <c r="BN385" s="84"/>
      <c r="BO385" s="53"/>
      <c r="BP385" s="53"/>
      <c r="BQ385" s="53"/>
      <c r="BR385" s="83"/>
      <c r="BS385" s="53"/>
      <c r="BT385" s="53"/>
    </row>
    <row r="386" spans="3:72" ht="14.25" hidden="1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34"/>
        <v>0</v>
      </c>
      <c r="M386" s="26">
        <f t="shared" si="39"/>
        <v>66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67" t="e">
        <f>SUMIFS([1]Up!$J:$J,[1]Up!$D:$D,D386)</f>
        <v>#VALUE!</v>
      </c>
      <c r="BJ386" s="82"/>
      <c r="BK386" s="82" t="str">
        <f t="shared" si="35"/>
        <v>PL8</v>
      </c>
      <c r="BL386" s="53" t="str">
        <f t="shared" si="36"/>
        <v/>
      </c>
      <c r="BM386" s="53" t="s">
        <v>50</v>
      </c>
      <c r="BN386" s="84" t="s">
        <v>3821</v>
      </c>
      <c r="BO386" s="53"/>
      <c r="BP386" s="53" t="s">
        <v>3822</v>
      </c>
      <c r="BQ386" s="53">
        <v>66</v>
      </c>
      <c r="BR386" s="83">
        <v>46191</v>
      </c>
      <c r="BS386" s="53"/>
      <c r="BT386" s="53"/>
    </row>
    <row r="387" spans="3:72" ht="14.25" hidden="1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34"/>
        <v>7</v>
      </c>
      <c r="M387" s="26">
        <f t="shared" si="37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>
        <v>7</v>
      </c>
      <c r="BD387" s="26"/>
      <c r="BE387" s="26"/>
      <c r="BF387" s="26"/>
      <c r="BG387" s="26"/>
      <c r="BH387" s="26"/>
      <c r="BI387" s="67" t="e">
        <f>SUMIFS([1]Up!$J:$J,[1]Up!$D:$D,D387)</f>
        <v>#VALUE!</v>
      </c>
      <c r="BJ387" s="82"/>
      <c r="BK387" s="82" t="str">
        <f t="shared" si="35"/>
        <v>PL8</v>
      </c>
      <c r="BL387" s="53" t="str">
        <f t="shared" si="36"/>
        <v/>
      </c>
      <c r="BM387" s="53" t="s">
        <v>50</v>
      </c>
      <c r="BN387" s="84" t="s">
        <v>1796</v>
      </c>
      <c r="BO387" s="53"/>
      <c r="BP387" s="53" t="s">
        <v>1797</v>
      </c>
      <c r="BQ387" s="53">
        <v>7</v>
      </c>
      <c r="BR387" s="83">
        <v>46169</v>
      </c>
      <c r="BS387" s="53"/>
      <c r="BT387" s="53"/>
    </row>
    <row r="388" spans="3:72" ht="14.25" hidden="1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34"/>
        <v>16</v>
      </c>
      <c r="M388" s="26">
        <f t="shared" si="37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>
        <v>16</v>
      </c>
      <c r="BD388" s="26"/>
      <c r="BE388" s="26"/>
      <c r="BF388" s="26"/>
      <c r="BG388" s="26"/>
      <c r="BH388" s="26"/>
      <c r="BI388" s="67" t="e">
        <f>SUMIFS([1]Up!$J:$J,[1]Up!$D:$D,D388)</f>
        <v>#VALUE!</v>
      </c>
      <c r="BJ388" s="82"/>
      <c r="BK388" s="82" t="str">
        <f t="shared" si="35"/>
        <v>PL8</v>
      </c>
      <c r="BL388" s="53" t="str">
        <f t="shared" si="36"/>
        <v/>
      </c>
      <c r="BM388" s="53" t="s">
        <v>50</v>
      </c>
      <c r="BN388" s="84" t="s">
        <v>1796</v>
      </c>
      <c r="BO388" s="53"/>
      <c r="BP388" s="53" t="s">
        <v>1797</v>
      </c>
      <c r="BQ388" s="53">
        <v>16</v>
      </c>
      <c r="BR388" s="83">
        <v>46169</v>
      </c>
      <c r="BS388" s="53"/>
      <c r="BT388" s="53"/>
    </row>
    <row r="389" spans="3:72" ht="14.25" hidden="1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34"/>
        <v>14</v>
      </c>
      <c r="M389" s="26">
        <f t="shared" si="37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>
        <v>14</v>
      </c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67" t="e">
        <f>SUMIFS([1]Up!$J:$J,[1]Up!$D:$D,D389)</f>
        <v>#VALUE!</v>
      </c>
      <c r="BJ389" s="82"/>
      <c r="BK389" s="82" t="str">
        <f t="shared" si="35"/>
        <v>PL2.6</v>
      </c>
      <c r="BL389" s="53" t="str">
        <f t="shared" si="36"/>
        <v/>
      </c>
      <c r="BM389" s="53" t="s">
        <v>50</v>
      </c>
      <c r="BN389" s="84" t="s">
        <v>3877</v>
      </c>
      <c r="BO389" s="53"/>
      <c r="BP389" s="53" t="s">
        <v>3878</v>
      </c>
      <c r="BQ389" s="53">
        <v>14</v>
      </c>
      <c r="BR389" s="83">
        <v>46191</v>
      </c>
      <c r="BS389" s="53"/>
      <c r="BT389" s="53"/>
    </row>
    <row r="390" spans="3:72" ht="14.25" hidden="1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34"/>
        <v>14</v>
      </c>
      <c r="M390" s="26">
        <f t="shared" si="37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>
        <v>14</v>
      </c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67" t="e">
        <f>SUMIFS([1]Up!$J:$J,[1]Up!$D:$D,D390)</f>
        <v>#VALUE!</v>
      </c>
      <c r="BJ390" s="82"/>
      <c r="BK390" s="82" t="str">
        <f t="shared" si="35"/>
        <v>PL2.6</v>
      </c>
      <c r="BL390" s="53" t="str">
        <f t="shared" si="36"/>
        <v/>
      </c>
      <c r="BM390" s="53" t="s">
        <v>50</v>
      </c>
      <c r="BN390" s="84" t="s">
        <v>3877</v>
      </c>
      <c r="BO390" s="53"/>
      <c r="BP390" s="53" t="s">
        <v>3878</v>
      </c>
      <c r="BQ390" s="53">
        <v>14</v>
      </c>
      <c r="BR390" s="83">
        <v>46191</v>
      </c>
      <c r="BS390" s="53"/>
      <c r="BT390" s="53"/>
    </row>
    <row r="391" spans="3:72" ht="14.25" hidden="1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4"/>
        <v>0</v>
      </c>
      <c r="M391" s="26">
        <f t="shared" si="37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>
        <v>2</v>
      </c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>
        <v>2</v>
      </c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67" t="e">
        <f>SUMIFS([1]Up!$J:$J,[1]Up!$D:$D,D391)</f>
        <v>#VALUE!</v>
      </c>
      <c r="BJ391" s="82" t="s">
        <v>3809</v>
      </c>
      <c r="BK391" s="82" t="str">
        <f t="shared" si="35"/>
        <v/>
      </c>
      <c r="BL391" s="53" t="str">
        <f t="shared" si="36"/>
        <v>Thừa 4</v>
      </c>
      <c r="BM391" s="53"/>
      <c r="BN391" s="84"/>
      <c r="BO391" s="53"/>
      <c r="BP391" s="53"/>
      <c r="BQ391" s="53"/>
      <c r="BR391" s="83"/>
      <c r="BS391" s="53"/>
      <c r="BT391" s="53"/>
    </row>
    <row r="392" spans="3:72" ht="14.25" hidden="1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34"/>
        <v>2</v>
      </c>
      <c r="M392" s="26">
        <f t="shared" si="37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>
        <v>2</v>
      </c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67" t="e">
        <f>SUMIFS([1]Up!$J:$J,[1]Up!$D:$D,D392)</f>
        <v>#VALUE!</v>
      </c>
      <c r="BJ392" s="82"/>
      <c r="BK392" s="82" t="str">
        <f t="shared" si="35"/>
        <v>PL6</v>
      </c>
      <c r="BL392" s="53" t="str">
        <f t="shared" si="36"/>
        <v/>
      </c>
      <c r="BM392" s="53" t="s">
        <v>50</v>
      </c>
      <c r="BN392" s="84" t="s">
        <v>3826</v>
      </c>
      <c r="BO392" s="53"/>
      <c r="BP392" s="53" t="s">
        <v>3827</v>
      </c>
      <c r="BQ392" s="53">
        <v>2</v>
      </c>
      <c r="BR392" s="83">
        <v>46200</v>
      </c>
      <c r="BS392" s="53"/>
      <c r="BT392" s="53"/>
    </row>
    <row r="393" spans="3:72" ht="14.25" hidden="1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34"/>
        <v>2</v>
      </c>
      <c r="M393" s="26">
        <f t="shared" si="37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67" t="e">
        <f>SUMIFS([1]Up!$J:$J,[1]Up!$D:$D,D393)</f>
        <v>#VALUE!</v>
      </c>
      <c r="BJ393" s="82"/>
      <c r="BK393" s="82" t="str">
        <f t="shared" si="35"/>
        <v>PL12</v>
      </c>
      <c r="BL393" s="53" t="str">
        <f t="shared" si="36"/>
        <v/>
      </c>
      <c r="BM393" s="53" t="s">
        <v>50</v>
      </c>
      <c r="BN393" s="84" t="s">
        <v>1808</v>
      </c>
      <c r="BO393" s="53"/>
      <c r="BP393" s="53" t="s">
        <v>1809</v>
      </c>
      <c r="BQ393" s="53">
        <v>2</v>
      </c>
      <c r="BR393" s="83">
        <v>46169</v>
      </c>
      <c r="BS393" s="53"/>
      <c r="BT393" s="53"/>
    </row>
    <row r="394" spans="3:72" ht="14.25" hidden="1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34"/>
        <v>8</v>
      </c>
      <c r="M394" s="26">
        <f t="shared" si="37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>
        <v>8</v>
      </c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67" t="e">
        <f>SUMIFS([1]Up!$J:$J,[1]Up!$D:$D,D394)</f>
        <v>#VALUE!</v>
      </c>
      <c r="BJ394" s="82"/>
      <c r="BK394" s="82" t="str">
        <f t="shared" si="35"/>
        <v>PL2.6</v>
      </c>
      <c r="BL394" s="53" t="str">
        <f t="shared" si="36"/>
        <v/>
      </c>
      <c r="BM394" s="53" t="s">
        <v>50</v>
      </c>
      <c r="BN394" s="84" t="s">
        <v>3877</v>
      </c>
      <c r="BO394" s="53"/>
      <c r="BP394" s="53" t="s">
        <v>3878</v>
      </c>
      <c r="BQ394" s="53">
        <v>8</v>
      </c>
      <c r="BR394" s="83">
        <v>46191</v>
      </c>
      <c r="BS394" s="53"/>
      <c r="BT394" s="53"/>
    </row>
    <row r="395" spans="3:72" ht="14.25" hidden="1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34"/>
        <v>1</v>
      </c>
      <c r="M395" s="26">
        <f t="shared" si="37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>
        <v>1</v>
      </c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67" t="e">
        <f>SUMIFS([1]Up!$J:$J,[1]Up!$D:$D,D395)</f>
        <v>#VALUE!</v>
      </c>
      <c r="BJ395" s="82"/>
      <c r="BK395" s="82" t="str">
        <f t="shared" si="35"/>
        <v/>
      </c>
      <c r="BL395" s="53" t="str">
        <f t="shared" si="36"/>
        <v/>
      </c>
      <c r="BM395" s="53" t="s">
        <v>50</v>
      </c>
      <c r="BN395" s="84" t="s">
        <v>1953</v>
      </c>
      <c r="BO395" s="53"/>
      <c r="BP395" s="53" t="s">
        <v>1954</v>
      </c>
      <c r="BQ395" s="53">
        <v>1</v>
      </c>
      <c r="BR395" s="83">
        <v>46169</v>
      </c>
      <c r="BS395" s="53"/>
      <c r="BT395" s="53"/>
    </row>
    <row r="396" spans="3:72" ht="14.25" hidden="1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34"/>
        <v>0</v>
      </c>
      <c r="M396" s="26">
        <f t="shared" si="37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67" t="e">
        <f>SUMIFS([1]Up!$J:$J,[1]Up!$D:$D,D396)</f>
        <v>#VALUE!</v>
      </c>
      <c r="BJ396" s="82"/>
      <c r="BK396" s="82" t="str">
        <f t="shared" si="35"/>
        <v/>
      </c>
      <c r="BL396" s="53" t="str">
        <f t="shared" si="36"/>
        <v/>
      </c>
      <c r="BM396" s="53" t="s">
        <v>50</v>
      </c>
      <c r="BN396" s="84" t="s">
        <v>1958</v>
      </c>
      <c r="BO396" s="53"/>
      <c r="BP396" s="53" t="s">
        <v>1959</v>
      </c>
      <c r="BQ396" s="53">
        <v>1</v>
      </c>
      <c r="BR396" s="83">
        <v>46169</v>
      </c>
      <c r="BS396" s="53"/>
      <c r="BT396" s="53"/>
    </row>
    <row r="397" spans="3:72" ht="14.25" hidden="1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34"/>
        <v>1</v>
      </c>
      <c r="M397" s="26">
        <f t="shared" si="37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>
        <v>1</v>
      </c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67" t="e">
        <f>SUMIFS([1]Up!$J:$J,[1]Up!$D:$D,D397)</f>
        <v>#VALUE!</v>
      </c>
      <c r="BJ397" s="82"/>
      <c r="BK397" s="82" t="str">
        <f t="shared" si="35"/>
        <v/>
      </c>
      <c r="BL397" s="53" t="str">
        <f t="shared" si="36"/>
        <v/>
      </c>
      <c r="BM397" s="53" t="s">
        <v>50</v>
      </c>
      <c r="BN397" s="84" t="s">
        <v>1948</v>
      </c>
      <c r="BO397" s="53"/>
      <c r="BP397" s="53" t="s">
        <v>1949</v>
      </c>
      <c r="BQ397" s="53">
        <v>1</v>
      </c>
      <c r="BR397" s="83">
        <v>46169</v>
      </c>
      <c r="BS397" s="53"/>
      <c r="BT397" s="53"/>
    </row>
    <row r="398" spans="3:72" ht="14.25" hidden="1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34"/>
        <v>1</v>
      </c>
      <c r="M398" s="26">
        <f t="shared" si="37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67" t="e">
        <f>SUMIFS([1]Up!$J:$J,[1]Up!$D:$D,D398)</f>
        <v>#VALUE!</v>
      </c>
      <c r="BJ398" s="82"/>
      <c r="BK398" s="82" t="str">
        <f t="shared" si="35"/>
        <v/>
      </c>
      <c r="BL398" s="53" t="str">
        <f t="shared" si="36"/>
        <v/>
      </c>
      <c r="BM398" s="53" t="s">
        <v>50</v>
      </c>
      <c r="BN398" s="53"/>
      <c r="BO398" s="53"/>
      <c r="BP398" s="53"/>
      <c r="BQ398" s="53"/>
      <c r="BR398" s="83"/>
      <c r="BS398" s="53"/>
      <c r="BT398" s="53"/>
    </row>
    <row r="399" spans="3:72" ht="14.25" hidden="1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34"/>
        <v>3</v>
      </c>
      <c r="M399" s="26">
        <f t="shared" si="37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67" t="e">
        <f>SUMIFS([1]Up!$J:$J,[1]Up!$D:$D,D399)</f>
        <v>#VALUE!</v>
      </c>
      <c r="BJ399" s="82"/>
      <c r="BK399" s="82" t="str">
        <f t="shared" si="35"/>
        <v/>
      </c>
      <c r="BL399" s="53" t="str">
        <f t="shared" si="36"/>
        <v/>
      </c>
      <c r="BM399" s="53" t="s">
        <v>50</v>
      </c>
      <c r="BN399" s="84" t="s">
        <v>1870</v>
      </c>
      <c r="BO399" s="53"/>
      <c r="BP399" s="53" t="s">
        <v>1871</v>
      </c>
      <c r="BQ399" s="53">
        <v>3</v>
      </c>
      <c r="BR399" s="83">
        <v>46169</v>
      </c>
      <c r="BS399" s="53"/>
      <c r="BT399" s="53"/>
    </row>
    <row r="400" spans="3:72" ht="14.25" hidden="1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34"/>
        <v>1</v>
      </c>
      <c r="M400" s="26">
        <f t="shared" si="37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67" t="e">
        <f>SUMIFS([1]Up!$J:$J,[1]Up!$D:$D,D400)</f>
        <v>#VALUE!</v>
      </c>
      <c r="BJ400" s="82"/>
      <c r="BK400" s="82" t="str">
        <f t="shared" si="35"/>
        <v/>
      </c>
      <c r="BL400" s="53" t="str">
        <f t="shared" si="36"/>
        <v/>
      </c>
      <c r="BM400" s="53" t="s">
        <v>50</v>
      </c>
      <c r="BN400" s="84" t="s">
        <v>1870</v>
      </c>
      <c r="BO400" s="53"/>
      <c r="BP400" s="53" t="s">
        <v>1871</v>
      </c>
      <c r="BQ400" s="53">
        <v>1</v>
      </c>
      <c r="BR400" s="83">
        <v>46169</v>
      </c>
      <c r="BS400" s="53"/>
      <c r="BT400" s="53"/>
    </row>
    <row r="401" spans="3:72" ht="14.25" hidden="1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34"/>
        <v>1</v>
      </c>
      <c r="M401" s="26">
        <f t="shared" si="37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67" t="e">
        <f>SUMIFS([1]Up!$J:$J,[1]Up!$D:$D,D401)</f>
        <v>#VALUE!</v>
      </c>
      <c r="BJ401" s="82"/>
      <c r="BK401" s="82" t="str">
        <f t="shared" si="35"/>
        <v/>
      </c>
      <c r="BL401" s="53" t="str">
        <f t="shared" si="36"/>
        <v/>
      </c>
      <c r="BM401" s="53" t="s">
        <v>50</v>
      </c>
      <c r="BN401" s="84" t="s">
        <v>1870</v>
      </c>
      <c r="BO401" s="53"/>
      <c r="BP401" s="53" t="s">
        <v>1871</v>
      </c>
      <c r="BQ401" s="53">
        <v>1</v>
      </c>
      <c r="BR401" s="83">
        <v>46169</v>
      </c>
      <c r="BS401" s="53"/>
      <c r="BT401" s="53"/>
    </row>
    <row r="402" spans="3:72" ht="14.25" hidden="1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34"/>
        <v>8</v>
      </c>
      <c r="M402" s="26">
        <f t="shared" si="37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67" t="e">
        <f>SUMIFS([1]Up!$J:$J,[1]Up!$D:$D,D402)</f>
        <v>#VALUE!</v>
      </c>
      <c r="BJ402" s="82"/>
      <c r="BK402" s="82" t="str">
        <f t="shared" si="35"/>
        <v/>
      </c>
      <c r="BL402" s="53" t="str">
        <f t="shared" si="36"/>
        <v/>
      </c>
      <c r="BM402" s="53" t="s">
        <v>50</v>
      </c>
      <c r="BN402" s="84" t="s">
        <v>1870</v>
      </c>
      <c r="BO402" s="53"/>
      <c r="BP402" s="53" t="s">
        <v>1871</v>
      </c>
      <c r="BQ402" s="53">
        <v>8</v>
      </c>
      <c r="BR402" s="83">
        <v>46169</v>
      </c>
      <c r="BS402" s="53"/>
      <c r="BT402" s="53"/>
    </row>
    <row r="403" spans="3:72" ht="14.25" hidden="1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34"/>
        <v>7</v>
      </c>
      <c r="M403" s="26">
        <f t="shared" si="37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67" t="e">
        <f>SUMIFS([1]Up!$J:$J,[1]Up!$D:$D,D403)</f>
        <v>#VALUE!</v>
      </c>
      <c r="BJ403" s="82"/>
      <c r="BK403" s="82" t="str">
        <f t="shared" si="35"/>
        <v/>
      </c>
      <c r="BL403" s="53" t="str">
        <f t="shared" si="36"/>
        <v/>
      </c>
      <c r="BM403" s="53" t="s">
        <v>50</v>
      </c>
      <c r="BN403" s="84" t="s">
        <v>1870</v>
      </c>
      <c r="BO403" s="53"/>
      <c r="BP403" s="53" t="s">
        <v>1871</v>
      </c>
      <c r="BQ403" s="53">
        <v>7</v>
      </c>
      <c r="BR403" s="83">
        <v>46169</v>
      </c>
      <c r="BS403" s="53"/>
      <c r="BT403" s="53"/>
    </row>
    <row r="404" spans="3:72" ht="14.25" hidden="1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34"/>
        <v>8</v>
      </c>
      <c r="M404" s="26">
        <f t="shared" si="37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67" t="e">
        <f>SUMIFS([1]Up!$J:$J,[1]Up!$D:$D,D404)</f>
        <v>#VALUE!</v>
      </c>
      <c r="BJ404" s="82"/>
      <c r="BK404" s="82" t="str">
        <f t="shared" si="35"/>
        <v/>
      </c>
      <c r="BL404" s="53" t="str">
        <f t="shared" si="36"/>
        <v/>
      </c>
      <c r="BM404" s="53" t="s">
        <v>50</v>
      </c>
      <c r="BN404" s="84" t="s">
        <v>1870</v>
      </c>
      <c r="BO404" s="53"/>
      <c r="BP404" s="53" t="s">
        <v>1871</v>
      </c>
      <c r="BQ404" s="53">
        <v>8</v>
      </c>
      <c r="BR404" s="83">
        <v>46169</v>
      </c>
      <c r="BS404" s="53"/>
      <c r="BT404" s="53"/>
    </row>
    <row r="405" spans="3:72" ht="14.25" hidden="1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34"/>
        <v>1</v>
      </c>
      <c r="M405" s="26">
        <f t="shared" si="37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67" t="e">
        <f>SUMIFS([1]Up!$J:$J,[1]Up!$D:$D,D405)</f>
        <v>#VALUE!</v>
      </c>
      <c r="BJ405" s="82"/>
      <c r="BK405" s="82" t="str">
        <f t="shared" si="35"/>
        <v/>
      </c>
      <c r="BL405" s="53" t="str">
        <f t="shared" si="36"/>
        <v/>
      </c>
      <c r="BM405" s="53" t="s">
        <v>50</v>
      </c>
      <c r="BN405" s="84" t="s">
        <v>1870</v>
      </c>
      <c r="BO405" s="53"/>
      <c r="BP405" s="53" t="s">
        <v>1871</v>
      </c>
      <c r="BQ405" s="53">
        <v>1</v>
      </c>
      <c r="BR405" s="83">
        <v>46169</v>
      </c>
      <c r="BS405" s="53"/>
      <c r="BT405" s="53"/>
    </row>
    <row r="406" spans="3:72" ht="14.25" hidden="1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34"/>
        <v>1</v>
      </c>
      <c r="M406" s="26">
        <f t="shared" si="37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67" t="e">
        <f>SUMIFS([1]Up!$J:$J,[1]Up!$D:$D,D406)</f>
        <v>#VALUE!</v>
      </c>
      <c r="BJ406" s="82"/>
      <c r="BK406" s="82" t="str">
        <f t="shared" si="35"/>
        <v/>
      </c>
      <c r="BL406" s="53" t="str">
        <f t="shared" si="36"/>
        <v/>
      </c>
      <c r="BM406" s="53" t="s">
        <v>50</v>
      </c>
      <c r="BN406" s="84" t="s">
        <v>1870</v>
      </c>
      <c r="BO406" s="53"/>
      <c r="BP406" s="53" t="s">
        <v>1871</v>
      </c>
      <c r="BQ406" s="53">
        <v>1</v>
      </c>
      <c r="BR406" s="83">
        <v>46169</v>
      </c>
      <c r="BS406" s="53"/>
      <c r="BT406" s="53"/>
    </row>
    <row r="407" spans="3:72" ht="14.25" hidden="1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34"/>
        <v>0</v>
      </c>
      <c r="M407" s="26">
        <f t="shared" si="37"/>
        <v>1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67" t="e">
        <f>SUMIFS([1]Up!$J:$J,[1]Up!$D:$D,D407)</f>
        <v>#VALUE!</v>
      </c>
      <c r="BJ407" s="82"/>
      <c r="BK407" s="82" t="str">
        <f t="shared" si="35"/>
        <v/>
      </c>
      <c r="BL407" s="53" t="str">
        <f t="shared" si="36"/>
        <v/>
      </c>
      <c r="BM407" s="53" t="s">
        <v>50</v>
      </c>
      <c r="BN407" s="84" t="s">
        <v>1870</v>
      </c>
      <c r="BO407" s="53"/>
      <c r="BP407" s="53" t="s">
        <v>1871</v>
      </c>
      <c r="BQ407" s="53">
        <v>1</v>
      </c>
      <c r="BR407" s="83">
        <v>46169</v>
      </c>
      <c r="BS407" s="53"/>
      <c r="BT407" s="53"/>
    </row>
    <row r="408" spans="3:72" ht="14.25" hidden="1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34"/>
        <v>45</v>
      </c>
      <c r="M408" s="26">
        <f t="shared" si="37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>
        <v>45</v>
      </c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67" t="e">
        <f>SUMIFS([1]Up!$J:$J,[1]Up!$D:$D,D408)</f>
        <v>#VALUE!</v>
      </c>
      <c r="BJ408" s="82"/>
      <c r="BK408" s="82" t="str">
        <f t="shared" si="35"/>
        <v/>
      </c>
      <c r="BL408" s="53" t="str">
        <f t="shared" si="36"/>
        <v/>
      </c>
      <c r="BM408" s="53" t="s">
        <v>50</v>
      </c>
      <c r="BN408" s="84" t="s">
        <v>1974</v>
      </c>
      <c r="BO408" s="53"/>
      <c r="BP408" s="53" t="s">
        <v>1975</v>
      </c>
      <c r="BQ408" s="53">
        <v>45</v>
      </c>
      <c r="BR408" s="83">
        <v>46169</v>
      </c>
      <c r="BS408" s="53"/>
      <c r="BT408" s="53"/>
    </row>
    <row r="409" spans="3:72" ht="14.25" hidden="1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34"/>
        <v>1</v>
      </c>
      <c r="M409" s="26">
        <f t="shared" si="37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>
        <v>1</v>
      </c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67" t="e">
        <f>SUMIFS([1]Up!$J:$J,[1]Up!$D:$D,D409)</f>
        <v>#VALUE!</v>
      </c>
      <c r="BJ409" s="82"/>
      <c r="BK409" s="82" t="str">
        <f t="shared" si="35"/>
        <v/>
      </c>
      <c r="BL409" s="53" t="str">
        <f t="shared" si="36"/>
        <v/>
      </c>
      <c r="BM409" s="53" t="s">
        <v>50</v>
      </c>
      <c r="BN409" s="53" t="s">
        <v>1979</v>
      </c>
      <c r="BO409" s="53"/>
      <c r="BP409" s="53" t="s">
        <v>1980</v>
      </c>
      <c r="BQ409" s="53">
        <v>1</v>
      </c>
      <c r="BR409" s="83">
        <v>46169</v>
      </c>
      <c r="BS409" s="53"/>
      <c r="BT409" s="53"/>
    </row>
    <row r="410" spans="3:72" ht="14.25" hidden="1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34"/>
        <v>1</v>
      </c>
      <c r="M410" s="26">
        <f t="shared" si="37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>
        <v>1</v>
      </c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67" t="e">
        <f>SUMIFS([1]Up!$J:$J,[1]Up!$D:$D,D410)</f>
        <v>#VALUE!</v>
      </c>
      <c r="BJ410" s="82"/>
      <c r="BK410" s="82" t="str">
        <f t="shared" si="35"/>
        <v/>
      </c>
      <c r="BL410" s="53" t="str">
        <f t="shared" si="36"/>
        <v/>
      </c>
      <c r="BM410" s="53" t="s">
        <v>61</v>
      </c>
      <c r="BN410" s="53" t="s">
        <v>1984</v>
      </c>
      <c r="BO410" s="53"/>
      <c r="BP410" s="53" t="s">
        <v>1985</v>
      </c>
      <c r="BQ410" s="53">
        <v>1</v>
      </c>
      <c r="BR410" s="83">
        <v>46169</v>
      </c>
      <c r="BS410" s="53"/>
      <c r="BT410" s="53"/>
    </row>
    <row r="411" spans="3:72" ht="14.25" hidden="1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34"/>
        <v>7</v>
      </c>
      <c r="M411" s="26">
        <f t="shared" si="37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>
        <v>7</v>
      </c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67" t="e">
        <f>SUMIFS([1]Up!$J:$J,[1]Up!$D:$D,D411)</f>
        <v>#VALUE!</v>
      </c>
      <c r="BJ411" s="82"/>
      <c r="BK411" s="82" t="str">
        <f t="shared" si="35"/>
        <v>PL6</v>
      </c>
      <c r="BL411" s="53" t="str">
        <f t="shared" si="36"/>
        <v/>
      </c>
      <c r="BM411" s="53" t="s">
        <v>50</v>
      </c>
      <c r="BN411" s="84" t="s">
        <v>1780</v>
      </c>
      <c r="BO411" s="53"/>
      <c r="BP411" s="53" t="s">
        <v>1781</v>
      </c>
      <c r="BQ411" s="53">
        <v>7</v>
      </c>
      <c r="BR411" s="83">
        <v>46169</v>
      </c>
      <c r="BS411" s="53"/>
      <c r="BT411" s="53"/>
    </row>
    <row r="412" spans="3:72" ht="14.25" hidden="1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34"/>
        <v>0</v>
      </c>
      <c r="M412" s="26">
        <f t="shared" si="37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67" t="e">
        <f>SUMIFS([1]Up!$J:$J,[1]Up!$D:$D,D412)</f>
        <v>#VALUE!</v>
      </c>
      <c r="BJ412" s="82"/>
      <c r="BK412" s="82" t="str">
        <f t="shared" si="35"/>
        <v>PL6</v>
      </c>
      <c r="BL412" s="53" t="str">
        <f t="shared" si="36"/>
        <v/>
      </c>
      <c r="BM412" s="53" t="s">
        <v>50</v>
      </c>
      <c r="BN412" s="53"/>
      <c r="BO412" s="53"/>
      <c r="BP412" s="53" t="s">
        <v>1992</v>
      </c>
      <c r="BQ412" s="53">
        <v>1</v>
      </c>
      <c r="BR412" s="83">
        <v>46169</v>
      </c>
      <c r="BS412" s="53"/>
      <c r="BT412" s="53"/>
    </row>
    <row r="413" spans="3:72" ht="14.25" hidden="1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34"/>
        <v>8</v>
      </c>
      <c r="M413" s="26">
        <f t="shared" si="37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>
        <v>8</v>
      </c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67" t="e">
        <f>SUMIFS([1]Up!$J:$J,[1]Up!$D:$D,D413)</f>
        <v>#VALUE!</v>
      </c>
      <c r="BJ413" s="82"/>
      <c r="BK413" s="82" t="str">
        <f t="shared" si="35"/>
        <v>PL6</v>
      </c>
      <c r="BL413" s="53" t="str">
        <f t="shared" si="36"/>
        <v/>
      </c>
      <c r="BM413" s="53" t="s">
        <v>50</v>
      </c>
      <c r="BN413" s="84" t="s">
        <v>1780</v>
      </c>
      <c r="BO413" s="53"/>
      <c r="BP413" s="53" t="s">
        <v>1781</v>
      </c>
      <c r="BQ413" s="53">
        <v>8</v>
      </c>
      <c r="BR413" s="83">
        <v>46169</v>
      </c>
      <c r="BS413" s="53"/>
      <c r="BT413" s="53"/>
    </row>
    <row r="414" spans="3:72" ht="14.25" hidden="1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0">MIN(SUM(N414:BH414),I414)</f>
        <v>30</v>
      </c>
      <c r="M414" s="26">
        <f t="shared" si="37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>
        <v>30</v>
      </c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67" t="e">
        <f>SUMIFS([1]Up!$J:$J,[1]Up!$D:$D,D414)</f>
        <v>#VALUE!</v>
      </c>
      <c r="BJ414" s="82"/>
      <c r="BK414" s="82" t="str">
        <f t="shared" ref="BK414:BK477" si="41">IFERROR(IF(C414="Plate",LEFT(E414,FIND("*",E414,1)-1),""),IF(C414="Plate",LEFT(E414,FIND("x",E414,1)-1),""))</f>
        <v>PL6</v>
      </c>
      <c r="BL414" s="53" t="str">
        <f t="shared" ref="BL414:BL477" si="42">IF(ROUND(SUM(N414:BH414)-I414,0)&gt;0,"Thừa "&amp;SUM(N414:BH414)-I414,"")</f>
        <v/>
      </c>
      <c r="BM414" s="53" t="s">
        <v>50</v>
      </c>
      <c r="BN414" s="84" t="s">
        <v>1780</v>
      </c>
      <c r="BO414" s="53"/>
      <c r="BP414" s="53" t="s">
        <v>1781</v>
      </c>
      <c r="BQ414" s="53">
        <v>30</v>
      </c>
      <c r="BR414" s="83">
        <v>46169</v>
      </c>
      <c r="BS414" s="53"/>
      <c r="BT414" s="53"/>
    </row>
    <row r="415" spans="3:72" ht="14.25" hidden="1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0"/>
        <v>0</v>
      </c>
      <c r="M415" s="26">
        <f t="shared" si="37"/>
        <v>45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67" t="e">
        <f>SUMIFS([1]Up!$J:$J,[1]Up!$D:$D,D415)</f>
        <v>#VALUE!</v>
      </c>
      <c r="BJ415" s="82"/>
      <c r="BK415" s="82" t="str">
        <f t="shared" si="41"/>
        <v/>
      </c>
      <c r="BL415" s="53" t="str">
        <f t="shared" si="42"/>
        <v/>
      </c>
      <c r="BM415" s="53" t="s">
        <v>75</v>
      </c>
      <c r="BN415" s="53"/>
      <c r="BO415" s="53"/>
      <c r="BP415" s="53"/>
      <c r="BQ415" s="53"/>
      <c r="BR415" s="83"/>
      <c r="BS415" s="53"/>
      <c r="BT415" s="53"/>
    </row>
    <row r="416" spans="3:72" ht="14.25" hidden="1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0"/>
        <v>0</v>
      </c>
      <c r="M416" s="26">
        <f t="shared" si="37"/>
        <v>1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67" t="e">
        <f>SUMIFS([1]Up!$J:$J,[1]Up!$D:$D,D416)</f>
        <v>#VALUE!</v>
      </c>
      <c r="BJ416" s="82"/>
      <c r="BK416" s="82" t="str">
        <f t="shared" si="41"/>
        <v/>
      </c>
      <c r="BL416" s="53" t="str">
        <f t="shared" si="42"/>
        <v/>
      </c>
      <c r="BM416" s="53" t="s">
        <v>75</v>
      </c>
      <c r="BN416" s="53"/>
      <c r="BO416" s="53"/>
      <c r="BP416" s="53"/>
      <c r="BQ416" s="53"/>
      <c r="BR416" s="83"/>
      <c r="BS416" s="53"/>
      <c r="BT416" s="53"/>
    </row>
    <row r="417" spans="3:72" ht="14.25" hidden="1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0"/>
        <v>0</v>
      </c>
      <c r="M417" s="26">
        <f t="shared" si="37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67" t="e">
        <f>SUMIFS([1]Up!$J:$J,[1]Up!$D:$D,D417)</f>
        <v>#VALUE!</v>
      </c>
      <c r="BJ417" s="82"/>
      <c r="BK417" s="82" t="str">
        <f t="shared" si="41"/>
        <v/>
      </c>
      <c r="BL417" s="53" t="str">
        <f t="shared" si="42"/>
        <v/>
      </c>
      <c r="BM417" s="53" t="s">
        <v>75</v>
      </c>
      <c r="BN417" s="53"/>
      <c r="BO417" s="53"/>
      <c r="BP417" s="53"/>
      <c r="BQ417" s="53"/>
      <c r="BR417" s="83"/>
      <c r="BS417" s="53"/>
      <c r="BT417" s="53"/>
    </row>
    <row r="418" spans="3:72" ht="14.25" hidden="1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0"/>
        <v>0</v>
      </c>
      <c r="M418" s="26">
        <f t="shared" si="37"/>
        <v>556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67" t="e">
        <f>SUMIFS([1]Up!$J:$J,[1]Up!$D:$D,D418)</f>
        <v>#VALUE!</v>
      </c>
      <c r="BJ418" s="82"/>
      <c r="BK418" s="82" t="str">
        <f t="shared" si="41"/>
        <v/>
      </c>
      <c r="BL418" s="53" t="str">
        <f t="shared" si="42"/>
        <v/>
      </c>
      <c r="BM418" s="53" t="s">
        <v>75</v>
      </c>
      <c r="BN418" s="53"/>
      <c r="BO418" s="53"/>
      <c r="BP418" s="53"/>
      <c r="BQ418" s="53"/>
      <c r="BR418" s="83"/>
      <c r="BS418" s="53"/>
      <c r="BT418" s="53"/>
    </row>
    <row r="419" spans="3:72" ht="14.25" hidden="1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0"/>
        <v>278</v>
      </c>
      <c r="M419" s="26">
        <f t="shared" si="37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>
        <v>278</v>
      </c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67" t="e">
        <f>SUMIFS([1]Up!$J:$J,[1]Up!$D:$D,D419)</f>
        <v>#VALUE!</v>
      </c>
      <c r="BJ419" s="82"/>
      <c r="BK419" s="82" t="str">
        <f t="shared" si="41"/>
        <v/>
      </c>
      <c r="BL419" s="53" t="str">
        <f t="shared" si="42"/>
        <v/>
      </c>
      <c r="BM419" s="53" t="s">
        <v>75</v>
      </c>
      <c r="BN419" s="53"/>
      <c r="BO419" s="53"/>
      <c r="BP419" s="53"/>
      <c r="BQ419" s="53"/>
      <c r="BR419" s="83"/>
      <c r="BS419" s="53"/>
      <c r="BT419" s="53"/>
    </row>
    <row r="420" spans="3:72" ht="14.25" hidden="1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0"/>
        <v>0</v>
      </c>
      <c r="M420" s="26">
        <f t="shared" si="37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67" t="e">
        <f>SUMIFS([1]Up!$J:$J,[1]Up!$D:$D,D420)</f>
        <v>#VALUE!</v>
      </c>
      <c r="BJ420" s="82"/>
      <c r="BK420" s="82" t="str">
        <f t="shared" si="41"/>
        <v/>
      </c>
      <c r="BL420" s="53" t="str">
        <f t="shared" si="42"/>
        <v/>
      </c>
      <c r="BM420" s="53" t="s">
        <v>75</v>
      </c>
      <c r="BN420" s="53"/>
      <c r="BO420" s="53"/>
      <c r="BP420" s="53"/>
      <c r="BQ420" s="53"/>
      <c r="BR420" s="83"/>
      <c r="BS420" s="53"/>
      <c r="BT420" s="53"/>
    </row>
    <row r="421" spans="3:72" ht="14.25" hidden="1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0"/>
        <v>0</v>
      </c>
      <c r="M421" s="26">
        <f t="shared" si="37"/>
        <v>4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67" t="e">
        <f>SUMIFS([1]Up!$J:$J,[1]Up!$D:$D,D421)</f>
        <v>#VALUE!</v>
      </c>
      <c r="BJ421" s="82"/>
      <c r="BK421" s="82" t="str">
        <f t="shared" si="41"/>
        <v/>
      </c>
      <c r="BL421" s="53" t="str">
        <f t="shared" si="42"/>
        <v/>
      </c>
      <c r="BM421" s="53" t="s">
        <v>75</v>
      </c>
      <c r="BN421" s="53"/>
      <c r="BO421" s="53"/>
      <c r="BP421" s="53"/>
      <c r="BQ421" s="53"/>
      <c r="BR421" s="83"/>
      <c r="BS421" s="53"/>
      <c r="BT421" s="53"/>
    </row>
    <row r="422" spans="3:72" ht="14.25" hidden="1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0"/>
        <v>1</v>
      </c>
      <c r="M422" s="26">
        <f t="shared" si="37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>
        <v>1</v>
      </c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67" t="e">
        <f>SUMIFS([1]Up!$J:$J,[1]Up!$D:$D,D422)</f>
        <v>#VALUE!</v>
      </c>
      <c r="BJ422" s="82"/>
      <c r="BK422" s="82" t="str">
        <f t="shared" si="41"/>
        <v/>
      </c>
      <c r="BL422" s="53" t="str">
        <f t="shared" si="42"/>
        <v/>
      </c>
      <c r="BM422" s="53" t="s">
        <v>75</v>
      </c>
      <c r="BN422" s="53"/>
      <c r="BO422" s="53"/>
      <c r="BP422" s="53"/>
      <c r="BQ422" s="53"/>
      <c r="BR422" s="83"/>
      <c r="BS422" s="53"/>
      <c r="BT422" s="53"/>
    </row>
    <row r="423" spans="3:72" ht="14.25" hidden="1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0"/>
        <v>0</v>
      </c>
      <c r="M423" s="26">
        <f t="shared" si="37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67" t="e">
        <f>SUMIFS([1]Up!$J:$J,[1]Up!$D:$D,D423)</f>
        <v>#VALUE!</v>
      </c>
      <c r="BJ423" s="82"/>
      <c r="BK423" s="82" t="str">
        <f t="shared" si="41"/>
        <v/>
      </c>
      <c r="BL423" s="53" t="str">
        <f t="shared" si="42"/>
        <v/>
      </c>
      <c r="BM423" s="53" t="s">
        <v>75</v>
      </c>
      <c r="BN423" s="53"/>
      <c r="BO423" s="53"/>
      <c r="BP423" s="53"/>
      <c r="BQ423" s="53"/>
      <c r="BR423" s="83"/>
      <c r="BS423" s="53"/>
      <c r="BT423" s="53"/>
    </row>
    <row r="424" spans="3:72" ht="14.25" hidden="1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0"/>
        <v>0</v>
      </c>
      <c r="M424" s="26">
        <f t="shared" si="37"/>
        <v>1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67" t="e">
        <f>SUMIFS([1]Up!$J:$J,[1]Up!$D:$D,D424)</f>
        <v>#VALUE!</v>
      </c>
      <c r="BJ424" s="82"/>
      <c r="BK424" s="82" t="str">
        <f t="shared" si="41"/>
        <v/>
      </c>
      <c r="BL424" s="53" t="str">
        <f t="shared" si="42"/>
        <v/>
      </c>
      <c r="BM424" s="53" t="s">
        <v>75</v>
      </c>
      <c r="BN424" s="53"/>
      <c r="BO424" s="53"/>
      <c r="BP424" s="53"/>
      <c r="BQ424" s="53"/>
      <c r="BR424" s="83"/>
      <c r="BS424" s="53"/>
      <c r="BT424" s="53"/>
    </row>
    <row r="425" spans="3:72" ht="14.25" hidden="1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0"/>
        <v>0</v>
      </c>
      <c r="M425" s="26">
        <f t="shared" si="37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67" t="e">
        <f>SUMIFS([1]Up!$J:$J,[1]Up!$D:$D,D425)</f>
        <v>#VALUE!</v>
      </c>
      <c r="BJ425" s="82"/>
      <c r="BK425" s="82" t="str">
        <f t="shared" si="41"/>
        <v/>
      </c>
      <c r="BL425" s="53" t="str">
        <f t="shared" si="42"/>
        <v/>
      </c>
      <c r="BM425" s="53" t="s">
        <v>75</v>
      </c>
      <c r="BN425" s="53"/>
      <c r="BO425" s="53"/>
      <c r="BP425" s="53"/>
      <c r="BQ425" s="53"/>
      <c r="BR425" s="83"/>
      <c r="BS425" s="53"/>
      <c r="BT425" s="53"/>
    </row>
    <row r="426" spans="3:72" ht="14.25" hidden="1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0"/>
        <v>8</v>
      </c>
      <c r="M426" s="26">
        <f t="shared" si="37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>
        <v>1</v>
      </c>
      <c r="BD426" s="26"/>
      <c r="BE426" s="26"/>
      <c r="BF426" s="26"/>
      <c r="BG426" s="26"/>
      <c r="BH426" s="26"/>
      <c r="BI426" s="67" t="e">
        <f>SUMIFS([1]Up!$J:$J,[1]Up!$D:$D,D426)</f>
        <v>#VALUE!</v>
      </c>
      <c r="BJ426" s="82"/>
      <c r="BK426" s="82" t="str">
        <f t="shared" si="41"/>
        <v>PL10</v>
      </c>
      <c r="BL426" s="53" t="str">
        <f t="shared" si="42"/>
        <v/>
      </c>
      <c r="BM426" s="53" t="s">
        <v>50</v>
      </c>
      <c r="BN426" s="84" t="s">
        <v>1789</v>
      </c>
      <c r="BO426" s="53"/>
      <c r="BP426" s="53" t="s">
        <v>1790</v>
      </c>
      <c r="BQ426" s="53">
        <v>8</v>
      </c>
      <c r="BR426" s="83">
        <v>46169</v>
      </c>
      <c r="BS426" s="53"/>
      <c r="BT426" s="53"/>
    </row>
    <row r="427" spans="3:72" ht="14.25" hidden="1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0"/>
        <v>4</v>
      </c>
      <c r="M427" s="26">
        <f t="shared" ref="M427:M497" si="43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67" t="e">
        <f>SUMIFS([1]Up!$J:$J,[1]Up!$D:$D,D427)</f>
        <v>#VALUE!</v>
      </c>
      <c r="BJ427" s="82"/>
      <c r="BK427" s="82" t="str">
        <f t="shared" si="41"/>
        <v>PL25</v>
      </c>
      <c r="BL427" s="53" t="str">
        <f t="shared" si="42"/>
        <v/>
      </c>
      <c r="BM427" s="53" t="s">
        <v>50</v>
      </c>
      <c r="BN427" s="53" t="s">
        <v>1850</v>
      </c>
      <c r="BO427" s="53"/>
      <c r="BP427" s="53" t="s">
        <v>1851</v>
      </c>
      <c r="BQ427" s="53">
        <v>4</v>
      </c>
      <c r="BR427" s="83">
        <v>46169</v>
      </c>
      <c r="BS427" s="53"/>
      <c r="BT427" s="53"/>
    </row>
    <row r="428" spans="3:72" ht="14.25" hidden="1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0"/>
        <v>16</v>
      </c>
      <c r="M428" s="26">
        <f t="shared" si="43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67" t="e">
        <f>SUMIFS([1]Up!$J:$J,[1]Up!$D:$D,D428)</f>
        <v>#VALUE!</v>
      </c>
      <c r="BJ428" s="82"/>
      <c r="BK428" s="82" t="str">
        <f t="shared" si="41"/>
        <v>PL12</v>
      </c>
      <c r="BL428" s="53" t="str">
        <f t="shared" si="42"/>
        <v/>
      </c>
      <c r="BM428" s="53" t="s">
        <v>50</v>
      </c>
      <c r="BN428" s="53" t="s">
        <v>1890</v>
      </c>
      <c r="BO428" s="53"/>
      <c r="BP428" s="53" t="s">
        <v>1891</v>
      </c>
      <c r="BQ428" s="53">
        <v>16</v>
      </c>
      <c r="BR428" s="83">
        <v>46169</v>
      </c>
      <c r="BS428" s="53"/>
      <c r="BT428" s="53"/>
    </row>
    <row r="429" spans="3:72" ht="14.25" hidden="1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0"/>
        <v>1</v>
      </c>
      <c r="M429" s="26">
        <f t="shared" si="43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>
        <v>3</v>
      </c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67" t="e">
        <f>SUMIFS([1]Up!$J:$J,[1]Up!$D:$D,D429)</f>
        <v>#VALUE!</v>
      </c>
      <c r="BJ429" s="82" t="s">
        <v>4091</v>
      </c>
      <c r="BK429" s="82" t="str">
        <f t="shared" si="41"/>
        <v>PL6</v>
      </c>
      <c r="BL429" s="53" t="str">
        <f t="shared" si="42"/>
        <v>Thừa 2</v>
      </c>
      <c r="BM429" s="53" t="s">
        <v>50</v>
      </c>
      <c r="BN429" s="53"/>
      <c r="BO429" s="53"/>
      <c r="BP429" s="53" t="s">
        <v>1681</v>
      </c>
      <c r="BQ429" s="53">
        <v>1</v>
      </c>
      <c r="BR429" s="83"/>
      <c r="BS429" s="53"/>
      <c r="BT429" s="53"/>
    </row>
    <row r="430" spans="3:72" ht="14.25" hidden="1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0"/>
        <v>0</v>
      </c>
      <c r="M430" s="26">
        <f t="shared" si="43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67" t="e">
        <f>SUMIFS([1]Up!$J:$J,[1]Up!$D:$D,D430)</f>
        <v>#VALUE!</v>
      </c>
      <c r="BJ430" s="82"/>
      <c r="BK430" s="82" t="str">
        <f t="shared" si="41"/>
        <v/>
      </c>
      <c r="BL430" s="53" t="str">
        <f t="shared" si="42"/>
        <v/>
      </c>
      <c r="BM430" s="53" t="s">
        <v>50</v>
      </c>
      <c r="BN430" s="53"/>
      <c r="BO430" s="53"/>
      <c r="BP430" s="53" t="s">
        <v>1681</v>
      </c>
      <c r="BQ430" s="53">
        <v>1</v>
      </c>
      <c r="BR430" s="83"/>
      <c r="BS430" s="53"/>
      <c r="BT430" s="53"/>
    </row>
    <row r="431" spans="3:72" ht="14.25" hidden="1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0"/>
        <v>1</v>
      </c>
      <c r="M431" s="26">
        <f t="shared" si="43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>
        <v>1</v>
      </c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67" t="e">
        <f>SUMIFS([1]Up!$J:$J,[1]Up!$D:$D,D431)</f>
        <v>#VALUE!</v>
      </c>
      <c r="BJ431" s="82"/>
      <c r="BK431" s="82" t="str">
        <f t="shared" si="41"/>
        <v/>
      </c>
      <c r="BL431" s="53" t="str">
        <f t="shared" si="42"/>
        <v/>
      </c>
      <c r="BM431" s="53" t="s">
        <v>50</v>
      </c>
      <c r="BN431" s="84" t="s">
        <v>1953</v>
      </c>
      <c r="BO431" s="53"/>
      <c r="BP431" s="53" t="s">
        <v>1954</v>
      </c>
      <c r="BQ431" s="53">
        <v>1</v>
      </c>
      <c r="BR431" s="83">
        <v>46169</v>
      </c>
      <c r="BS431" s="53"/>
      <c r="BT431" s="53"/>
    </row>
    <row r="432" spans="3:72" ht="14.25" hidden="1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0"/>
        <v>1</v>
      </c>
      <c r="M432" s="26">
        <f t="shared" si="43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>
        <f>(12000+1124)/G432</f>
        <v>1.0022911257064304</v>
      </c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67" t="e">
        <f>SUMIFS([1]Up!$J:$J,[1]Up!$D:$D,D432)</f>
        <v>#VALUE!</v>
      </c>
      <c r="BJ432" s="82"/>
      <c r="BK432" s="82" t="str">
        <f t="shared" si="41"/>
        <v/>
      </c>
      <c r="BL432" s="53" t="str">
        <f t="shared" si="42"/>
        <v/>
      </c>
      <c r="BM432" s="53" t="s">
        <v>50</v>
      </c>
      <c r="BN432" s="53"/>
      <c r="BO432" s="53"/>
      <c r="BP432" s="53" t="s">
        <v>1681</v>
      </c>
      <c r="BQ432" s="53">
        <v>1</v>
      </c>
      <c r="BR432" s="83"/>
      <c r="BS432" s="53"/>
      <c r="BT432" s="53"/>
    </row>
    <row r="433" spans="3:72" ht="14.25" hidden="1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0"/>
        <v>0</v>
      </c>
      <c r="M433" s="26">
        <f t="shared" si="43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67" t="e">
        <f>SUMIFS([1]Up!$J:$J,[1]Up!$D:$D,D433)</f>
        <v>#VALUE!</v>
      </c>
      <c r="BJ433" s="82"/>
      <c r="BK433" s="82" t="str">
        <f t="shared" si="41"/>
        <v/>
      </c>
      <c r="BL433" s="53" t="str">
        <f t="shared" si="42"/>
        <v/>
      </c>
      <c r="BM433" s="53" t="s">
        <v>50</v>
      </c>
      <c r="BN433" s="53"/>
      <c r="BO433" s="53"/>
      <c r="BP433" s="53"/>
      <c r="BQ433" s="53"/>
      <c r="BR433" s="83"/>
      <c r="BS433" s="53"/>
      <c r="BT433" s="53"/>
    </row>
    <row r="434" spans="3:72" ht="14.25" hidden="1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0"/>
        <v>3</v>
      </c>
      <c r="M434" s="26">
        <f t="shared" si="43"/>
        <v>1</v>
      </c>
      <c r="N434" s="26"/>
      <c r="O434" s="26"/>
      <c r="P434" s="26"/>
      <c r="Q434" s="26"/>
      <c r="R434" s="26"/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67" t="e">
        <f>SUMIFS([1]Up!$J:$J,[1]Up!$D:$D,D434)</f>
        <v>#VALUE!</v>
      </c>
      <c r="BJ434" s="82"/>
      <c r="BK434" s="82" t="str">
        <f t="shared" si="41"/>
        <v/>
      </c>
      <c r="BL434" s="53" t="str">
        <f t="shared" si="42"/>
        <v/>
      </c>
      <c r="BM434" s="53" t="s">
        <v>50</v>
      </c>
      <c r="BN434" s="84" t="s">
        <v>1870</v>
      </c>
      <c r="BO434" s="53"/>
      <c r="BP434" s="53" t="s">
        <v>1871</v>
      </c>
      <c r="BQ434" s="53">
        <v>4</v>
      </c>
      <c r="BR434" s="83">
        <v>46169</v>
      </c>
      <c r="BS434" s="53"/>
      <c r="BT434" s="53"/>
    </row>
    <row r="435" spans="3:72" ht="14.25" hidden="1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0"/>
        <v>0.91645028257217043</v>
      </c>
      <c r="M435" s="26">
        <f t="shared" si="43"/>
        <v>8.3549717427829573E-2</v>
      </c>
      <c r="N435" s="26"/>
      <c r="O435" s="26"/>
      <c r="P435" s="26"/>
      <c r="Q435" s="26"/>
      <c r="R435" s="26"/>
      <c r="S435" s="26"/>
      <c r="T435" s="26"/>
      <c r="U435" s="26">
        <f t="shared" ref="U435:U436" si="44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67" t="e">
        <f>SUMIFS([1]Up!$J:$J,[1]Up!$D:$D,D435)</f>
        <v>#VALUE!</v>
      </c>
      <c r="BJ435" s="82"/>
      <c r="BK435" s="82" t="str">
        <f t="shared" si="41"/>
        <v/>
      </c>
      <c r="BL435" s="53" t="str">
        <f t="shared" si="42"/>
        <v/>
      </c>
      <c r="BM435" s="53" t="s">
        <v>50</v>
      </c>
      <c r="BN435" s="53"/>
      <c r="BO435" s="53"/>
      <c r="BP435" s="53" t="s">
        <v>1681</v>
      </c>
      <c r="BQ435" s="53">
        <v>1</v>
      </c>
      <c r="BR435" s="83"/>
      <c r="BS435" s="53"/>
      <c r="BT435" s="53"/>
    </row>
    <row r="436" spans="3:72" ht="14.25" hidden="1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0"/>
        <v>0.91645028257217043</v>
      </c>
      <c r="M436" s="26">
        <f t="shared" si="43"/>
        <v>8.3549717427829573E-2</v>
      </c>
      <c r="N436" s="26"/>
      <c r="O436" s="26"/>
      <c r="P436" s="26"/>
      <c r="Q436" s="26"/>
      <c r="R436" s="26"/>
      <c r="S436" s="26"/>
      <c r="T436" s="26"/>
      <c r="U436" s="26">
        <f t="shared" si="44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67" t="e">
        <f>SUMIFS([1]Up!$J:$J,[1]Up!$D:$D,D436)</f>
        <v>#VALUE!</v>
      </c>
      <c r="BJ436" s="82"/>
      <c r="BK436" s="82" t="str">
        <f t="shared" si="41"/>
        <v/>
      </c>
      <c r="BL436" s="53" t="str">
        <f t="shared" si="42"/>
        <v/>
      </c>
      <c r="BM436" s="53" t="s">
        <v>50</v>
      </c>
      <c r="BN436" s="53"/>
      <c r="BO436" s="53"/>
      <c r="BP436" s="53" t="s">
        <v>1681</v>
      </c>
      <c r="BQ436" s="53">
        <v>1</v>
      </c>
      <c r="BR436" s="83"/>
      <c r="BS436" s="53"/>
      <c r="BT436" s="53"/>
    </row>
    <row r="437" spans="3:72" ht="14.25" hidden="1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0"/>
        <v>0</v>
      </c>
      <c r="M437" s="26">
        <f t="shared" si="43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67" t="e">
        <f>SUMIFS([1]Up!$J:$J,[1]Up!$D:$D,D437)</f>
        <v>#VALUE!</v>
      </c>
      <c r="BJ437" s="82"/>
      <c r="BK437" s="82" t="str">
        <f t="shared" si="41"/>
        <v/>
      </c>
      <c r="BL437" s="53" t="str">
        <f t="shared" si="42"/>
        <v/>
      </c>
      <c r="BM437" s="53" t="s">
        <v>50</v>
      </c>
      <c r="BN437" s="84" t="s">
        <v>1870</v>
      </c>
      <c r="BO437" s="53"/>
      <c r="BP437" s="53" t="s">
        <v>1871</v>
      </c>
      <c r="BQ437" s="53">
        <v>1</v>
      </c>
      <c r="BR437" s="83">
        <v>46169</v>
      </c>
      <c r="BS437" s="53"/>
      <c r="BT437" s="53"/>
    </row>
    <row r="438" spans="3:72" ht="14.25" hidden="1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0"/>
        <v>8</v>
      </c>
      <c r="M438" s="26">
        <f t="shared" si="43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67" t="e">
        <f>SUMIFS([1]Up!$J:$J,[1]Up!$D:$D,D438)</f>
        <v>#VALUE!</v>
      </c>
      <c r="BJ438" s="82"/>
      <c r="BK438" s="82" t="str">
        <f t="shared" si="41"/>
        <v/>
      </c>
      <c r="BL438" s="53" t="str">
        <f t="shared" si="42"/>
        <v/>
      </c>
      <c r="BM438" s="53" t="s">
        <v>50</v>
      </c>
      <c r="BN438" s="84" t="s">
        <v>1870</v>
      </c>
      <c r="BO438" s="53"/>
      <c r="BP438" s="53" t="s">
        <v>1871</v>
      </c>
      <c r="BQ438" s="53">
        <v>8</v>
      </c>
      <c r="BR438" s="83">
        <v>46169</v>
      </c>
      <c r="BS438" s="53"/>
      <c r="BT438" s="53"/>
    </row>
    <row r="439" spans="3:72" ht="14.25" hidden="1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0"/>
        <v>8</v>
      </c>
      <c r="M439" s="26">
        <f t="shared" si="43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67" t="e">
        <f>SUMIFS([1]Up!$J:$J,[1]Up!$D:$D,D439)</f>
        <v>#VALUE!</v>
      </c>
      <c r="BJ439" s="82"/>
      <c r="BK439" s="82" t="str">
        <f t="shared" si="41"/>
        <v/>
      </c>
      <c r="BL439" s="53" t="str">
        <f t="shared" si="42"/>
        <v/>
      </c>
      <c r="BM439" s="53" t="s">
        <v>50</v>
      </c>
      <c r="BN439" s="84" t="s">
        <v>1870</v>
      </c>
      <c r="BO439" s="53"/>
      <c r="BP439" s="53" t="s">
        <v>1871</v>
      </c>
      <c r="BQ439" s="53">
        <v>8</v>
      </c>
      <c r="BR439" s="83">
        <v>46169</v>
      </c>
      <c r="BS439" s="53"/>
      <c r="BT439" s="53"/>
    </row>
    <row r="440" spans="3:72" ht="14.25" hidden="1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0"/>
        <v>8</v>
      </c>
      <c r="M440" s="26">
        <f t="shared" si="43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67" t="e">
        <f>SUMIFS([1]Up!$J:$J,[1]Up!$D:$D,D440)</f>
        <v>#VALUE!</v>
      </c>
      <c r="BJ440" s="82"/>
      <c r="BK440" s="82" t="str">
        <f t="shared" si="41"/>
        <v/>
      </c>
      <c r="BL440" s="53" t="str">
        <f t="shared" si="42"/>
        <v/>
      </c>
      <c r="BM440" s="53" t="s">
        <v>50</v>
      </c>
      <c r="BN440" s="84" t="s">
        <v>1870</v>
      </c>
      <c r="BO440" s="53"/>
      <c r="BP440" s="53" t="s">
        <v>1871</v>
      </c>
      <c r="BQ440" s="53">
        <v>8</v>
      </c>
      <c r="BR440" s="83">
        <v>46169</v>
      </c>
      <c r="BS440" s="53"/>
      <c r="BT440" s="53"/>
    </row>
    <row r="441" spans="3:72" ht="14.25" hidden="1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0"/>
        <v>51</v>
      </c>
      <c r="M441" s="26">
        <f t="shared" si="43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51</v>
      </c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67" t="e">
        <f>SUMIFS([1]Up!$J:$J,[1]Up!$D:$D,D441)</f>
        <v>#VALUE!</v>
      </c>
      <c r="BJ441" s="82"/>
      <c r="BK441" s="82" t="str">
        <f t="shared" si="41"/>
        <v/>
      </c>
      <c r="BL441" s="53" t="str">
        <f t="shared" si="42"/>
        <v/>
      </c>
      <c r="BM441" s="53" t="s">
        <v>50</v>
      </c>
      <c r="BN441" s="84" t="s">
        <v>1974</v>
      </c>
      <c r="BO441" s="53"/>
      <c r="BP441" s="53" t="s">
        <v>1975</v>
      </c>
      <c r="BQ441" s="53">
        <v>51</v>
      </c>
      <c r="BR441" s="83">
        <v>46169</v>
      </c>
      <c r="BS441" s="53"/>
      <c r="BT441" s="53"/>
    </row>
    <row r="442" spans="3:72" ht="14.25" hidden="1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0"/>
        <v>2</v>
      </c>
      <c r="M442" s="26">
        <f t="shared" si="43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>
        <v>2</v>
      </c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67" t="e">
        <f>SUMIFS([1]Up!$J:$J,[1]Up!$D:$D,D442)</f>
        <v>#VALUE!</v>
      </c>
      <c r="BJ442" s="82"/>
      <c r="BK442" s="82" t="str">
        <f t="shared" si="41"/>
        <v/>
      </c>
      <c r="BL442" s="53" t="str">
        <f t="shared" si="42"/>
        <v/>
      </c>
      <c r="BM442" s="53" t="s">
        <v>50</v>
      </c>
      <c r="BN442" s="53" t="s">
        <v>1979</v>
      </c>
      <c r="BO442" s="53"/>
      <c r="BP442" s="53" t="s">
        <v>1980</v>
      </c>
      <c r="BQ442" s="53">
        <v>2</v>
      </c>
      <c r="BR442" s="83">
        <v>46169</v>
      </c>
      <c r="BS442" s="53"/>
      <c r="BT442" s="53"/>
    </row>
    <row r="443" spans="3:72" ht="14.25" hidden="1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0"/>
        <v>2</v>
      </c>
      <c r="M443" s="26">
        <f t="shared" si="43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>
        <v>2</v>
      </c>
      <c r="BB443" s="26"/>
      <c r="BC443" s="26"/>
      <c r="BD443" s="26"/>
      <c r="BE443" s="26"/>
      <c r="BF443" s="26"/>
      <c r="BG443" s="26"/>
      <c r="BH443" s="26"/>
      <c r="BI443" s="67" t="e">
        <f>SUMIFS([1]Up!$J:$J,[1]Up!$D:$D,D443)</f>
        <v>#VALUE!</v>
      </c>
      <c r="BJ443" s="82"/>
      <c r="BK443" s="82" t="str">
        <f t="shared" si="41"/>
        <v/>
      </c>
      <c r="BL443" s="53" t="str">
        <f t="shared" si="42"/>
        <v/>
      </c>
      <c r="BM443" s="53" t="s">
        <v>50</v>
      </c>
      <c r="BN443" s="53" t="s">
        <v>2125</v>
      </c>
      <c r="BO443" s="53"/>
      <c r="BP443" s="53" t="s">
        <v>2126</v>
      </c>
      <c r="BQ443" s="53">
        <v>2</v>
      </c>
      <c r="BR443" s="83">
        <v>46169</v>
      </c>
      <c r="BS443" s="53"/>
      <c r="BT443" s="53"/>
    </row>
    <row r="444" spans="3:72" ht="14.25" hidden="1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0"/>
        <v>2</v>
      </c>
      <c r="M444" s="26">
        <f t="shared" si="43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2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67" t="e">
        <f>SUMIFS([1]Up!$J:$J,[1]Up!$D:$D,D444)</f>
        <v>#VALUE!</v>
      </c>
      <c r="BJ444" s="82"/>
      <c r="BK444" s="82" t="str">
        <f t="shared" si="41"/>
        <v/>
      </c>
      <c r="BL444" s="53" t="str">
        <f t="shared" si="42"/>
        <v/>
      </c>
      <c r="BM444" s="53" t="s">
        <v>61</v>
      </c>
      <c r="BN444" s="53" t="s">
        <v>1984</v>
      </c>
      <c r="BO444" s="53"/>
      <c r="BP444" s="53" t="s">
        <v>1985</v>
      </c>
      <c r="BQ444" s="53">
        <v>2</v>
      </c>
      <c r="BR444" s="83">
        <v>46169</v>
      </c>
      <c r="BS444" s="53"/>
      <c r="BT444" s="53"/>
    </row>
    <row r="445" spans="3:72" ht="14.25" hidden="1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0"/>
        <v>3</v>
      </c>
      <c r="M445" s="26">
        <f t="shared" si="43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>
        <v>3</v>
      </c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67" t="e">
        <f>SUMIFS([1]Up!$J:$J,[1]Up!$D:$D,D445)</f>
        <v>#VALUE!</v>
      </c>
      <c r="BJ445" s="82"/>
      <c r="BK445" s="82" t="str">
        <f t="shared" si="41"/>
        <v>PL6</v>
      </c>
      <c r="BL445" s="53" t="str">
        <f t="shared" si="42"/>
        <v/>
      </c>
      <c r="BM445" s="53" t="s">
        <v>50</v>
      </c>
      <c r="BN445" s="84" t="s">
        <v>1780</v>
      </c>
      <c r="BO445" s="53"/>
      <c r="BP445" s="53" t="s">
        <v>1781</v>
      </c>
      <c r="BQ445" s="53">
        <v>3</v>
      </c>
      <c r="BR445" s="83">
        <v>46169</v>
      </c>
      <c r="BS445" s="53"/>
      <c r="BT445" s="53"/>
    </row>
    <row r="446" spans="3:72" ht="14.25" hidden="1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0"/>
        <v>6</v>
      </c>
      <c r="M446" s="26">
        <f t="shared" si="43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>
        <v>6</v>
      </c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67" t="e">
        <f>SUMIFS([1]Up!$J:$J,[1]Up!$D:$D,D446)</f>
        <v>#VALUE!</v>
      </c>
      <c r="BJ446" s="82"/>
      <c r="BK446" s="82" t="str">
        <f t="shared" si="41"/>
        <v>PL6</v>
      </c>
      <c r="BL446" s="53" t="str">
        <f t="shared" si="42"/>
        <v/>
      </c>
      <c r="BM446" s="53" t="s">
        <v>50</v>
      </c>
      <c r="BN446" s="84" t="s">
        <v>1780</v>
      </c>
      <c r="BO446" s="53"/>
      <c r="BP446" s="53" t="s">
        <v>1781</v>
      </c>
      <c r="BQ446" s="53">
        <v>6</v>
      </c>
      <c r="BR446" s="83">
        <v>46169</v>
      </c>
      <c r="BS446" s="53"/>
      <c r="BT446" s="53"/>
    </row>
    <row r="447" spans="3:72" ht="14.25" hidden="1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0"/>
        <v>5</v>
      </c>
      <c r="M447" s="26">
        <f t="shared" si="43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>
        <v>5</v>
      </c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67" t="e">
        <f>SUMIFS([1]Up!$J:$J,[1]Up!$D:$D,D447)</f>
        <v>#VALUE!</v>
      </c>
      <c r="BJ447" s="82"/>
      <c r="BK447" s="82" t="str">
        <f t="shared" si="41"/>
        <v>PL6</v>
      </c>
      <c r="BL447" s="53" t="str">
        <f t="shared" si="42"/>
        <v/>
      </c>
      <c r="BM447" s="53" t="s">
        <v>50</v>
      </c>
      <c r="BN447" s="84" t="s">
        <v>1780</v>
      </c>
      <c r="BO447" s="53"/>
      <c r="BP447" s="53" t="s">
        <v>1781</v>
      </c>
      <c r="BQ447" s="53">
        <v>5</v>
      </c>
      <c r="BR447" s="83">
        <v>46169</v>
      </c>
      <c r="BS447" s="53"/>
      <c r="BT447" s="53"/>
    </row>
    <row r="448" spans="3:72" ht="14.25" hidden="1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0"/>
        <v>0</v>
      </c>
      <c r="M448" s="26">
        <f t="shared" si="43"/>
        <v>2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67" t="e">
        <f>SUMIFS([1]Up!$J:$J,[1]Up!$D:$D,D448)</f>
        <v>#VALUE!</v>
      </c>
      <c r="BJ448" s="82"/>
      <c r="BK448" s="82" t="str">
        <f t="shared" si="41"/>
        <v>PL6</v>
      </c>
      <c r="BL448" s="53" t="str">
        <f t="shared" si="42"/>
        <v/>
      </c>
      <c r="BM448" s="53" t="s">
        <v>50</v>
      </c>
      <c r="BN448" s="53"/>
      <c r="BO448" s="53"/>
      <c r="BP448" s="53" t="s">
        <v>1992</v>
      </c>
      <c r="BQ448" s="53">
        <v>2</v>
      </c>
      <c r="BR448" s="83">
        <v>46169</v>
      </c>
      <c r="BS448" s="53"/>
      <c r="BT448" s="53"/>
    </row>
    <row r="449" spans="3:72" ht="14.25" hidden="1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0"/>
        <v>2</v>
      </c>
      <c r="M449" s="26">
        <f t="shared" si="43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>
        <v>2</v>
      </c>
      <c r="BG449" s="26"/>
      <c r="BH449" s="26"/>
      <c r="BI449" s="67" t="e">
        <f>SUMIFS([1]Up!$J:$J,[1]Up!$D:$D,D449)</f>
        <v>#VALUE!</v>
      </c>
      <c r="BJ449" s="82"/>
      <c r="BK449" s="82" t="str">
        <f t="shared" si="41"/>
        <v/>
      </c>
      <c r="BL449" s="53" t="str">
        <f t="shared" si="42"/>
        <v/>
      </c>
      <c r="BM449" s="53" t="s">
        <v>50</v>
      </c>
      <c r="BN449" s="53" t="s">
        <v>3799</v>
      </c>
      <c r="BO449" s="53"/>
      <c r="BP449" s="53" t="s">
        <v>3801</v>
      </c>
      <c r="BQ449" s="53">
        <v>2</v>
      </c>
      <c r="BR449" s="83">
        <v>46169</v>
      </c>
      <c r="BS449" s="53"/>
      <c r="BT449" s="53"/>
    </row>
    <row r="450" spans="3:72" ht="14.25" hidden="1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0"/>
        <v>2</v>
      </c>
      <c r="M450" s="26">
        <f t="shared" si="43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>
        <v>2</v>
      </c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67" t="e">
        <f>SUMIFS([1]Up!$J:$J,[1]Up!$D:$D,D450)</f>
        <v>#VALUE!</v>
      </c>
      <c r="BJ450" s="82"/>
      <c r="BK450" s="82" t="str">
        <f t="shared" si="41"/>
        <v>PL6</v>
      </c>
      <c r="BL450" s="53" t="str">
        <f t="shared" si="42"/>
        <v/>
      </c>
      <c r="BM450" s="53" t="s">
        <v>50</v>
      </c>
      <c r="BN450" s="84" t="s">
        <v>1780</v>
      </c>
      <c r="BO450" s="53"/>
      <c r="BP450" s="53" t="s">
        <v>1781</v>
      </c>
      <c r="BQ450" s="53">
        <v>2</v>
      </c>
      <c r="BR450" s="83">
        <v>46169</v>
      </c>
      <c r="BS450" s="53"/>
      <c r="BT450" s="53"/>
    </row>
    <row r="451" spans="3:72" ht="14.25" hidden="1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0"/>
        <v>35</v>
      </c>
      <c r="M451" s="26">
        <f t="shared" si="43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>
        <v>35</v>
      </c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67" t="e">
        <f>SUMIFS([1]Up!$J:$J,[1]Up!$D:$D,D451)</f>
        <v>#VALUE!</v>
      </c>
      <c r="BJ451" s="82"/>
      <c r="BK451" s="82" t="str">
        <f t="shared" si="41"/>
        <v>PL6</v>
      </c>
      <c r="BL451" s="53" t="str">
        <f t="shared" si="42"/>
        <v/>
      </c>
      <c r="BM451" s="53" t="s">
        <v>50</v>
      </c>
      <c r="BN451" s="84" t="s">
        <v>1780</v>
      </c>
      <c r="BO451" s="53"/>
      <c r="BP451" s="53" t="s">
        <v>1781</v>
      </c>
      <c r="BQ451" s="53">
        <v>35</v>
      </c>
      <c r="BR451" s="83">
        <v>46169</v>
      </c>
      <c r="BS451" s="53"/>
      <c r="BT451" s="53"/>
    </row>
    <row r="452" spans="3:72" ht="14.25" hidden="1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0"/>
        <v>0</v>
      </c>
      <c r="M452" s="26">
        <f t="shared" si="43"/>
        <v>51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67" t="e">
        <f>SUMIFS([1]Up!$J:$J,[1]Up!$D:$D,D452)</f>
        <v>#VALUE!</v>
      </c>
      <c r="BJ452" s="82"/>
      <c r="BK452" s="82" t="str">
        <f t="shared" si="41"/>
        <v/>
      </c>
      <c r="BL452" s="53" t="str">
        <f t="shared" si="42"/>
        <v/>
      </c>
      <c r="BM452" s="53" t="s">
        <v>75</v>
      </c>
      <c r="BN452" s="53"/>
      <c r="BO452" s="53"/>
      <c r="BP452" s="53"/>
      <c r="BQ452" s="53"/>
      <c r="BR452" s="83"/>
      <c r="BS452" s="53"/>
      <c r="BT452" s="53"/>
    </row>
    <row r="453" spans="3:72" ht="14.25" hidden="1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0"/>
        <v>0</v>
      </c>
      <c r="M453" s="26">
        <f t="shared" si="43"/>
        <v>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67" t="e">
        <f>SUMIFS([1]Up!$J:$J,[1]Up!$D:$D,D453)</f>
        <v>#VALUE!</v>
      </c>
      <c r="BJ453" s="82"/>
      <c r="BK453" s="82" t="str">
        <f t="shared" si="41"/>
        <v/>
      </c>
      <c r="BL453" s="53" t="str">
        <f t="shared" si="42"/>
        <v/>
      </c>
      <c r="BM453" s="53" t="s">
        <v>75</v>
      </c>
      <c r="BN453" s="53"/>
      <c r="BO453" s="53"/>
      <c r="BP453" s="53"/>
      <c r="BQ453" s="53"/>
      <c r="BR453" s="83"/>
      <c r="BS453" s="53"/>
      <c r="BT453" s="53"/>
    </row>
    <row r="454" spans="3:72" ht="14.25" hidden="1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0"/>
        <v>0</v>
      </c>
      <c r="M454" s="26">
        <f t="shared" si="43"/>
        <v>2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67" t="e">
        <f>SUMIFS([1]Up!$J:$J,[1]Up!$D:$D,D454)</f>
        <v>#VALUE!</v>
      </c>
      <c r="BJ454" s="82"/>
      <c r="BK454" s="82" t="str">
        <f t="shared" si="41"/>
        <v/>
      </c>
      <c r="BL454" s="53" t="str">
        <f t="shared" si="42"/>
        <v/>
      </c>
      <c r="BM454" s="53" t="s">
        <v>75</v>
      </c>
      <c r="BN454" s="53"/>
      <c r="BO454" s="53"/>
      <c r="BP454" s="53"/>
      <c r="BQ454" s="53"/>
      <c r="BR454" s="83"/>
      <c r="BS454" s="53"/>
      <c r="BT454" s="53"/>
    </row>
    <row r="455" spans="3:72" ht="14.25" hidden="1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0"/>
        <v>0</v>
      </c>
      <c r="M455" s="26">
        <f t="shared" si="43"/>
        <v>638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67" t="e">
        <f>SUMIFS([1]Up!$J:$J,[1]Up!$D:$D,D455)</f>
        <v>#VALUE!</v>
      </c>
      <c r="BJ455" s="82"/>
      <c r="BK455" s="82" t="str">
        <f t="shared" si="41"/>
        <v/>
      </c>
      <c r="BL455" s="53" t="str">
        <f t="shared" si="42"/>
        <v/>
      </c>
      <c r="BM455" s="53" t="s">
        <v>75</v>
      </c>
      <c r="BN455" s="53"/>
      <c r="BO455" s="53"/>
      <c r="BP455" s="53"/>
      <c r="BQ455" s="53"/>
      <c r="BR455" s="83"/>
      <c r="BS455" s="53"/>
      <c r="BT455" s="53"/>
    </row>
    <row r="456" spans="3:72" ht="14.25" hidden="1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0"/>
        <v>0</v>
      </c>
      <c r="M456" s="26">
        <f t="shared" si="43"/>
        <v>2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67" t="e">
        <f>SUMIFS([1]Up!$J:$J,[1]Up!$D:$D,D456)</f>
        <v>#VALUE!</v>
      </c>
      <c r="BJ456" s="82"/>
      <c r="BK456" s="82" t="str">
        <f t="shared" si="41"/>
        <v/>
      </c>
      <c r="BL456" s="53" t="str">
        <f t="shared" si="42"/>
        <v/>
      </c>
      <c r="BM456" s="53" t="s">
        <v>75</v>
      </c>
      <c r="BN456" s="53"/>
      <c r="BO456" s="53"/>
      <c r="BP456" s="53"/>
      <c r="BQ456" s="53"/>
      <c r="BR456" s="83"/>
      <c r="BS456" s="53"/>
      <c r="BT456" s="53"/>
    </row>
    <row r="457" spans="3:72" ht="14.25" hidden="1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0"/>
        <v>319</v>
      </c>
      <c r="M457" s="26">
        <f t="shared" si="43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>
        <v>319</v>
      </c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67" t="e">
        <f>SUMIFS([1]Up!$J:$J,[1]Up!$D:$D,D457)</f>
        <v>#VALUE!</v>
      </c>
      <c r="BJ457" s="82"/>
      <c r="BK457" s="82" t="str">
        <f t="shared" si="41"/>
        <v/>
      </c>
      <c r="BL457" s="53" t="str">
        <f t="shared" si="42"/>
        <v/>
      </c>
      <c r="BM457" s="53" t="s">
        <v>75</v>
      </c>
      <c r="BN457" s="53"/>
      <c r="BO457" s="53"/>
      <c r="BP457" s="53"/>
      <c r="BQ457" s="53"/>
      <c r="BR457" s="83"/>
      <c r="BS457" s="53"/>
      <c r="BT457" s="53"/>
    </row>
    <row r="458" spans="3:72" ht="14.25" hidden="1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0"/>
        <v>0</v>
      </c>
      <c r="M458" s="26">
        <f t="shared" si="43"/>
        <v>2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67" t="e">
        <f>SUMIFS([1]Up!$J:$J,[1]Up!$D:$D,D458)</f>
        <v>#VALUE!</v>
      </c>
      <c r="BJ458" s="82"/>
      <c r="BK458" s="82" t="str">
        <f t="shared" si="41"/>
        <v/>
      </c>
      <c r="BL458" s="53" t="str">
        <f t="shared" si="42"/>
        <v/>
      </c>
      <c r="BM458" s="53" t="s">
        <v>75</v>
      </c>
      <c r="BN458" s="53"/>
      <c r="BO458" s="53"/>
      <c r="BP458" s="53"/>
      <c r="BQ458" s="53"/>
      <c r="BR458" s="83"/>
      <c r="BS458" s="53"/>
      <c r="BT458" s="53"/>
    </row>
    <row r="459" spans="3:72" ht="14.25" hidden="1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0"/>
        <v>0</v>
      </c>
      <c r="M459" s="26">
        <f t="shared" si="43"/>
        <v>4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67" t="e">
        <f>SUMIFS([1]Up!$J:$J,[1]Up!$D:$D,D459)</f>
        <v>#VALUE!</v>
      </c>
      <c r="BJ459" s="82"/>
      <c r="BK459" s="82" t="str">
        <f t="shared" si="41"/>
        <v/>
      </c>
      <c r="BL459" s="53" t="str">
        <f t="shared" si="42"/>
        <v/>
      </c>
      <c r="BM459" s="53" t="s">
        <v>75</v>
      </c>
      <c r="BN459" s="53"/>
      <c r="BO459" s="53"/>
      <c r="BP459" s="53"/>
      <c r="BQ459" s="53"/>
      <c r="BR459" s="83"/>
      <c r="BS459" s="53"/>
      <c r="BT459" s="53"/>
    </row>
    <row r="460" spans="3:72" ht="14.25" hidden="1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0"/>
        <v>2</v>
      </c>
      <c r="M460" s="26">
        <f t="shared" si="43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>
        <v>2</v>
      </c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67" t="e">
        <f>SUMIFS([1]Up!$J:$J,[1]Up!$D:$D,D460)</f>
        <v>#VALUE!</v>
      </c>
      <c r="BJ460" s="82"/>
      <c r="BK460" s="82" t="str">
        <f t="shared" si="41"/>
        <v/>
      </c>
      <c r="BL460" s="53" t="str">
        <f t="shared" si="42"/>
        <v/>
      </c>
      <c r="BM460" s="53" t="s">
        <v>75</v>
      </c>
      <c r="BN460" s="53"/>
      <c r="BO460" s="53"/>
      <c r="BP460" s="53"/>
      <c r="BQ460" s="53"/>
      <c r="BR460" s="83"/>
      <c r="BS460" s="53"/>
      <c r="BT460" s="53"/>
    </row>
    <row r="461" spans="3:72" ht="14.25" hidden="1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0"/>
        <v>0</v>
      </c>
      <c r="M461" s="26">
        <f t="shared" si="43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67" t="e">
        <f>SUMIFS([1]Up!$J:$J,[1]Up!$D:$D,D461)</f>
        <v>#VALUE!</v>
      </c>
      <c r="BJ461" s="82"/>
      <c r="BK461" s="82" t="str">
        <f t="shared" si="41"/>
        <v/>
      </c>
      <c r="BL461" s="53" t="str">
        <f t="shared" si="42"/>
        <v/>
      </c>
      <c r="BM461" s="53" t="s">
        <v>75</v>
      </c>
      <c r="BN461" s="53"/>
      <c r="BO461" s="53"/>
      <c r="BP461" s="53"/>
      <c r="BQ461" s="53"/>
      <c r="BR461" s="83"/>
      <c r="BS461" s="53"/>
      <c r="BT461" s="53"/>
    </row>
    <row r="462" spans="3:72" ht="14.25" hidden="1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0"/>
        <v>0</v>
      </c>
      <c r="M462" s="26">
        <f t="shared" si="43"/>
        <v>2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67" t="e">
        <f>SUMIFS([1]Up!$J:$J,[1]Up!$D:$D,D462)</f>
        <v>#VALUE!</v>
      </c>
      <c r="BJ462" s="82"/>
      <c r="BK462" s="82" t="str">
        <f t="shared" si="41"/>
        <v/>
      </c>
      <c r="BL462" s="53" t="str">
        <f t="shared" si="42"/>
        <v/>
      </c>
      <c r="BM462" s="53" t="s">
        <v>75</v>
      </c>
      <c r="BN462" s="53"/>
      <c r="BO462" s="53"/>
      <c r="BP462" s="53"/>
      <c r="BQ462" s="53"/>
      <c r="BR462" s="83"/>
      <c r="BS462" s="53"/>
      <c r="BT462" s="53"/>
    </row>
    <row r="463" spans="3:72" ht="14.25" hidden="1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0"/>
        <v>0</v>
      </c>
      <c r="M463" s="26">
        <f t="shared" si="43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67" t="e">
        <f>SUMIFS([1]Up!$J:$J,[1]Up!$D:$D,D463)</f>
        <v>#VALUE!</v>
      </c>
      <c r="BJ463" s="82"/>
      <c r="BK463" s="82" t="str">
        <f t="shared" si="41"/>
        <v/>
      </c>
      <c r="BL463" s="53" t="str">
        <f t="shared" si="42"/>
        <v/>
      </c>
      <c r="BM463" s="53" t="s">
        <v>75</v>
      </c>
      <c r="BN463" s="53"/>
      <c r="BO463" s="53"/>
      <c r="BP463" s="53"/>
      <c r="BQ463" s="53"/>
      <c r="BR463" s="83"/>
      <c r="BS463" s="53"/>
      <c r="BT463" s="53"/>
    </row>
    <row r="464" spans="3:72" ht="14.25" hidden="1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0"/>
        <v>8</v>
      </c>
      <c r="M464" s="26">
        <f t="shared" si="43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67" t="e">
        <f>SUMIFS([1]Up!$J:$J,[1]Up!$D:$D,D464)</f>
        <v>#VALUE!</v>
      </c>
      <c r="BJ464" s="82"/>
      <c r="BK464" s="82" t="str">
        <f t="shared" si="41"/>
        <v>PL10</v>
      </c>
      <c r="BL464" s="53" t="str">
        <f t="shared" si="42"/>
        <v/>
      </c>
      <c r="BM464" s="53" t="s">
        <v>50</v>
      </c>
      <c r="BN464" s="84" t="s">
        <v>1789</v>
      </c>
      <c r="BO464" s="53"/>
      <c r="BP464" s="53" t="s">
        <v>1790</v>
      </c>
      <c r="BQ464" s="53">
        <v>8</v>
      </c>
      <c r="BR464" s="83">
        <v>46169</v>
      </c>
      <c r="BS464" s="53"/>
      <c r="BT464" s="53"/>
    </row>
    <row r="465" spans="3:72" ht="14.25" hidden="1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0"/>
        <v>5</v>
      </c>
      <c r="M465" s="26">
        <f t="shared" si="43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67" t="e">
        <f>SUMIFS([1]Up!$J:$J,[1]Up!$D:$D,D465)</f>
        <v>#VALUE!</v>
      </c>
      <c r="BJ465" s="82"/>
      <c r="BK465" s="82" t="str">
        <f t="shared" si="41"/>
        <v>PL25</v>
      </c>
      <c r="BL465" s="53" t="str">
        <f t="shared" si="42"/>
        <v/>
      </c>
      <c r="BM465" s="53" t="s">
        <v>50</v>
      </c>
      <c r="BN465" s="53" t="s">
        <v>1850</v>
      </c>
      <c r="BO465" s="53"/>
      <c r="BP465" s="53" t="s">
        <v>1851</v>
      </c>
      <c r="BQ465" s="53">
        <v>5</v>
      </c>
      <c r="BR465" s="83">
        <v>46169</v>
      </c>
      <c r="BS465" s="53"/>
      <c r="BT465" s="53"/>
    </row>
    <row r="466" spans="3:72" ht="14.25" hidden="1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0"/>
        <v>20</v>
      </c>
      <c r="M466" s="26">
        <f t="shared" si="43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67" t="e">
        <f>SUMIFS([1]Up!$J:$J,[1]Up!$D:$D,D466)</f>
        <v>#VALUE!</v>
      </c>
      <c r="BJ466" s="82"/>
      <c r="BK466" s="82" t="str">
        <f t="shared" si="41"/>
        <v>PL12</v>
      </c>
      <c r="BL466" s="53" t="str">
        <f t="shared" si="42"/>
        <v/>
      </c>
      <c r="BM466" s="53" t="s">
        <v>50</v>
      </c>
      <c r="BN466" s="53" t="s">
        <v>1890</v>
      </c>
      <c r="BO466" s="53"/>
      <c r="BP466" s="53" t="s">
        <v>1891</v>
      </c>
      <c r="BQ466" s="53">
        <v>20</v>
      </c>
      <c r="BR466" s="83">
        <v>46169</v>
      </c>
      <c r="BS466" s="53"/>
      <c r="BT466" s="53"/>
    </row>
    <row r="467" spans="3:72" ht="14.25" hidden="1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0"/>
        <v>1</v>
      </c>
      <c r="M467" s="26">
        <f t="shared" si="43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>
        <v>2</v>
      </c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67" t="e">
        <f>SUMIFS([1]Up!$J:$J,[1]Up!$D:$D,D467)</f>
        <v>#VALUE!</v>
      </c>
      <c r="BJ467" s="82" t="s">
        <v>82</v>
      </c>
      <c r="BK467" s="82" t="str">
        <f t="shared" si="41"/>
        <v>PL6</v>
      </c>
      <c r="BL467" s="53" t="str">
        <f t="shared" si="42"/>
        <v>Thừa 1</v>
      </c>
      <c r="BM467" s="53" t="s">
        <v>50</v>
      </c>
      <c r="BN467" s="53"/>
      <c r="BO467" s="53"/>
      <c r="BP467" s="53" t="s">
        <v>1681</v>
      </c>
      <c r="BQ467" s="53">
        <v>1</v>
      </c>
      <c r="BR467" s="83"/>
      <c r="BS467" s="53"/>
      <c r="BT467" s="53"/>
    </row>
    <row r="468" spans="3:72" ht="14.25" hidden="1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0"/>
        <v>2</v>
      </c>
      <c r="M468" s="26">
        <f t="shared" si="43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>
        <v>2</v>
      </c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67" t="e">
        <f>SUMIFS([1]Up!$J:$J,[1]Up!$D:$D,D468)</f>
        <v>#VALUE!</v>
      </c>
      <c r="BJ468" s="82"/>
      <c r="BK468" s="82" t="str">
        <f t="shared" si="41"/>
        <v/>
      </c>
      <c r="BL468" s="53" t="str">
        <f t="shared" si="42"/>
        <v/>
      </c>
      <c r="BM468" s="53" t="s">
        <v>50</v>
      </c>
      <c r="BN468" s="84" t="s">
        <v>1953</v>
      </c>
      <c r="BO468" s="53"/>
      <c r="BP468" s="53" t="s">
        <v>1954</v>
      </c>
      <c r="BQ468" s="53">
        <v>2</v>
      </c>
      <c r="BR468" s="83">
        <v>46169</v>
      </c>
      <c r="BS468" s="53"/>
      <c r="BT468" s="53"/>
    </row>
    <row r="469" spans="3:72" ht="14.25" hidden="1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0"/>
        <v>1</v>
      </c>
      <c r="M469" s="26">
        <f t="shared" si="43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>
        <v>3</v>
      </c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67" t="e">
        <f>SUMIFS([1]Up!$J:$J,[1]Up!$D:$D,D469)</f>
        <v>#VALUE!</v>
      </c>
      <c r="BJ469" s="82" t="s">
        <v>3808</v>
      </c>
      <c r="BK469" s="82" t="str">
        <f t="shared" si="41"/>
        <v/>
      </c>
      <c r="BL469" s="53" t="str">
        <f t="shared" si="42"/>
        <v>Thừa 2</v>
      </c>
      <c r="BM469" s="53" t="s">
        <v>50</v>
      </c>
      <c r="BN469" s="53"/>
      <c r="BO469" s="53"/>
      <c r="BP469" s="53" t="s">
        <v>1681</v>
      </c>
      <c r="BQ469" s="53">
        <v>1</v>
      </c>
      <c r="BR469" s="83"/>
      <c r="BS469" s="53"/>
      <c r="BT469" s="53"/>
    </row>
    <row r="470" spans="3:72" ht="14.25" hidden="1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0"/>
        <v>1</v>
      </c>
      <c r="M470" s="26">
        <f t="shared" si="43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>
        <v>3</v>
      </c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67" t="e">
        <f>SUMIFS([1]Up!$J:$J,[1]Up!$D:$D,D470)</f>
        <v>#VALUE!</v>
      </c>
      <c r="BJ470" s="82" t="s">
        <v>3808</v>
      </c>
      <c r="BK470" s="82" t="str">
        <f t="shared" si="41"/>
        <v/>
      </c>
      <c r="BL470" s="53" t="str">
        <f t="shared" si="42"/>
        <v>Thừa 2</v>
      </c>
      <c r="BM470" s="53" t="s">
        <v>50</v>
      </c>
      <c r="BN470" s="53"/>
      <c r="BO470" s="53"/>
      <c r="BP470" s="53" t="s">
        <v>1681</v>
      </c>
      <c r="BQ470" s="53">
        <v>1</v>
      </c>
      <c r="BR470" s="83"/>
      <c r="BS470" s="53"/>
      <c r="BT470" s="53"/>
    </row>
    <row r="471" spans="3:72" ht="14.25" hidden="1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0"/>
        <v>0</v>
      </c>
      <c r="M471" s="26">
        <f t="shared" si="43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67" t="e">
        <f>SUMIFS([1]Up!$J:$J,[1]Up!$D:$D,D471)</f>
        <v>#VALUE!</v>
      </c>
      <c r="BJ471" s="82"/>
      <c r="BK471" s="82" t="str">
        <f t="shared" si="41"/>
        <v/>
      </c>
      <c r="BL471" s="53" t="str">
        <f t="shared" si="42"/>
        <v/>
      </c>
      <c r="BM471" s="53"/>
      <c r="BN471" s="53"/>
      <c r="BO471" s="53"/>
      <c r="BP471" s="53"/>
      <c r="BQ471" s="53"/>
      <c r="BR471" s="83"/>
      <c r="BS471" s="53"/>
      <c r="BT471" s="53"/>
    </row>
    <row r="472" spans="3:72" ht="14.25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0"/>
        <v>1</v>
      </c>
      <c r="M472" s="26">
        <f t="shared" si="43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>
        <f>(10713+8938)/G472</f>
        <v>0.63243434603501547</v>
      </c>
      <c r="BF472" s="26"/>
      <c r="BG472" s="26">
        <f>11471/G472</f>
        <v>0.36917481977342947</v>
      </c>
      <c r="BH472" s="26"/>
      <c r="BI472" s="67" t="e">
        <f>SUMIFS([1]Up!$J:$J,[1]Up!$D:$D,D472)</f>
        <v>#VALUE!</v>
      </c>
      <c r="BJ472" s="82"/>
      <c r="BK472" s="82" t="str">
        <f t="shared" si="41"/>
        <v/>
      </c>
      <c r="BL472" s="53" t="str">
        <f t="shared" si="42"/>
        <v/>
      </c>
      <c r="BM472" s="53" t="s">
        <v>96</v>
      </c>
      <c r="BN472" s="53"/>
      <c r="BO472" s="53"/>
      <c r="BP472" s="53" t="s">
        <v>1681</v>
      </c>
      <c r="BQ472" s="53">
        <v>2</v>
      </c>
      <c r="BR472" s="83"/>
      <c r="BS472" s="53"/>
      <c r="BT472" s="53"/>
    </row>
    <row r="473" spans="3:72" ht="14.25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0"/>
        <v>0.6568292996910402</v>
      </c>
      <c r="M473" s="26">
        <f t="shared" si="43"/>
        <v>0.3431707003089598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>
        <f>(11471+8938)/G473</f>
        <v>0.6568292996910402</v>
      </c>
      <c r="BH473" s="26"/>
      <c r="BI473" s="67" t="e">
        <f>SUMIFS([1]Up!$J:$J,[1]Up!$D:$D,D473)</f>
        <v>#VALUE!</v>
      </c>
      <c r="BJ473" s="82"/>
      <c r="BK473" s="82" t="str">
        <f t="shared" si="41"/>
        <v/>
      </c>
      <c r="BL473" s="53" t="str">
        <f t="shared" si="42"/>
        <v/>
      </c>
      <c r="BM473" s="53" t="s">
        <v>96</v>
      </c>
      <c r="BN473" s="53"/>
      <c r="BO473" s="53"/>
      <c r="BP473" s="53" t="s">
        <v>1681</v>
      </c>
      <c r="BQ473" s="53">
        <v>2</v>
      </c>
      <c r="BR473" s="83"/>
      <c r="BS473" s="53"/>
      <c r="BT473" s="53"/>
    </row>
    <row r="474" spans="3:72" ht="14.25" hidden="1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0"/>
        <v>4</v>
      </c>
      <c r="M474" s="26">
        <f t="shared" si="43"/>
        <v>8</v>
      </c>
      <c r="N474" s="26"/>
      <c r="O474" s="26"/>
      <c r="P474" s="26"/>
      <c r="Q474" s="26"/>
      <c r="R474" s="26"/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67" t="e">
        <f>SUMIFS([1]Up!$J:$J,[1]Up!$D:$D,D474)</f>
        <v>#VALUE!</v>
      </c>
      <c r="BJ474" s="82"/>
      <c r="BK474" s="82" t="str">
        <f t="shared" si="41"/>
        <v/>
      </c>
      <c r="BL474" s="53" t="str">
        <f t="shared" si="42"/>
        <v/>
      </c>
      <c r="BM474" s="53" t="s">
        <v>50</v>
      </c>
      <c r="BN474" s="84" t="s">
        <v>1870</v>
      </c>
      <c r="BO474" s="53"/>
      <c r="BP474" s="53" t="s">
        <v>1871</v>
      </c>
      <c r="BQ474" s="53">
        <v>12</v>
      </c>
      <c r="BR474" s="83">
        <v>46169</v>
      </c>
      <c r="BS474" s="53"/>
      <c r="BT474" s="53"/>
    </row>
    <row r="475" spans="3:72" ht="14.25" hidden="1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0"/>
        <v>4</v>
      </c>
      <c r="M475" s="26">
        <f t="shared" si="43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67" t="e">
        <f>SUMIFS([1]Up!$J:$J,[1]Up!$D:$D,D475)</f>
        <v>#VALUE!</v>
      </c>
      <c r="BJ475" s="82"/>
      <c r="BK475" s="82" t="str">
        <f t="shared" si="41"/>
        <v/>
      </c>
      <c r="BL475" s="53" t="str">
        <f t="shared" si="42"/>
        <v/>
      </c>
      <c r="BM475" s="53" t="s">
        <v>50</v>
      </c>
      <c r="BN475" s="84" t="s">
        <v>2039</v>
      </c>
      <c r="BO475" s="53"/>
      <c r="BP475" s="53" t="s">
        <v>2040</v>
      </c>
      <c r="BQ475" s="53">
        <v>4</v>
      </c>
      <c r="BR475" s="83">
        <v>46169</v>
      </c>
      <c r="BS475" s="53"/>
      <c r="BT475" s="53"/>
    </row>
    <row r="476" spans="3:72" ht="14.25" hidden="1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0"/>
        <v>0</v>
      </c>
      <c r="M476" s="26">
        <f t="shared" si="43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67" t="e">
        <f>SUMIFS([1]Up!$J:$J,[1]Up!$D:$D,D476)</f>
        <v>#VALUE!</v>
      </c>
      <c r="BJ476" s="82"/>
      <c r="BK476" s="82" t="str">
        <f t="shared" si="41"/>
        <v/>
      </c>
      <c r="BL476" s="53" t="str">
        <f t="shared" si="42"/>
        <v/>
      </c>
      <c r="BM476" s="53" t="s">
        <v>50</v>
      </c>
      <c r="BN476" s="84" t="s">
        <v>1870</v>
      </c>
      <c r="BO476" s="53"/>
      <c r="BP476" s="53" t="s">
        <v>1871</v>
      </c>
      <c r="BQ476" s="53">
        <v>1</v>
      </c>
      <c r="BR476" s="83">
        <v>46169</v>
      </c>
      <c r="BS476" s="53"/>
      <c r="BT476" s="53"/>
    </row>
    <row r="477" spans="3:72" ht="14.25" hidden="1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0"/>
        <v>0</v>
      </c>
      <c r="M477" s="26">
        <f t="shared" si="43"/>
        <v>1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67" t="e">
        <f>SUMIFS([1]Up!$J:$J,[1]Up!$D:$D,D477)</f>
        <v>#VALUE!</v>
      </c>
      <c r="BJ477" s="82"/>
      <c r="BK477" s="82" t="str">
        <f t="shared" si="41"/>
        <v/>
      </c>
      <c r="BL477" s="53" t="str">
        <f t="shared" si="42"/>
        <v/>
      </c>
      <c r="BM477" s="53" t="s">
        <v>50</v>
      </c>
      <c r="BN477" s="84" t="s">
        <v>1870</v>
      </c>
      <c r="BO477" s="53"/>
      <c r="BP477" s="53" t="s">
        <v>1871</v>
      </c>
      <c r="BQ477" s="53">
        <v>1</v>
      </c>
      <c r="BR477" s="83">
        <v>46169</v>
      </c>
      <c r="BS477" s="53"/>
      <c r="BT477" s="53"/>
    </row>
    <row r="478" spans="3:72" ht="14.25" hidden="1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45">MIN(SUM(N478:BH478),I478)</f>
        <v>1</v>
      </c>
      <c r="M478" s="26">
        <f t="shared" si="43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>
        <v>1</v>
      </c>
      <c r="BB478" s="26"/>
      <c r="BC478" s="26"/>
      <c r="BD478" s="26"/>
      <c r="BE478" s="26"/>
      <c r="BF478" s="26"/>
      <c r="BG478" s="26"/>
      <c r="BH478" s="26"/>
      <c r="BI478" s="67" t="e">
        <f>SUMIFS([1]Up!$J:$J,[1]Up!$D:$D,D478)</f>
        <v>#VALUE!</v>
      </c>
      <c r="BJ478" s="82"/>
      <c r="BK478" s="82" t="str">
        <f t="shared" ref="BK478:BK541" si="46">IFERROR(IF(C478="Plate",LEFT(E478,FIND("*",E478,1)-1),""),IF(C478="Plate",LEFT(E478,FIND("x",E478,1)-1),""))</f>
        <v/>
      </c>
      <c r="BL478" s="53" t="str">
        <f t="shared" ref="BL478:BL541" si="47">IF(ROUND(SUM(N478:BH478)-I478,0)&gt;0,"Thừa "&amp;SUM(N478:BH478)-I478,"")</f>
        <v/>
      </c>
      <c r="BM478" s="53" t="s">
        <v>50</v>
      </c>
      <c r="BN478" s="53" t="s">
        <v>2125</v>
      </c>
      <c r="BO478" s="53"/>
      <c r="BP478" s="53" t="s">
        <v>2126</v>
      </c>
      <c r="BQ478" s="53">
        <v>1</v>
      </c>
      <c r="BR478" s="83">
        <v>46169</v>
      </c>
      <c r="BS478" s="53"/>
      <c r="BT478" s="53"/>
    </row>
    <row r="479" spans="3:72" ht="14.25" hidden="1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5"/>
        <v>1</v>
      </c>
      <c r="M479" s="26">
        <f t="shared" si="43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>
        <v>1</v>
      </c>
      <c r="BG479" s="26"/>
      <c r="BH479" s="26"/>
      <c r="BI479" s="67" t="e">
        <f>SUMIFS([1]Up!$J:$J,[1]Up!$D:$D,D479)</f>
        <v>#VALUE!</v>
      </c>
      <c r="BJ479" s="82"/>
      <c r="BK479" s="82" t="str">
        <f t="shared" si="46"/>
        <v/>
      </c>
      <c r="BL479" s="53" t="str">
        <f t="shared" si="47"/>
        <v/>
      </c>
      <c r="BM479" s="53" t="s">
        <v>50</v>
      </c>
      <c r="BN479" s="53" t="s">
        <v>3799</v>
      </c>
      <c r="BO479" s="53"/>
      <c r="BP479" s="53" t="s">
        <v>3801</v>
      </c>
      <c r="BQ479" s="53">
        <v>1</v>
      </c>
      <c r="BR479" s="83">
        <v>46169</v>
      </c>
      <c r="BS479" s="53"/>
      <c r="BT479" s="53"/>
    </row>
    <row r="480" spans="3:72" ht="14.25" hidden="1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45"/>
        <v>2</v>
      </c>
      <c r="M480" s="26">
        <f t="shared" si="43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>
        <v>2</v>
      </c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67" t="e">
        <f>SUMIFS([1]Up!$J:$J,[1]Up!$D:$D,D480)</f>
        <v>#VALUE!</v>
      </c>
      <c r="BJ480" s="82"/>
      <c r="BK480" s="82" t="str">
        <f t="shared" si="46"/>
        <v>PL10</v>
      </c>
      <c r="BL480" s="53" t="str">
        <f t="shared" si="47"/>
        <v/>
      </c>
      <c r="BM480" s="53" t="s">
        <v>50</v>
      </c>
      <c r="BN480" s="53" t="s">
        <v>3854</v>
      </c>
      <c r="BO480" s="53"/>
      <c r="BP480" s="53" t="s">
        <v>3855</v>
      </c>
      <c r="BQ480" s="53">
        <v>2</v>
      </c>
      <c r="BR480" s="83">
        <v>46200</v>
      </c>
      <c r="BS480" s="53"/>
      <c r="BT480" s="53"/>
    </row>
    <row r="481" spans="3:72" ht="14.25" hidden="1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45"/>
        <v>3</v>
      </c>
      <c r="M481" s="26">
        <f t="shared" si="43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>
        <v>3</v>
      </c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67" t="e">
        <f>SUMIFS([1]Up!$J:$J,[1]Up!$D:$D,D481)</f>
        <v>#VALUE!</v>
      </c>
      <c r="BJ481" s="82"/>
      <c r="BK481" s="82" t="str">
        <f t="shared" si="46"/>
        <v>PL10</v>
      </c>
      <c r="BL481" s="53" t="str">
        <f t="shared" si="47"/>
        <v/>
      </c>
      <c r="BM481" s="53" t="s">
        <v>50</v>
      </c>
      <c r="BN481" s="53" t="s">
        <v>3854</v>
      </c>
      <c r="BO481" s="53"/>
      <c r="BP481" s="53" t="s">
        <v>3855</v>
      </c>
      <c r="BQ481" s="53">
        <v>3</v>
      </c>
      <c r="BR481" s="83">
        <v>46200</v>
      </c>
      <c r="BS481" s="53"/>
      <c r="BT481" s="53"/>
    </row>
    <row r="482" spans="3:72" ht="14.25" hidden="1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45"/>
        <v>4</v>
      </c>
      <c r="M482" s="26">
        <f t="shared" si="43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>
        <v>4</v>
      </c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67" t="e">
        <f>SUMIFS([1]Up!$J:$J,[1]Up!$D:$D,D482)</f>
        <v>#VALUE!</v>
      </c>
      <c r="BJ482" s="82"/>
      <c r="BK482" s="82" t="str">
        <f t="shared" si="46"/>
        <v>PL6</v>
      </c>
      <c r="BL482" s="53" t="str">
        <f t="shared" si="47"/>
        <v/>
      </c>
      <c r="BM482" s="53" t="s">
        <v>50</v>
      </c>
      <c r="BN482" s="53" t="s">
        <v>3826</v>
      </c>
      <c r="BO482" s="53"/>
      <c r="BP482" s="53" t="s">
        <v>3827</v>
      </c>
      <c r="BQ482" s="53">
        <v>4</v>
      </c>
      <c r="BR482" s="83">
        <v>46200</v>
      </c>
      <c r="BS482" s="53"/>
      <c r="BT482" s="53"/>
    </row>
    <row r="483" spans="3:72" ht="14.25" hidden="1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45"/>
        <v>4</v>
      </c>
      <c r="M483" s="26">
        <f t="shared" si="43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4</v>
      </c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67" t="e">
        <f>SUMIFS([1]Up!$J:$J,[1]Up!$D:$D,D483)</f>
        <v>#VALUE!</v>
      </c>
      <c r="BJ483" s="82"/>
      <c r="BK483" s="82" t="str">
        <f t="shared" si="46"/>
        <v>PL38</v>
      </c>
      <c r="BL483" s="53" t="str">
        <f t="shared" si="47"/>
        <v/>
      </c>
      <c r="BM483" s="53" t="s">
        <v>50</v>
      </c>
      <c r="BN483" s="53" t="s">
        <v>2046</v>
      </c>
      <c r="BO483" s="53"/>
      <c r="BP483" s="53" t="s">
        <v>2047</v>
      </c>
      <c r="BQ483" s="53">
        <v>4</v>
      </c>
      <c r="BR483" s="83">
        <v>46169</v>
      </c>
      <c r="BS483" s="53"/>
      <c r="BT483" s="53"/>
    </row>
    <row r="484" spans="3:72" ht="14.25" hidden="1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45"/>
        <v>1</v>
      </c>
      <c r="M484" s="26">
        <f t="shared" si="43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67" t="e">
        <f>SUMIFS([1]Up!$J:$J,[1]Up!$D:$D,D484)</f>
        <v>#VALUE!</v>
      </c>
      <c r="BJ484" s="82"/>
      <c r="BK484" s="82" t="str">
        <f t="shared" si="46"/>
        <v>PL12</v>
      </c>
      <c r="BL484" s="53" t="str">
        <f t="shared" si="47"/>
        <v/>
      </c>
      <c r="BM484" s="53" t="s">
        <v>61</v>
      </c>
      <c r="BN484" s="84" t="s">
        <v>1808</v>
      </c>
      <c r="BO484" s="53"/>
      <c r="BP484" s="53" t="s">
        <v>1809</v>
      </c>
      <c r="BQ484" s="53">
        <v>1</v>
      </c>
      <c r="BR484" s="83">
        <v>46169</v>
      </c>
      <c r="BS484" s="53"/>
      <c r="BT484" s="53"/>
    </row>
    <row r="485" spans="3:72" ht="14.25" hidden="1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45"/>
        <v>8</v>
      </c>
      <c r="M485" s="26">
        <f t="shared" si="43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67" t="e">
        <f>SUMIFS([1]Up!$J:$J,[1]Up!$D:$D,D485)</f>
        <v>#VALUE!</v>
      </c>
      <c r="BJ485" s="82"/>
      <c r="BK485" s="82" t="str">
        <f t="shared" si="46"/>
        <v>PL10</v>
      </c>
      <c r="BL485" s="53" t="str">
        <f t="shared" si="47"/>
        <v/>
      </c>
      <c r="BM485" s="53" t="s">
        <v>61</v>
      </c>
      <c r="BN485" s="84" t="s">
        <v>1789</v>
      </c>
      <c r="BO485" s="53"/>
      <c r="BP485" s="53" t="s">
        <v>1790</v>
      </c>
      <c r="BQ485" s="53">
        <v>8</v>
      </c>
      <c r="BR485" s="83">
        <v>46169</v>
      </c>
      <c r="BS485" s="53"/>
      <c r="BT485" s="53"/>
    </row>
    <row r="486" spans="3:72" ht="14.25" hidden="1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45"/>
        <v>0</v>
      </c>
      <c r="M486" s="26">
        <f t="shared" si="43"/>
        <v>1318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67" t="e">
        <f>SUMIFS([1]Up!$J:$J,[1]Up!$D:$D,D486)</f>
        <v>#VALUE!</v>
      </c>
      <c r="BJ486" s="82"/>
      <c r="BK486" s="82" t="str">
        <f t="shared" si="46"/>
        <v/>
      </c>
      <c r="BL486" s="53" t="str">
        <f t="shared" si="47"/>
        <v/>
      </c>
      <c r="BM486" s="53" t="s">
        <v>75</v>
      </c>
      <c r="BN486" s="53"/>
      <c r="BO486" s="53"/>
      <c r="BP486" s="53"/>
      <c r="BQ486" s="53"/>
      <c r="BR486" s="83"/>
      <c r="BS486" s="53"/>
      <c r="BT486" s="53"/>
    </row>
    <row r="487" spans="3:72" ht="14.25" hidden="1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45"/>
        <v>0</v>
      </c>
      <c r="M487" s="26">
        <f t="shared" si="43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67" t="e">
        <f>SUMIFS([1]Up!$J:$J,[1]Up!$D:$D,D487)</f>
        <v>#VALUE!</v>
      </c>
      <c r="BJ487" s="82"/>
      <c r="BK487" s="82" t="str">
        <f t="shared" si="46"/>
        <v/>
      </c>
      <c r="BL487" s="53" t="str">
        <f t="shared" si="47"/>
        <v/>
      </c>
      <c r="BM487" s="53" t="s">
        <v>75</v>
      </c>
      <c r="BN487" s="53"/>
      <c r="BO487" s="53"/>
      <c r="BP487" s="53"/>
      <c r="BQ487" s="53"/>
      <c r="BR487" s="83"/>
      <c r="BS487" s="53"/>
      <c r="BT487" s="53"/>
    </row>
    <row r="488" spans="3:72" ht="14.25" hidden="1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45"/>
        <v>659</v>
      </c>
      <c r="M488" s="26">
        <f t="shared" si="43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>
        <v>659</v>
      </c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67" t="e">
        <f>SUMIFS([1]Up!$J:$J,[1]Up!$D:$D,D488)</f>
        <v>#VALUE!</v>
      </c>
      <c r="BJ488" s="82"/>
      <c r="BK488" s="82" t="str">
        <f t="shared" si="46"/>
        <v/>
      </c>
      <c r="BL488" s="53" t="str">
        <f t="shared" si="47"/>
        <v/>
      </c>
      <c r="BM488" s="53" t="s">
        <v>75</v>
      </c>
      <c r="BN488" s="53"/>
      <c r="BO488" s="53"/>
      <c r="BP488" s="53"/>
      <c r="BQ488" s="53"/>
      <c r="BR488" s="83"/>
      <c r="BS488" s="53"/>
      <c r="BT488" s="53"/>
    </row>
    <row r="489" spans="3:72" ht="14.25" hidden="1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45"/>
        <v>0</v>
      </c>
      <c r="M489" s="26">
        <f t="shared" si="43"/>
        <v>10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67" t="e">
        <f>SUMIFS([1]Up!$J:$J,[1]Up!$D:$D,D489)</f>
        <v>#VALUE!</v>
      </c>
      <c r="BJ489" s="82"/>
      <c r="BK489" s="82" t="str">
        <f t="shared" si="46"/>
        <v/>
      </c>
      <c r="BL489" s="53" t="str">
        <f t="shared" si="47"/>
        <v/>
      </c>
      <c r="BM489" s="53" t="s">
        <v>75</v>
      </c>
      <c r="BN489" s="53"/>
      <c r="BO489" s="53"/>
      <c r="BP489" s="53"/>
      <c r="BQ489" s="53"/>
      <c r="BR489" s="83"/>
      <c r="BS489" s="53"/>
      <c r="BT489" s="53"/>
    </row>
    <row r="490" spans="3:72" ht="14.25" hidden="1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45"/>
        <v>16</v>
      </c>
      <c r="M490" s="26">
        <f t="shared" si="43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67" t="e">
        <f>SUMIFS([1]Up!$J:$J,[1]Up!$D:$D,D490)</f>
        <v>#VALUE!</v>
      </c>
      <c r="BJ490" s="82"/>
      <c r="BK490" s="82" t="str">
        <f t="shared" si="46"/>
        <v>PL10</v>
      </c>
      <c r="BL490" s="53" t="str">
        <f t="shared" si="47"/>
        <v/>
      </c>
      <c r="BM490" s="53" t="s">
        <v>50</v>
      </c>
      <c r="BN490" s="84" t="s">
        <v>2053</v>
      </c>
      <c r="BO490" s="53"/>
      <c r="BP490" s="53" t="s">
        <v>2054</v>
      </c>
      <c r="BQ490" s="53">
        <v>16</v>
      </c>
      <c r="BR490" s="83">
        <v>46169</v>
      </c>
      <c r="BS490" s="53"/>
      <c r="BT490" s="53"/>
    </row>
    <row r="491" spans="3:72" ht="14.25" hidden="1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45"/>
        <v>33</v>
      </c>
      <c r="M491" s="26">
        <f t="shared" si="43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>
        <v>33</v>
      </c>
      <c r="BD491" s="26"/>
      <c r="BE491" s="26"/>
      <c r="BF491" s="26"/>
      <c r="BG491" s="26"/>
      <c r="BH491" s="26"/>
      <c r="BI491" s="67" t="e">
        <f>SUMIFS([1]Up!$J:$J,[1]Up!$D:$D,D491)</f>
        <v>#VALUE!</v>
      </c>
      <c r="BJ491" s="82"/>
      <c r="BK491" s="82" t="str">
        <f t="shared" si="46"/>
        <v>PL8</v>
      </c>
      <c r="BL491" s="53" t="str">
        <f t="shared" si="47"/>
        <v/>
      </c>
      <c r="BM491" s="53" t="s">
        <v>50</v>
      </c>
      <c r="BN491" s="84" t="s">
        <v>1796</v>
      </c>
      <c r="BO491" s="53"/>
      <c r="BP491" s="53" t="s">
        <v>1797</v>
      </c>
      <c r="BQ491" s="53">
        <v>33</v>
      </c>
      <c r="BR491" s="83">
        <v>46169</v>
      </c>
      <c r="BS491" s="53"/>
      <c r="BT491" s="53"/>
    </row>
    <row r="492" spans="3:72" ht="14.25" hidden="1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45"/>
        <v>8</v>
      </c>
      <c r="M492" s="26">
        <f t="shared" si="43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67" t="e">
        <f>SUMIFS([1]Up!$J:$J,[1]Up!$D:$D,D492)</f>
        <v>#VALUE!</v>
      </c>
      <c r="BJ492" s="82"/>
      <c r="BK492" s="82" t="str">
        <f t="shared" si="46"/>
        <v>PL12</v>
      </c>
      <c r="BL492" s="53" t="str">
        <f t="shared" si="47"/>
        <v/>
      </c>
      <c r="BM492" s="53" t="s">
        <v>50</v>
      </c>
      <c r="BN492" s="84" t="s">
        <v>1808</v>
      </c>
      <c r="BO492" s="53"/>
      <c r="BP492" s="53" t="s">
        <v>1809</v>
      </c>
      <c r="BQ492" s="53">
        <v>8</v>
      </c>
      <c r="BR492" s="83">
        <v>46169</v>
      </c>
      <c r="BS492" s="53"/>
      <c r="BT492" s="53"/>
    </row>
    <row r="493" spans="3:72" ht="14.25" hidden="1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45"/>
        <v>16</v>
      </c>
      <c r="M493" s="26">
        <f t="shared" si="43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67" t="e">
        <f>SUMIFS([1]Up!$J:$J,[1]Up!$D:$D,D493)</f>
        <v>#VALUE!</v>
      </c>
      <c r="BJ493" s="82"/>
      <c r="BK493" s="82" t="str">
        <f t="shared" si="46"/>
        <v>PL10</v>
      </c>
      <c r="BL493" s="53" t="str">
        <f t="shared" si="47"/>
        <v/>
      </c>
      <c r="BM493" s="53" t="s">
        <v>50</v>
      </c>
      <c r="BN493" s="84" t="s">
        <v>2053</v>
      </c>
      <c r="BO493" s="53"/>
      <c r="BP493" s="53" t="s">
        <v>2054</v>
      </c>
      <c r="BQ493" s="53">
        <v>16</v>
      </c>
      <c r="BR493" s="83">
        <v>46169</v>
      </c>
      <c r="BS493" s="53"/>
      <c r="BT493" s="53"/>
    </row>
    <row r="494" spans="3:72" ht="14.25" hidden="1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45"/>
        <v>1</v>
      </c>
      <c r="M494" s="26">
        <f t="shared" si="43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>
        <v>5</v>
      </c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67" t="e">
        <f>SUMIFS([1]Up!$J:$J,[1]Up!$D:$D,D494)</f>
        <v>#VALUE!</v>
      </c>
      <c r="BJ494" s="82" t="s">
        <v>4092</v>
      </c>
      <c r="BK494" s="82" t="str">
        <f t="shared" si="46"/>
        <v>PL6</v>
      </c>
      <c r="BL494" s="53" t="str">
        <f t="shared" si="47"/>
        <v>Thừa 4</v>
      </c>
      <c r="BM494" s="53" t="s">
        <v>50</v>
      </c>
      <c r="BN494" s="53"/>
      <c r="BO494" s="53"/>
      <c r="BP494" s="53" t="s">
        <v>1681</v>
      </c>
      <c r="BQ494" s="53">
        <v>1</v>
      </c>
      <c r="BR494" s="83"/>
      <c r="BS494" s="53"/>
      <c r="BT494" s="53"/>
    </row>
    <row r="495" spans="3:72" ht="14.25" hidden="1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45"/>
        <v>7</v>
      </c>
      <c r="M495" s="26">
        <f t="shared" si="43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67" t="e">
        <f>SUMIFS([1]Up!$J:$J,[1]Up!$D:$D,D495)</f>
        <v>#VALUE!</v>
      </c>
      <c r="BJ495" s="82"/>
      <c r="BK495" s="82" t="str">
        <f t="shared" si="46"/>
        <v>PL19</v>
      </c>
      <c r="BL495" s="53" t="str">
        <f t="shared" si="47"/>
        <v/>
      </c>
      <c r="BM495" s="53" t="s">
        <v>50</v>
      </c>
      <c r="BN495" s="53" t="s">
        <v>2064</v>
      </c>
      <c r="BO495" s="53"/>
      <c r="BP495" s="53" t="s">
        <v>2065</v>
      </c>
      <c r="BQ495" s="53">
        <v>7</v>
      </c>
      <c r="BR495" s="83">
        <v>46169</v>
      </c>
      <c r="BS495" s="53"/>
      <c r="BT495" s="53"/>
    </row>
    <row r="496" spans="3:72" ht="14.25" hidden="1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45"/>
        <v>7</v>
      </c>
      <c r="M496" s="26">
        <f t="shared" si="43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67" t="e">
        <f>SUMIFS([1]Up!$J:$J,[1]Up!$D:$D,D496)</f>
        <v>#VALUE!</v>
      </c>
      <c r="BJ496" s="82"/>
      <c r="BK496" s="82" t="str">
        <f t="shared" si="46"/>
        <v>PL19</v>
      </c>
      <c r="BL496" s="53" t="str">
        <f t="shared" si="47"/>
        <v/>
      </c>
      <c r="BM496" s="53" t="s">
        <v>50</v>
      </c>
      <c r="BN496" s="53" t="s">
        <v>2064</v>
      </c>
      <c r="BO496" s="53"/>
      <c r="BP496" s="53" t="s">
        <v>2065</v>
      </c>
      <c r="BQ496" s="53">
        <v>7</v>
      </c>
      <c r="BR496" s="83">
        <v>46169</v>
      </c>
      <c r="BS496" s="53"/>
      <c r="BT496" s="53"/>
    </row>
    <row r="497" spans="3:72" ht="14.25" hidden="1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45"/>
        <v>0</v>
      </c>
      <c r="M497" s="26">
        <f t="shared" si="43"/>
        <v>8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67" t="e">
        <f>SUMIFS([1]Up!$J:$J,[1]Up!$D:$D,D497)</f>
        <v>#VALUE!</v>
      </c>
      <c r="BJ497" s="82"/>
      <c r="BK497" s="82" t="str">
        <f t="shared" si="46"/>
        <v>PL16</v>
      </c>
      <c r="BL497" s="53" t="str">
        <f t="shared" si="47"/>
        <v/>
      </c>
      <c r="BM497" s="53" t="s">
        <v>50</v>
      </c>
      <c r="BN497" s="53" t="s">
        <v>2070</v>
      </c>
      <c r="BO497" s="53"/>
      <c r="BP497" s="53" t="s">
        <v>2071</v>
      </c>
      <c r="BQ497" s="53">
        <v>8</v>
      </c>
      <c r="BR497" s="83">
        <v>46169</v>
      </c>
      <c r="BS497" s="53"/>
      <c r="BT497" s="53"/>
    </row>
    <row r="498" spans="3:72" ht="14.25" hidden="1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45"/>
        <v>0</v>
      </c>
      <c r="M498" s="26">
        <f t="shared" ref="M498:M563" si="48">MAX(0,I498-L498)</f>
        <v>8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67" t="e">
        <f>SUMIFS([1]Up!$J:$J,[1]Up!$D:$D,D498)</f>
        <v>#VALUE!</v>
      </c>
      <c r="BJ498" s="82"/>
      <c r="BK498" s="82" t="str">
        <f t="shared" si="46"/>
        <v>PL16</v>
      </c>
      <c r="BL498" s="53" t="str">
        <f t="shared" si="47"/>
        <v/>
      </c>
      <c r="BM498" s="53" t="s">
        <v>50</v>
      </c>
      <c r="BN498" s="53" t="s">
        <v>2070</v>
      </c>
      <c r="BO498" s="53"/>
      <c r="BP498" s="53" t="s">
        <v>2071</v>
      </c>
      <c r="BQ498" s="53">
        <v>8</v>
      </c>
      <c r="BR498" s="83">
        <v>46169</v>
      </c>
      <c r="BS498" s="53"/>
      <c r="BT498" s="53"/>
    </row>
    <row r="499" spans="3:72" ht="14.25" hidden="1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45"/>
        <v>2</v>
      </c>
      <c r="M499" s="26">
        <f t="shared" si="48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67" t="e">
        <f>SUMIFS([1]Up!$J:$J,[1]Up!$D:$D,D499)</f>
        <v>#VALUE!</v>
      </c>
      <c r="BJ499" s="82"/>
      <c r="BK499" s="82" t="str">
        <f t="shared" si="46"/>
        <v>PL25</v>
      </c>
      <c r="BL499" s="53" t="str">
        <f t="shared" si="47"/>
        <v/>
      </c>
      <c r="BM499" s="53" t="s">
        <v>50</v>
      </c>
      <c r="BN499" s="84" t="s">
        <v>1875</v>
      </c>
      <c r="BO499" s="53"/>
      <c r="BP499" s="53" t="s">
        <v>1876</v>
      </c>
      <c r="BQ499" s="53">
        <v>2</v>
      </c>
      <c r="BR499" s="83">
        <v>46169</v>
      </c>
      <c r="BS499" s="53"/>
      <c r="BT499" s="53"/>
    </row>
    <row r="500" spans="3:72" ht="14.25" hidden="1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45"/>
        <v>4</v>
      </c>
      <c r="M500" s="26">
        <f t="shared" si="48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>
        <v>4</v>
      </c>
      <c r="BD500" s="26"/>
      <c r="BE500" s="26"/>
      <c r="BF500" s="26"/>
      <c r="BG500" s="26"/>
      <c r="BH500" s="26"/>
      <c r="BI500" s="67" t="e">
        <f>SUMIFS([1]Up!$J:$J,[1]Up!$D:$D,D500)</f>
        <v>#VALUE!</v>
      </c>
      <c r="BJ500" s="82"/>
      <c r="BK500" s="82" t="str">
        <f t="shared" si="46"/>
        <v>PL10</v>
      </c>
      <c r="BL500" s="53" t="str">
        <f t="shared" si="47"/>
        <v/>
      </c>
      <c r="BM500" s="53" t="s">
        <v>50</v>
      </c>
      <c r="BN500" s="84" t="s">
        <v>2053</v>
      </c>
      <c r="BO500" s="53"/>
      <c r="BP500" s="53" t="s">
        <v>2054</v>
      </c>
      <c r="BQ500" s="53">
        <v>4</v>
      </c>
      <c r="BR500" s="83">
        <v>46169</v>
      </c>
      <c r="BS500" s="53"/>
      <c r="BT500" s="53"/>
    </row>
    <row r="501" spans="3:72" ht="14.25" hidden="1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45"/>
        <v>1</v>
      </c>
      <c r="M501" s="26">
        <f t="shared" si="48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>
        <v>1</v>
      </c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67" t="e">
        <f>SUMIFS([1]Up!$J:$J,[1]Up!$D:$D,D501)</f>
        <v>#VALUE!</v>
      </c>
      <c r="BJ501" s="82"/>
      <c r="BK501" s="82" t="str">
        <f t="shared" si="46"/>
        <v/>
      </c>
      <c r="BL501" s="53" t="str">
        <f t="shared" si="47"/>
        <v/>
      </c>
      <c r="BM501" s="53" t="s">
        <v>50</v>
      </c>
      <c r="BN501" s="84" t="s">
        <v>1953</v>
      </c>
      <c r="BO501" s="53"/>
      <c r="BP501" s="53" t="s">
        <v>1954</v>
      </c>
      <c r="BQ501" s="53">
        <v>1</v>
      </c>
      <c r="BR501" s="83">
        <v>46169</v>
      </c>
      <c r="BS501" s="53"/>
      <c r="BT501" s="53"/>
    </row>
    <row r="502" spans="3:72" ht="14.25" hidden="1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45"/>
        <v>1</v>
      </c>
      <c r="M502" s="26">
        <f t="shared" si="48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>
        <v>1</v>
      </c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67" t="e">
        <f>SUMIFS([1]Up!$J:$J,[1]Up!$D:$D,D502)</f>
        <v>#VALUE!</v>
      </c>
      <c r="BJ502" s="82"/>
      <c r="BK502" s="82" t="str">
        <f t="shared" si="46"/>
        <v/>
      </c>
      <c r="BL502" s="53" t="str">
        <f t="shared" si="47"/>
        <v/>
      </c>
      <c r="BM502" s="53" t="s">
        <v>50</v>
      </c>
      <c r="BN502" s="84" t="s">
        <v>1948</v>
      </c>
      <c r="BO502" s="53"/>
      <c r="BP502" s="53" t="s">
        <v>1949</v>
      </c>
      <c r="BQ502" s="53">
        <v>1</v>
      </c>
      <c r="BR502" s="83">
        <v>46169</v>
      </c>
      <c r="BS502" s="53"/>
      <c r="BT502" s="53"/>
    </row>
    <row r="503" spans="3:72" ht="14.25" hidden="1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45"/>
        <v>5</v>
      </c>
      <c r="M503" s="26">
        <f t="shared" si="48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67" t="e">
        <f>SUMIFS([1]Up!$J:$J,[1]Up!$D:$D,D503)</f>
        <v>#VALUE!</v>
      </c>
      <c r="BJ503" s="82"/>
      <c r="BK503" s="82" t="str">
        <f t="shared" si="46"/>
        <v/>
      </c>
      <c r="BL503" s="53" t="str">
        <f t="shared" si="47"/>
        <v/>
      </c>
      <c r="BM503" s="53" t="s">
        <v>50</v>
      </c>
      <c r="BN503" s="84" t="s">
        <v>1870</v>
      </c>
      <c r="BO503" s="53"/>
      <c r="BP503" s="53" t="s">
        <v>1871</v>
      </c>
      <c r="BQ503" s="53">
        <v>5</v>
      </c>
      <c r="BR503" s="83">
        <v>46169</v>
      </c>
      <c r="BS503" s="53"/>
      <c r="BT503" s="53"/>
    </row>
    <row r="504" spans="3:72" ht="14.25" hidden="1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45"/>
        <v>1</v>
      </c>
      <c r="M504" s="26">
        <f t="shared" si="48"/>
        <v>4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67" t="e">
        <f>SUMIFS([1]Up!$J:$J,[1]Up!$D:$D,D504)</f>
        <v>#VALUE!</v>
      </c>
      <c r="BJ504" s="82"/>
      <c r="BK504" s="82" t="str">
        <f t="shared" si="46"/>
        <v/>
      </c>
      <c r="BL504" s="53" t="str">
        <f t="shared" si="47"/>
        <v/>
      </c>
      <c r="BM504" s="53" t="s">
        <v>50</v>
      </c>
      <c r="BN504" s="84" t="s">
        <v>1870</v>
      </c>
      <c r="BO504" s="53"/>
      <c r="BP504" s="53" t="s">
        <v>1871</v>
      </c>
      <c r="BQ504" s="53">
        <v>5</v>
      </c>
      <c r="BR504" s="83">
        <v>46169</v>
      </c>
      <c r="BS504" s="53"/>
      <c r="BT504" s="53"/>
    </row>
    <row r="505" spans="3:72" ht="14.25" hidden="1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45"/>
        <v>8</v>
      </c>
      <c r="M505" s="26">
        <f t="shared" si="48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67" t="e">
        <f>SUMIFS([1]Up!$J:$J,[1]Up!$D:$D,D505)</f>
        <v>#VALUE!</v>
      </c>
      <c r="BJ505" s="82"/>
      <c r="BK505" s="82" t="str">
        <f t="shared" si="46"/>
        <v/>
      </c>
      <c r="BL505" s="53" t="str">
        <f t="shared" si="47"/>
        <v/>
      </c>
      <c r="BM505" s="53" t="s">
        <v>50</v>
      </c>
      <c r="BN505" s="84" t="s">
        <v>1870</v>
      </c>
      <c r="BO505" s="53"/>
      <c r="BP505" s="53" t="s">
        <v>1871</v>
      </c>
      <c r="BQ505" s="53">
        <v>8</v>
      </c>
      <c r="BR505" s="83">
        <v>46169</v>
      </c>
      <c r="BS505" s="53"/>
      <c r="BT505" s="53"/>
    </row>
    <row r="506" spans="3:72" ht="14.25" hidden="1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45"/>
        <v>1</v>
      </c>
      <c r="M506" s="26">
        <f t="shared" si="48"/>
        <v>1</v>
      </c>
      <c r="N506" s="26"/>
      <c r="O506" s="26"/>
      <c r="P506" s="26"/>
      <c r="Q506" s="26"/>
      <c r="R506" s="26"/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67" t="e">
        <f>SUMIFS([1]Up!$J:$J,[1]Up!$D:$D,D506)</f>
        <v>#VALUE!</v>
      </c>
      <c r="BJ506" s="82"/>
      <c r="BK506" s="82" t="str">
        <f t="shared" si="46"/>
        <v/>
      </c>
      <c r="BL506" s="53" t="str">
        <f t="shared" si="47"/>
        <v/>
      </c>
      <c r="BM506" s="53" t="s">
        <v>50</v>
      </c>
      <c r="BN506" s="84" t="s">
        <v>1870</v>
      </c>
      <c r="BO506" s="53"/>
      <c r="BP506" s="53" t="s">
        <v>1871</v>
      </c>
      <c r="BQ506" s="53">
        <v>2</v>
      </c>
      <c r="BR506" s="83">
        <v>46169</v>
      </c>
      <c r="BS506" s="53"/>
      <c r="BT506" s="53"/>
    </row>
    <row r="507" spans="3:72" ht="14.25" hidden="1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45"/>
        <v>1</v>
      </c>
      <c r="M507" s="26">
        <f t="shared" si="48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67" t="e">
        <f>SUMIFS([1]Up!$J:$J,[1]Up!$D:$D,D507)</f>
        <v>#VALUE!</v>
      </c>
      <c r="BJ507" s="82"/>
      <c r="BK507" s="82" t="str">
        <f t="shared" si="46"/>
        <v/>
      </c>
      <c r="BL507" s="53" t="str">
        <f t="shared" si="47"/>
        <v/>
      </c>
      <c r="BM507" s="53" t="s">
        <v>50</v>
      </c>
      <c r="BN507" s="84" t="s">
        <v>1870</v>
      </c>
      <c r="BO507" s="53"/>
      <c r="BP507" s="53" t="s">
        <v>1871</v>
      </c>
      <c r="BQ507" s="53">
        <v>1</v>
      </c>
      <c r="BR507" s="83">
        <v>46169</v>
      </c>
      <c r="BS507" s="53"/>
      <c r="BT507" s="53"/>
    </row>
    <row r="508" spans="3:72" ht="14.25" hidden="1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45"/>
        <v>0</v>
      </c>
      <c r="M508" s="26">
        <f t="shared" si="48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67" t="e">
        <f>SUMIFS([1]Up!$J:$J,[1]Up!$D:$D,D508)</f>
        <v>#VALUE!</v>
      </c>
      <c r="BJ508" s="82"/>
      <c r="BK508" s="82" t="str">
        <f t="shared" si="46"/>
        <v/>
      </c>
      <c r="BL508" s="53" t="str">
        <f t="shared" si="47"/>
        <v>Thừa 1</v>
      </c>
      <c r="BM508" s="53"/>
      <c r="BN508" s="84"/>
      <c r="BO508" s="53"/>
      <c r="BP508" s="53"/>
      <c r="BQ508" s="53"/>
      <c r="BR508" s="83"/>
      <c r="BS508" s="53"/>
      <c r="BT508" s="53"/>
    </row>
    <row r="509" spans="3:72" ht="14.25" hidden="1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45"/>
        <v>1</v>
      </c>
      <c r="M509" s="26">
        <f t="shared" si="4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>
        <v>1</v>
      </c>
      <c r="BI509" s="67" t="e">
        <f>SUMIFS([1]Up!$J:$J,[1]Up!$D:$D,D509)</f>
        <v>#VALUE!</v>
      </c>
      <c r="BJ509" s="82"/>
      <c r="BK509" s="82" t="str">
        <f t="shared" si="46"/>
        <v/>
      </c>
      <c r="BL509" s="53" t="str">
        <f t="shared" si="47"/>
        <v/>
      </c>
      <c r="BM509" s="53" t="s">
        <v>50</v>
      </c>
      <c r="BN509" s="84" t="s">
        <v>1870</v>
      </c>
      <c r="BO509" s="53"/>
      <c r="BP509" s="53" t="s">
        <v>1871</v>
      </c>
      <c r="BQ509" s="53">
        <v>1</v>
      </c>
      <c r="BR509" s="83">
        <v>46169</v>
      </c>
      <c r="BS509" s="53"/>
      <c r="BT509" s="53"/>
    </row>
    <row r="510" spans="3:72" ht="14.25" hidden="1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45"/>
        <v>1</v>
      </c>
      <c r="M510" s="26">
        <f t="shared" si="48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67" t="e">
        <f>SUMIFS([1]Up!$J:$J,[1]Up!$D:$D,D510)</f>
        <v>#VALUE!</v>
      </c>
      <c r="BJ510" s="82"/>
      <c r="BK510" s="82" t="str">
        <f t="shared" si="46"/>
        <v/>
      </c>
      <c r="BL510" s="53" t="str">
        <f t="shared" si="47"/>
        <v/>
      </c>
      <c r="BM510" s="53" t="s">
        <v>50</v>
      </c>
      <c r="BN510" s="84" t="s">
        <v>1870</v>
      </c>
      <c r="BO510" s="53"/>
      <c r="BP510" s="53" t="s">
        <v>1871</v>
      </c>
      <c r="BQ510" s="53">
        <v>1</v>
      </c>
      <c r="BR510" s="83">
        <v>46169</v>
      </c>
      <c r="BS510" s="53"/>
      <c r="BT510" s="53"/>
    </row>
    <row r="511" spans="3:72" ht="14.25" hidden="1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45"/>
        <v>2</v>
      </c>
      <c r="M511" s="26">
        <f t="shared" si="48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>
        <v>2</v>
      </c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67" t="e">
        <f>SUMIFS([1]Up!$J:$J,[1]Up!$D:$D,D511)</f>
        <v>#VALUE!</v>
      </c>
      <c r="BJ511" s="82"/>
      <c r="BK511" s="82" t="str">
        <f t="shared" si="46"/>
        <v/>
      </c>
      <c r="BL511" s="53" t="str">
        <f t="shared" si="47"/>
        <v/>
      </c>
      <c r="BM511" s="53" t="s">
        <v>50</v>
      </c>
      <c r="BN511" s="53" t="s">
        <v>2085</v>
      </c>
      <c r="BO511" s="53"/>
      <c r="BP511" s="53" t="s">
        <v>2086</v>
      </c>
      <c r="BQ511" s="53">
        <v>2</v>
      </c>
      <c r="BR511" s="83">
        <v>46169</v>
      </c>
      <c r="BS511" s="53"/>
      <c r="BT511" s="53"/>
    </row>
    <row r="512" spans="3:72" ht="14.25" hidden="1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45"/>
        <v>12</v>
      </c>
      <c r="M512" s="26">
        <f t="shared" si="48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>
        <v>12</v>
      </c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67" t="e">
        <f>SUMIFS([1]Up!$J:$J,[1]Up!$D:$D,D512)</f>
        <v>#VALUE!</v>
      </c>
      <c r="BJ512" s="82"/>
      <c r="BK512" s="82" t="str">
        <f t="shared" si="46"/>
        <v/>
      </c>
      <c r="BL512" s="53" t="str">
        <f t="shared" si="47"/>
        <v/>
      </c>
      <c r="BM512" s="53" t="s">
        <v>50</v>
      </c>
      <c r="BN512" s="84" t="s">
        <v>2090</v>
      </c>
      <c r="BO512" s="53"/>
      <c r="BP512" s="53" t="s">
        <v>2091</v>
      </c>
      <c r="BQ512" s="53">
        <v>12</v>
      </c>
      <c r="BR512" s="83">
        <v>46169</v>
      </c>
      <c r="BS512" s="53"/>
      <c r="BT512" s="53"/>
    </row>
    <row r="513" spans="3:72" ht="14.25" hidden="1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45"/>
        <v>1</v>
      </c>
      <c r="M513" s="26">
        <f t="shared" si="48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>
        <v>1</v>
      </c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67" t="e">
        <f>SUMIFS([1]Up!$J:$J,[1]Up!$D:$D,D513)</f>
        <v>#VALUE!</v>
      </c>
      <c r="BJ513" s="82"/>
      <c r="BK513" s="82" t="str">
        <f t="shared" si="46"/>
        <v/>
      </c>
      <c r="BL513" s="53" t="str">
        <f t="shared" si="47"/>
        <v/>
      </c>
      <c r="BM513" s="53" t="s">
        <v>61</v>
      </c>
      <c r="BN513" s="53" t="s">
        <v>1984</v>
      </c>
      <c r="BO513" s="53"/>
      <c r="BP513" s="53" t="s">
        <v>1985</v>
      </c>
      <c r="BQ513" s="53">
        <v>1</v>
      </c>
      <c r="BR513" s="83">
        <v>46169</v>
      </c>
      <c r="BS513" s="53"/>
      <c r="BT513" s="53"/>
    </row>
    <row r="514" spans="3:72" ht="14.25" hidden="1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45"/>
        <v>0</v>
      </c>
      <c r="M514" s="26">
        <f t="shared" si="48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67" t="e">
        <f>SUMIFS([1]Up!$J:$J,[1]Up!$D:$D,D514)</f>
        <v>#VALUE!</v>
      </c>
      <c r="BJ514" s="82"/>
      <c r="BK514" s="82" t="str">
        <f t="shared" si="46"/>
        <v>PL6</v>
      </c>
      <c r="BL514" s="53" t="str">
        <f t="shared" si="47"/>
        <v/>
      </c>
      <c r="BM514" s="53" t="s">
        <v>50</v>
      </c>
      <c r="BN514" s="53"/>
      <c r="BO514" s="53"/>
      <c r="BP514" s="53" t="s">
        <v>1992</v>
      </c>
      <c r="BQ514" s="53">
        <v>1</v>
      </c>
      <c r="BR514" s="83">
        <v>46169</v>
      </c>
      <c r="BS514" s="53"/>
      <c r="BT514" s="53"/>
    </row>
    <row r="515" spans="3:72" ht="14.25" hidden="1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45"/>
        <v>2</v>
      </c>
      <c r="M515" s="26">
        <f t="shared" si="48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>
        <v>2</v>
      </c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67" t="e">
        <f>SUMIFS([1]Up!$J:$J,[1]Up!$D:$D,D515)</f>
        <v>#VALUE!</v>
      </c>
      <c r="BJ515" s="82"/>
      <c r="BK515" s="82" t="str">
        <f t="shared" si="46"/>
        <v>PL6</v>
      </c>
      <c r="BL515" s="53" t="str">
        <f t="shared" si="47"/>
        <v/>
      </c>
      <c r="BM515" s="53" t="s">
        <v>50</v>
      </c>
      <c r="BN515" s="84" t="s">
        <v>1780</v>
      </c>
      <c r="BO515" s="53"/>
      <c r="BP515" s="53" t="s">
        <v>1781</v>
      </c>
      <c r="BQ515" s="53">
        <v>2</v>
      </c>
      <c r="BR515" s="83">
        <v>46169</v>
      </c>
      <c r="BS515" s="53"/>
      <c r="BT515" s="53"/>
    </row>
    <row r="516" spans="3:72" ht="14.25" hidden="1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45"/>
        <v>0</v>
      </c>
      <c r="M516" s="26">
        <f t="shared" si="48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67" t="e">
        <f>SUMIFS([1]Up!$J:$J,[1]Up!$D:$D,D516)</f>
        <v>#VALUE!</v>
      </c>
      <c r="BJ516" s="82"/>
      <c r="BK516" s="82" t="str">
        <f t="shared" si="46"/>
        <v/>
      </c>
      <c r="BL516" s="53" t="str">
        <f t="shared" si="47"/>
        <v/>
      </c>
      <c r="BM516" s="53" t="s">
        <v>75</v>
      </c>
      <c r="BN516" s="53"/>
      <c r="BO516" s="53"/>
      <c r="BP516" s="53"/>
      <c r="BQ516" s="53"/>
      <c r="BR516" s="83"/>
      <c r="BS516" s="53"/>
      <c r="BT516" s="53"/>
    </row>
    <row r="517" spans="3:72" ht="14.25" hidden="1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45"/>
        <v>0</v>
      </c>
      <c r="M517" s="26">
        <f t="shared" si="48"/>
        <v>2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67" t="e">
        <f>SUMIFS([1]Up!$J:$J,[1]Up!$D:$D,D517)</f>
        <v>#VALUE!</v>
      </c>
      <c r="BJ517" s="82"/>
      <c r="BK517" s="82" t="str">
        <f t="shared" si="46"/>
        <v/>
      </c>
      <c r="BL517" s="53" t="str">
        <f t="shared" si="47"/>
        <v/>
      </c>
      <c r="BM517" s="53" t="s">
        <v>75</v>
      </c>
      <c r="BN517" s="53"/>
      <c r="BO517" s="53"/>
      <c r="BP517" s="53"/>
      <c r="BQ517" s="53"/>
      <c r="BR517" s="83"/>
      <c r="BS517" s="53"/>
      <c r="BT517" s="53"/>
    </row>
    <row r="518" spans="3:72" ht="14.25" hidden="1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45"/>
        <v>0</v>
      </c>
      <c r="M518" s="26">
        <f t="shared" si="48"/>
        <v>2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67" t="e">
        <f>SUMIFS([1]Up!$J:$J,[1]Up!$D:$D,D518)</f>
        <v>#VALUE!</v>
      </c>
      <c r="BJ518" s="82"/>
      <c r="BK518" s="82" t="str">
        <f t="shared" si="46"/>
        <v/>
      </c>
      <c r="BL518" s="53" t="str">
        <f t="shared" si="47"/>
        <v/>
      </c>
      <c r="BM518" s="53" t="s">
        <v>75</v>
      </c>
      <c r="BN518" s="53"/>
      <c r="BO518" s="53"/>
      <c r="BP518" s="53"/>
      <c r="BQ518" s="53"/>
      <c r="BR518" s="83"/>
      <c r="BS518" s="53"/>
      <c r="BT518" s="53"/>
    </row>
    <row r="519" spans="3:72" ht="14.25" hidden="1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45"/>
        <v>0</v>
      </c>
      <c r="M519" s="26">
        <f t="shared" si="48"/>
        <v>310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67" t="e">
        <f>SUMIFS([1]Up!$J:$J,[1]Up!$D:$D,D519)</f>
        <v>#VALUE!</v>
      </c>
      <c r="BJ519" s="82"/>
      <c r="BK519" s="82" t="str">
        <f t="shared" si="46"/>
        <v/>
      </c>
      <c r="BL519" s="53" t="str">
        <f t="shared" si="47"/>
        <v/>
      </c>
      <c r="BM519" s="53" t="s">
        <v>75</v>
      </c>
      <c r="BN519" s="53"/>
      <c r="BO519" s="53"/>
      <c r="BP519" s="53"/>
      <c r="BQ519" s="53"/>
      <c r="BR519" s="83"/>
      <c r="BS519" s="53"/>
      <c r="BT519" s="53"/>
    </row>
    <row r="520" spans="3:72" ht="14.25" hidden="1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45"/>
        <v>157</v>
      </c>
      <c r="M520" s="26">
        <f t="shared" si="48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>
        <v>157</v>
      </c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67" t="e">
        <f>SUMIFS([1]Up!$J:$J,[1]Up!$D:$D,D520)</f>
        <v>#VALUE!</v>
      </c>
      <c r="BJ520" s="82"/>
      <c r="BK520" s="82" t="str">
        <f t="shared" si="46"/>
        <v/>
      </c>
      <c r="BL520" s="53" t="str">
        <f t="shared" si="47"/>
        <v/>
      </c>
      <c r="BM520" s="53" t="s">
        <v>75</v>
      </c>
      <c r="BN520" s="53"/>
      <c r="BO520" s="53"/>
      <c r="BP520" s="53"/>
      <c r="BQ520" s="53"/>
      <c r="BR520" s="83"/>
      <c r="BS520" s="53"/>
      <c r="BT520" s="53"/>
    </row>
    <row r="521" spans="3:72" ht="14.25" hidden="1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45"/>
        <v>0</v>
      </c>
      <c r="M521" s="26">
        <f t="shared" si="48"/>
        <v>15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67" t="e">
        <f>SUMIFS([1]Up!$J:$J,[1]Up!$D:$D,D521)</f>
        <v>#VALUE!</v>
      </c>
      <c r="BJ521" s="82"/>
      <c r="BK521" s="82" t="str">
        <f t="shared" si="46"/>
        <v/>
      </c>
      <c r="BL521" s="53" t="str">
        <f t="shared" si="47"/>
        <v/>
      </c>
      <c r="BM521" s="53" t="s">
        <v>75</v>
      </c>
      <c r="BN521" s="53"/>
      <c r="BO521" s="53"/>
      <c r="BP521" s="53"/>
      <c r="BQ521" s="53"/>
      <c r="BR521" s="83"/>
      <c r="BS521" s="53"/>
      <c r="BT521" s="53"/>
    </row>
    <row r="522" spans="3:72" ht="14.25" hidden="1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45"/>
        <v>0</v>
      </c>
      <c r="M522" s="26">
        <f t="shared" si="48"/>
        <v>4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67" t="e">
        <f>SUMIFS([1]Up!$J:$J,[1]Up!$D:$D,D522)</f>
        <v>#VALUE!</v>
      </c>
      <c r="BJ522" s="82"/>
      <c r="BK522" s="82" t="str">
        <f t="shared" si="46"/>
        <v/>
      </c>
      <c r="BL522" s="53" t="str">
        <f t="shared" si="47"/>
        <v/>
      </c>
      <c r="BM522" s="53" t="s">
        <v>75</v>
      </c>
      <c r="BN522" s="53"/>
      <c r="BO522" s="53"/>
      <c r="BP522" s="53"/>
      <c r="BQ522" s="53"/>
      <c r="BR522" s="83"/>
      <c r="BS522" s="53"/>
      <c r="BT522" s="53"/>
    </row>
    <row r="523" spans="3:72" ht="14.25" hidden="1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45"/>
        <v>2</v>
      </c>
      <c r="M523" s="26">
        <f t="shared" si="4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>
        <v>2</v>
      </c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67" t="e">
        <f>SUMIFS([1]Up!$J:$J,[1]Up!$D:$D,D523)</f>
        <v>#VALUE!</v>
      </c>
      <c r="BJ523" s="82"/>
      <c r="BK523" s="82" t="str">
        <f t="shared" si="46"/>
        <v/>
      </c>
      <c r="BL523" s="53" t="str">
        <f t="shared" si="47"/>
        <v/>
      </c>
      <c r="BM523" s="53" t="s">
        <v>75</v>
      </c>
      <c r="BN523" s="53"/>
      <c r="BO523" s="53"/>
      <c r="BP523" s="53"/>
      <c r="BQ523" s="53"/>
      <c r="BR523" s="83"/>
      <c r="BS523" s="53"/>
      <c r="BT523" s="53"/>
    </row>
    <row r="524" spans="3:72" ht="14.25" hidden="1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45"/>
        <v>0</v>
      </c>
      <c r="M524" s="26">
        <f t="shared" si="48"/>
        <v>4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67" t="e">
        <f>SUMIFS([1]Up!$J:$J,[1]Up!$D:$D,D524)</f>
        <v>#VALUE!</v>
      </c>
      <c r="BJ524" s="82"/>
      <c r="BK524" s="82" t="str">
        <f t="shared" si="46"/>
        <v/>
      </c>
      <c r="BL524" s="53" t="str">
        <f t="shared" si="47"/>
        <v/>
      </c>
      <c r="BM524" s="53" t="s">
        <v>75</v>
      </c>
      <c r="BN524" s="53"/>
      <c r="BO524" s="53"/>
      <c r="BP524" s="53"/>
      <c r="BQ524" s="53"/>
      <c r="BR524" s="83"/>
      <c r="BS524" s="53"/>
      <c r="BT524" s="53"/>
    </row>
    <row r="525" spans="3:72" ht="14.25" hidden="1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45"/>
        <v>0</v>
      </c>
      <c r="M525" s="26">
        <f t="shared" si="48"/>
        <v>1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67" t="e">
        <f>SUMIFS([1]Up!$J:$J,[1]Up!$D:$D,D525)</f>
        <v>#VALUE!</v>
      </c>
      <c r="BJ525" s="82"/>
      <c r="BK525" s="82" t="str">
        <f t="shared" si="46"/>
        <v/>
      </c>
      <c r="BL525" s="53" t="str">
        <f t="shared" si="47"/>
        <v/>
      </c>
      <c r="BM525" s="53" t="s">
        <v>75</v>
      </c>
      <c r="BN525" s="53"/>
      <c r="BO525" s="53"/>
      <c r="BP525" s="53"/>
      <c r="BQ525" s="53"/>
      <c r="BR525" s="83"/>
      <c r="BS525" s="53"/>
      <c r="BT525" s="53"/>
    </row>
    <row r="526" spans="3:72" ht="14.25" hidden="1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45"/>
        <v>0</v>
      </c>
      <c r="M526" s="26">
        <f t="shared" si="48"/>
        <v>1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67" t="e">
        <f>SUMIFS([1]Up!$J:$J,[1]Up!$D:$D,D526)</f>
        <v>#VALUE!</v>
      </c>
      <c r="BJ526" s="82"/>
      <c r="BK526" s="82" t="str">
        <f t="shared" si="46"/>
        <v/>
      </c>
      <c r="BL526" s="53" t="str">
        <f t="shared" si="47"/>
        <v/>
      </c>
      <c r="BM526" s="53" t="s">
        <v>75</v>
      </c>
      <c r="BN526" s="53"/>
      <c r="BO526" s="53"/>
      <c r="BP526" s="53"/>
      <c r="BQ526" s="53"/>
      <c r="BR526" s="83"/>
      <c r="BS526" s="53"/>
      <c r="BT526" s="53"/>
    </row>
    <row r="527" spans="3:72" ht="14.25" hidden="1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45"/>
        <v>8</v>
      </c>
      <c r="M527" s="26">
        <f t="shared" si="48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67" t="e">
        <f>SUMIFS([1]Up!$J:$J,[1]Up!$D:$D,D527)</f>
        <v>#VALUE!</v>
      </c>
      <c r="BJ527" s="82"/>
      <c r="BK527" s="82" t="str">
        <f t="shared" si="46"/>
        <v>PL10</v>
      </c>
      <c r="BL527" s="53" t="str">
        <f t="shared" si="47"/>
        <v/>
      </c>
      <c r="BM527" s="53" t="s">
        <v>50</v>
      </c>
      <c r="BN527" s="84" t="s">
        <v>1789</v>
      </c>
      <c r="BO527" s="53"/>
      <c r="BP527" s="53" t="s">
        <v>1790</v>
      </c>
      <c r="BQ527" s="53">
        <v>8</v>
      </c>
      <c r="BR527" s="83">
        <v>46169</v>
      </c>
      <c r="BS527" s="53"/>
      <c r="BT527" s="53"/>
    </row>
    <row r="528" spans="3:72" ht="14.25" hidden="1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45"/>
        <v>12</v>
      </c>
      <c r="M528" s="26">
        <f t="shared" si="4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>
        <v>12</v>
      </c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67" t="e">
        <f>SUMIFS([1]Up!$J:$J,[1]Up!$D:$D,D528)</f>
        <v>#VALUE!</v>
      </c>
      <c r="BJ528" s="82"/>
      <c r="BK528" s="82" t="str">
        <f t="shared" si="46"/>
        <v>PL6</v>
      </c>
      <c r="BL528" s="53" t="str">
        <f t="shared" si="47"/>
        <v/>
      </c>
      <c r="BM528" s="53" t="s">
        <v>50</v>
      </c>
      <c r="BN528" s="84" t="s">
        <v>1780</v>
      </c>
      <c r="BO528" s="53"/>
      <c r="BP528" s="53" t="s">
        <v>1781</v>
      </c>
      <c r="BQ528" s="53">
        <v>12</v>
      </c>
      <c r="BR528" s="83">
        <v>46169</v>
      </c>
      <c r="BS528" s="53"/>
      <c r="BT528" s="53"/>
    </row>
    <row r="529" spans="3:72" ht="14.25" hidden="1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45"/>
        <v>12</v>
      </c>
      <c r="M529" s="26">
        <f t="shared" si="48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>
        <v>12</v>
      </c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67" t="e">
        <f>SUMIFS([1]Up!$J:$J,[1]Up!$D:$D,D529)</f>
        <v>#VALUE!</v>
      </c>
      <c r="BJ529" s="82"/>
      <c r="BK529" s="82" t="str">
        <f t="shared" si="46"/>
        <v>PL6</v>
      </c>
      <c r="BL529" s="53" t="str">
        <f t="shared" si="47"/>
        <v/>
      </c>
      <c r="BM529" s="53" t="s">
        <v>50</v>
      </c>
      <c r="BN529" s="84" t="s">
        <v>1780</v>
      </c>
      <c r="BO529" s="53"/>
      <c r="BP529" s="53" t="s">
        <v>1781</v>
      </c>
      <c r="BQ529" s="53">
        <v>12</v>
      </c>
      <c r="BR529" s="83">
        <v>46169</v>
      </c>
      <c r="BS529" s="53"/>
      <c r="BT529" s="53"/>
    </row>
    <row r="530" spans="3:72" ht="14.25" hidden="1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45"/>
        <v>1</v>
      </c>
      <c r="M530" s="26">
        <f t="shared" si="4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>
        <v>1</v>
      </c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67" t="e">
        <f>SUMIFS([1]Up!$J:$J,[1]Up!$D:$D,D530)</f>
        <v>#VALUE!</v>
      </c>
      <c r="BJ530" s="82"/>
      <c r="BK530" s="82" t="str">
        <f t="shared" si="46"/>
        <v>PL6</v>
      </c>
      <c r="BL530" s="53" t="str">
        <f t="shared" si="47"/>
        <v/>
      </c>
      <c r="BM530" s="53" t="s">
        <v>50</v>
      </c>
      <c r="BN530" s="84" t="s">
        <v>1780</v>
      </c>
      <c r="BO530" s="53"/>
      <c r="BP530" s="53" t="s">
        <v>1781</v>
      </c>
      <c r="BQ530" s="53">
        <v>1</v>
      </c>
      <c r="BR530" s="83">
        <v>46169</v>
      </c>
      <c r="BS530" s="53"/>
      <c r="BT530" s="53"/>
    </row>
    <row r="531" spans="3:72" ht="14.25" hidden="1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45"/>
        <v>1</v>
      </c>
      <c r="M531" s="26">
        <f t="shared" si="4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>
        <v>1</v>
      </c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67" t="e">
        <f>SUMIFS([1]Up!$J:$J,[1]Up!$D:$D,D531)</f>
        <v>#VALUE!</v>
      </c>
      <c r="BJ531" s="82"/>
      <c r="BK531" s="82" t="str">
        <f t="shared" si="46"/>
        <v/>
      </c>
      <c r="BL531" s="53" t="str">
        <f t="shared" si="47"/>
        <v/>
      </c>
      <c r="BM531" s="53" t="s">
        <v>50</v>
      </c>
      <c r="BN531" s="84" t="s">
        <v>1953</v>
      </c>
      <c r="BO531" s="53"/>
      <c r="BP531" s="53" t="s">
        <v>1954</v>
      </c>
      <c r="BQ531" s="53">
        <v>1</v>
      </c>
      <c r="BR531" s="83">
        <v>46169</v>
      </c>
      <c r="BS531" s="53"/>
      <c r="BT531" s="53"/>
    </row>
    <row r="532" spans="3:72" ht="14.25" hidden="1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45"/>
        <v>1</v>
      </c>
      <c r="M532" s="26">
        <f t="shared" si="4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>
        <f>(12000+1124)/G532</f>
        <v>1.0022911257064304</v>
      </c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67" t="e">
        <f>SUMIFS([1]Up!$J:$J,[1]Up!$D:$D,D532)</f>
        <v>#VALUE!</v>
      </c>
      <c r="BJ532" s="82"/>
      <c r="BK532" s="82" t="str">
        <f t="shared" si="46"/>
        <v/>
      </c>
      <c r="BL532" s="53" t="str">
        <f t="shared" si="47"/>
        <v/>
      </c>
      <c r="BM532" s="53" t="s">
        <v>50</v>
      </c>
      <c r="BN532" s="53"/>
      <c r="BO532" s="53"/>
      <c r="BP532" s="53" t="s">
        <v>1681</v>
      </c>
      <c r="BQ532" s="53">
        <v>1</v>
      </c>
      <c r="BR532" s="83"/>
      <c r="BS532" s="53"/>
      <c r="BT532" s="53"/>
    </row>
    <row r="533" spans="3:72" ht="14.25" hidden="1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45"/>
        <v>1</v>
      </c>
      <c r="M533" s="26">
        <f t="shared" si="4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>
        <v>1</v>
      </c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67" t="e">
        <f>SUMIFS([1]Up!$J:$J,[1]Up!$D:$D,D533)</f>
        <v>#VALUE!</v>
      </c>
      <c r="BJ533" s="82"/>
      <c r="BK533" s="82" t="str">
        <f t="shared" si="46"/>
        <v/>
      </c>
      <c r="BL533" s="53" t="str">
        <f t="shared" si="47"/>
        <v/>
      </c>
      <c r="BM533" s="53" t="s">
        <v>50</v>
      </c>
      <c r="BN533" s="84" t="s">
        <v>1921</v>
      </c>
      <c r="BO533" s="53"/>
      <c r="BP533" s="53" t="s">
        <v>1922</v>
      </c>
      <c r="BQ533" s="53">
        <v>1</v>
      </c>
      <c r="BR533" s="83">
        <v>46169</v>
      </c>
      <c r="BS533" s="53"/>
      <c r="BT533" s="53"/>
    </row>
    <row r="534" spans="3:72" ht="14.25" hidden="1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45"/>
        <v>0.91645028257217043</v>
      </c>
      <c r="M534" s="26">
        <f t="shared" si="48"/>
        <v>8.3549717427829573E-2</v>
      </c>
      <c r="N534" s="26"/>
      <c r="O534" s="26"/>
      <c r="P534" s="26"/>
      <c r="Q534" s="26"/>
      <c r="R534" s="26"/>
      <c r="S534" s="26"/>
      <c r="T534" s="26"/>
      <c r="U534" s="26">
        <f t="shared" ref="U534:U535" si="49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67" t="e">
        <f>SUMIFS([1]Up!$J:$J,[1]Up!$D:$D,D534)</f>
        <v>#VALUE!</v>
      </c>
      <c r="BJ534" s="82"/>
      <c r="BK534" s="82" t="str">
        <f t="shared" si="46"/>
        <v/>
      </c>
      <c r="BL534" s="53" t="str">
        <f t="shared" si="47"/>
        <v/>
      </c>
      <c r="BM534" s="53" t="s">
        <v>50</v>
      </c>
      <c r="BN534" s="53"/>
      <c r="BO534" s="53"/>
      <c r="BP534" s="53" t="s">
        <v>1681</v>
      </c>
      <c r="BQ534" s="53">
        <v>1</v>
      </c>
      <c r="BR534" s="83"/>
      <c r="BS534" s="53"/>
      <c r="BT534" s="53"/>
    </row>
    <row r="535" spans="3:72" ht="14.25" hidden="1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45"/>
        <v>0.91645028257217043</v>
      </c>
      <c r="M535" s="26">
        <f t="shared" si="48"/>
        <v>8.3549717427829573E-2</v>
      </c>
      <c r="N535" s="26"/>
      <c r="O535" s="26"/>
      <c r="P535" s="26"/>
      <c r="Q535" s="26"/>
      <c r="R535" s="26"/>
      <c r="S535" s="26"/>
      <c r="T535" s="26"/>
      <c r="U535" s="26">
        <f t="shared" si="49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67" t="e">
        <f>SUMIFS([1]Up!$J:$J,[1]Up!$D:$D,D535)</f>
        <v>#VALUE!</v>
      </c>
      <c r="BJ535" s="82"/>
      <c r="BK535" s="82" t="str">
        <f t="shared" si="46"/>
        <v/>
      </c>
      <c r="BL535" s="53" t="str">
        <f t="shared" si="47"/>
        <v/>
      </c>
      <c r="BM535" s="53" t="s">
        <v>50</v>
      </c>
      <c r="BN535" s="53"/>
      <c r="BO535" s="53"/>
      <c r="BP535" s="53" t="s">
        <v>1681</v>
      </c>
      <c r="BQ535" s="53">
        <v>1</v>
      </c>
      <c r="BR535" s="83"/>
      <c r="BS535" s="53"/>
      <c r="BT535" s="53"/>
    </row>
    <row r="536" spans="3:72" ht="14.25" hidden="1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45"/>
        <v>8</v>
      </c>
      <c r="M536" s="26">
        <f t="shared" si="48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67" t="e">
        <f>SUMIFS([1]Up!$J:$J,[1]Up!$D:$D,D536)</f>
        <v>#VALUE!</v>
      </c>
      <c r="BJ536" s="82"/>
      <c r="BK536" s="82" t="str">
        <f t="shared" si="46"/>
        <v/>
      </c>
      <c r="BL536" s="53" t="str">
        <f t="shared" si="47"/>
        <v/>
      </c>
      <c r="BM536" s="53" t="s">
        <v>50</v>
      </c>
      <c r="BN536" s="84" t="s">
        <v>1870</v>
      </c>
      <c r="BO536" s="53"/>
      <c r="BP536" s="53" t="s">
        <v>1871</v>
      </c>
      <c r="BQ536" s="53">
        <v>8</v>
      </c>
      <c r="BR536" s="83">
        <v>46169</v>
      </c>
      <c r="BS536" s="53"/>
      <c r="BT536" s="53"/>
    </row>
    <row r="537" spans="3:72" ht="14.25" hidden="1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45"/>
        <v>0</v>
      </c>
      <c r="M537" s="26">
        <f t="shared" si="48"/>
        <v>8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67" t="e">
        <f>SUMIFS([1]Up!$J:$J,[1]Up!$D:$D,D537)</f>
        <v>#VALUE!</v>
      </c>
      <c r="BJ537" s="82"/>
      <c r="BK537" s="82" t="str">
        <f t="shared" si="46"/>
        <v/>
      </c>
      <c r="BL537" s="53" t="str">
        <f t="shared" si="47"/>
        <v/>
      </c>
      <c r="BM537" s="53" t="s">
        <v>50</v>
      </c>
      <c r="BN537" s="84" t="s">
        <v>1870</v>
      </c>
      <c r="BO537" s="53"/>
      <c r="BP537" s="53" t="s">
        <v>1871</v>
      </c>
      <c r="BQ537" s="53">
        <v>8</v>
      </c>
      <c r="BR537" s="83">
        <v>46169</v>
      </c>
      <c r="BS537" s="53"/>
      <c r="BT537" s="53"/>
    </row>
    <row r="538" spans="3:72" ht="14.25" hidden="1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45"/>
        <v>7</v>
      </c>
      <c r="M538" s="26">
        <f t="shared" si="48"/>
        <v>1</v>
      </c>
      <c r="N538" s="26"/>
      <c r="O538" s="26"/>
      <c r="P538" s="26"/>
      <c r="Q538" s="26"/>
      <c r="R538" s="26"/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67" t="e">
        <f>SUMIFS([1]Up!$J:$J,[1]Up!$D:$D,D538)</f>
        <v>#VALUE!</v>
      </c>
      <c r="BJ538" s="82"/>
      <c r="BK538" s="82" t="str">
        <f t="shared" si="46"/>
        <v/>
      </c>
      <c r="BL538" s="53" t="str">
        <f t="shared" si="47"/>
        <v/>
      </c>
      <c r="BM538" s="53" t="s">
        <v>50</v>
      </c>
      <c r="BN538" s="84" t="s">
        <v>1870</v>
      </c>
      <c r="BO538" s="53"/>
      <c r="BP538" s="53" t="s">
        <v>1871</v>
      </c>
      <c r="BQ538" s="53">
        <v>8</v>
      </c>
      <c r="BR538" s="83">
        <v>46169</v>
      </c>
      <c r="BS538" s="53"/>
      <c r="BT538" s="53"/>
    </row>
    <row r="539" spans="3:72" ht="14.25" hidden="1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45"/>
        <v>1</v>
      </c>
      <c r="M539" s="26">
        <f t="shared" si="48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>
        <v>1</v>
      </c>
      <c r="BB539" s="26"/>
      <c r="BC539" s="26"/>
      <c r="BD539" s="26"/>
      <c r="BE539" s="26"/>
      <c r="BF539" s="26"/>
      <c r="BG539" s="26"/>
      <c r="BH539" s="26"/>
      <c r="BI539" s="67" t="e">
        <f>SUMIFS([1]Up!$J:$J,[1]Up!$D:$D,D539)</f>
        <v>#VALUE!</v>
      </c>
      <c r="BJ539" s="82"/>
      <c r="BK539" s="82" t="str">
        <f t="shared" si="46"/>
        <v/>
      </c>
      <c r="BL539" s="53" t="str">
        <f t="shared" si="47"/>
        <v/>
      </c>
      <c r="BM539" s="53" t="s">
        <v>50</v>
      </c>
      <c r="BN539" s="53" t="s">
        <v>2125</v>
      </c>
      <c r="BO539" s="53"/>
      <c r="BP539" s="53" t="s">
        <v>2126</v>
      </c>
      <c r="BQ539" s="53">
        <v>1</v>
      </c>
      <c r="BR539" s="83">
        <v>46169</v>
      </c>
      <c r="BS539" s="53"/>
      <c r="BT539" s="53"/>
    </row>
    <row r="540" spans="3:72" ht="14.25" hidden="1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45"/>
        <v>9</v>
      </c>
      <c r="M540" s="26">
        <f t="shared" si="48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9</v>
      </c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67" t="e">
        <f>SUMIFS([1]Up!$J:$J,[1]Up!$D:$D,D540)</f>
        <v>#VALUE!</v>
      </c>
      <c r="BJ540" s="82"/>
      <c r="BK540" s="82" t="str">
        <f t="shared" si="46"/>
        <v/>
      </c>
      <c r="BL540" s="53" t="str">
        <f t="shared" si="47"/>
        <v/>
      </c>
      <c r="BM540" s="53" t="s">
        <v>50</v>
      </c>
      <c r="BN540" s="84" t="s">
        <v>2090</v>
      </c>
      <c r="BO540" s="53"/>
      <c r="BP540" s="53" t="s">
        <v>2091</v>
      </c>
      <c r="BQ540" s="53">
        <v>9</v>
      </c>
      <c r="BR540" s="83">
        <v>46169</v>
      </c>
      <c r="BS540" s="53"/>
      <c r="BT540" s="53"/>
    </row>
    <row r="541" spans="3:72" ht="14.25" hidden="1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45"/>
        <v>1</v>
      </c>
      <c r="M541" s="26">
        <f t="shared" si="48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>
        <v>1</v>
      </c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67" t="e">
        <f>SUMIFS([1]Up!$J:$J,[1]Up!$D:$D,D541)</f>
        <v>#VALUE!</v>
      </c>
      <c r="BJ541" s="82"/>
      <c r="BK541" s="82" t="str">
        <f t="shared" si="46"/>
        <v/>
      </c>
      <c r="BL541" s="53" t="str">
        <f t="shared" si="47"/>
        <v/>
      </c>
      <c r="BM541" s="53" t="s">
        <v>61</v>
      </c>
      <c r="BN541" s="53" t="s">
        <v>1984</v>
      </c>
      <c r="BO541" s="53"/>
      <c r="BP541" s="53" t="s">
        <v>1985</v>
      </c>
      <c r="BQ541" s="53">
        <v>1</v>
      </c>
      <c r="BR541" s="83">
        <v>46169</v>
      </c>
      <c r="BS541" s="53"/>
      <c r="BT541" s="53"/>
    </row>
    <row r="542" spans="3:72" ht="14.25" hidden="1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0">MIN(SUM(N542:BH542),I542)</f>
        <v>0</v>
      </c>
      <c r="M542" s="26">
        <f t="shared" si="48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67" t="e">
        <f>SUMIFS([1]Up!$J:$J,[1]Up!$D:$D,D542)</f>
        <v>#VALUE!</v>
      </c>
      <c r="BJ542" s="82"/>
      <c r="BK542" s="82" t="str">
        <f t="shared" ref="BK542:BK605" si="51">IFERROR(IF(C542="Plate",LEFT(E542,FIND("*",E542,1)-1),""),IF(C542="Plate",LEFT(E542,FIND("x",E542,1)-1),""))</f>
        <v>PL6</v>
      </c>
      <c r="BL542" s="53" t="str">
        <f t="shared" ref="BL542:BL605" si="52">IF(ROUND(SUM(N542:BH542)-I542,0)&gt;0,"Thừa "&amp;SUM(N542:BH542)-I542,"")</f>
        <v/>
      </c>
      <c r="BM542" s="53" t="s">
        <v>50</v>
      </c>
      <c r="BN542" s="53"/>
      <c r="BO542" s="53"/>
      <c r="BP542" s="53" t="s">
        <v>1992</v>
      </c>
      <c r="BQ542" s="53">
        <v>1</v>
      </c>
      <c r="BR542" s="83">
        <v>46169</v>
      </c>
      <c r="BS542" s="53"/>
      <c r="BT542" s="53"/>
    </row>
    <row r="543" spans="3:72" ht="14.25" hidden="1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0"/>
        <v>1</v>
      </c>
      <c r="M543" s="26">
        <f t="shared" si="48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>
        <v>1</v>
      </c>
      <c r="BG543" s="26"/>
      <c r="BH543" s="26"/>
      <c r="BI543" s="67" t="e">
        <f>SUMIFS([1]Up!$J:$J,[1]Up!$D:$D,D543)</f>
        <v>#VALUE!</v>
      </c>
      <c r="BJ543" s="82"/>
      <c r="BK543" s="82" t="str">
        <f t="shared" si="51"/>
        <v/>
      </c>
      <c r="BL543" s="53" t="str">
        <f t="shared" si="52"/>
        <v/>
      </c>
      <c r="BM543" s="53" t="s">
        <v>50</v>
      </c>
      <c r="BN543" s="53" t="s">
        <v>3799</v>
      </c>
      <c r="BO543" s="53"/>
      <c r="BP543" s="53" t="s">
        <v>3801</v>
      </c>
      <c r="BQ543" s="53">
        <v>1</v>
      </c>
      <c r="BR543" s="83">
        <v>46169</v>
      </c>
      <c r="BS543" s="53"/>
      <c r="BT543" s="53"/>
    </row>
    <row r="544" spans="3:72" ht="14.25" hidden="1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0"/>
        <v>0</v>
      </c>
      <c r="M544" s="26">
        <f t="shared" si="48"/>
        <v>352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67" t="e">
        <f>SUMIFS([1]Up!$J:$J,[1]Up!$D:$D,D544)</f>
        <v>#VALUE!</v>
      </c>
      <c r="BJ544" s="82"/>
      <c r="BK544" s="82" t="str">
        <f t="shared" si="51"/>
        <v/>
      </c>
      <c r="BL544" s="53" t="str">
        <f t="shared" si="52"/>
        <v/>
      </c>
      <c r="BM544" s="53" t="s">
        <v>75</v>
      </c>
      <c r="BN544" s="53"/>
      <c r="BO544" s="53"/>
      <c r="BP544" s="53"/>
      <c r="BQ544" s="53"/>
      <c r="BR544" s="83"/>
      <c r="BS544" s="53"/>
      <c r="BT544" s="53"/>
    </row>
    <row r="545" spans="3:72" ht="14.25" hidden="1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0"/>
        <v>0</v>
      </c>
      <c r="M545" s="26">
        <f t="shared" si="48"/>
        <v>1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67" t="e">
        <f>SUMIFS([1]Up!$J:$J,[1]Up!$D:$D,D545)</f>
        <v>#VALUE!</v>
      </c>
      <c r="BJ545" s="82"/>
      <c r="BK545" s="82" t="str">
        <f t="shared" si="51"/>
        <v/>
      </c>
      <c r="BL545" s="53" t="str">
        <f t="shared" si="52"/>
        <v/>
      </c>
      <c r="BM545" s="53" t="s">
        <v>75</v>
      </c>
      <c r="BN545" s="53"/>
      <c r="BO545" s="53"/>
      <c r="BP545" s="53"/>
      <c r="BQ545" s="53"/>
      <c r="BR545" s="83"/>
      <c r="BS545" s="53"/>
      <c r="BT545" s="53"/>
    </row>
    <row r="546" spans="3:72" ht="14.25" hidden="1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0"/>
        <v>178</v>
      </c>
      <c r="M546" s="26">
        <f t="shared" si="48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>
        <v>178</v>
      </c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67" t="e">
        <f>SUMIFS([1]Up!$J:$J,[1]Up!$D:$D,D546)</f>
        <v>#VALUE!</v>
      </c>
      <c r="BJ546" s="82"/>
      <c r="BK546" s="82" t="str">
        <f t="shared" si="51"/>
        <v/>
      </c>
      <c r="BL546" s="53" t="str">
        <f t="shared" si="52"/>
        <v/>
      </c>
      <c r="BM546" s="53" t="s">
        <v>75</v>
      </c>
      <c r="BN546" s="53"/>
      <c r="BO546" s="53"/>
      <c r="BP546" s="53"/>
      <c r="BQ546" s="53"/>
      <c r="BR546" s="83"/>
      <c r="BS546" s="53"/>
      <c r="BT546" s="53"/>
    </row>
    <row r="547" spans="3:72" ht="14.25" hidden="1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0"/>
        <v>0</v>
      </c>
      <c r="M547" s="26">
        <f t="shared" si="48"/>
        <v>21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67" t="e">
        <f>SUMIFS([1]Up!$J:$J,[1]Up!$D:$D,D547)</f>
        <v>#VALUE!</v>
      </c>
      <c r="BJ547" s="82"/>
      <c r="BK547" s="82" t="str">
        <f t="shared" si="51"/>
        <v/>
      </c>
      <c r="BL547" s="53" t="str">
        <f t="shared" si="52"/>
        <v/>
      </c>
      <c r="BM547" s="53" t="s">
        <v>75</v>
      </c>
      <c r="BN547" s="53"/>
      <c r="BO547" s="53"/>
      <c r="BP547" s="53"/>
      <c r="BQ547" s="53"/>
      <c r="BR547" s="83"/>
      <c r="BS547" s="53"/>
      <c r="BT547" s="53"/>
    </row>
    <row r="548" spans="3:72" ht="14.25" hidden="1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0"/>
        <v>0</v>
      </c>
      <c r="M548" s="26">
        <f t="shared" si="48"/>
        <v>4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67" t="e">
        <f>SUMIFS([1]Up!$J:$J,[1]Up!$D:$D,D548)</f>
        <v>#VALUE!</v>
      </c>
      <c r="BJ548" s="82"/>
      <c r="BK548" s="82" t="str">
        <f t="shared" si="51"/>
        <v/>
      </c>
      <c r="BL548" s="53" t="str">
        <f t="shared" si="52"/>
        <v/>
      </c>
      <c r="BM548" s="53" t="s">
        <v>75</v>
      </c>
      <c r="BN548" s="53"/>
      <c r="BO548" s="53"/>
      <c r="BP548" s="53"/>
      <c r="BQ548" s="53"/>
      <c r="BR548" s="83"/>
      <c r="BS548" s="53"/>
      <c r="BT548" s="53"/>
    </row>
    <row r="549" spans="3:72" ht="14.25" hidden="1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0"/>
        <v>0</v>
      </c>
      <c r="M549" s="26">
        <f t="shared" si="48"/>
        <v>4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67" t="e">
        <f>SUMIFS([1]Up!$J:$J,[1]Up!$D:$D,D549)</f>
        <v>#VALUE!</v>
      </c>
      <c r="BJ549" s="82"/>
      <c r="BK549" s="82" t="str">
        <f t="shared" si="51"/>
        <v/>
      </c>
      <c r="BL549" s="53" t="str">
        <f t="shared" si="52"/>
        <v/>
      </c>
      <c r="BM549" s="53" t="s">
        <v>75</v>
      </c>
      <c r="BN549" s="53"/>
      <c r="BO549" s="53"/>
      <c r="BP549" s="53"/>
      <c r="BQ549" s="53"/>
      <c r="BR549" s="83"/>
      <c r="BS549" s="53"/>
      <c r="BT549" s="53"/>
    </row>
    <row r="550" spans="3:72" ht="14.25" hidden="1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0"/>
        <v>0</v>
      </c>
      <c r="M550" s="26">
        <f t="shared" si="48"/>
        <v>1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67" t="e">
        <f>SUMIFS([1]Up!$J:$J,[1]Up!$D:$D,D550)</f>
        <v>#VALUE!</v>
      </c>
      <c r="BJ550" s="82"/>
      <c r="BK550" s="82" t="str">
        <f t="shared" si="51"/>
        <v/>
      </c>
      <c r="BL550" s="53" t="str">
        <f t="shared" si="52"/>
        <v/>
      </c>
      <c r="BM550" s="53" t="s">
        <v>75</v>
      </c>
      <c r="BN550" s="53"/>
      <c r="BO550" s="53"/>
      <c r="BP550" s="53"/>
      <c r="BQ550" s="53"/>
      <c r="BR550" s="83"/>
      <c r="BS550" s="53"/>
      <c r="BT550" s="53"/>
    </row>
    <row r="551" spans="3:72" ht="14.25" hidden="1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0"/>
        <v>0</v>
      </c>
      <c r="M551" s="26">
        <f t="shared" si="48"/>
        <v>1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67" t="e">
        <f>SUMIFS([1]Up!$J:$J,[1]Up!$D:$D,D551)</f>
        <v>#VALUE!</v>
      </c>
      <c r="BJ551" s="82"/>
      <c r="BK551" s="82" t="str">
        <f t="shared" si="51"/>
        <v/>
      </c>
      <c r="BL551" s="53" t="str">
        <f t="shared" si="52"/>
        <v/>
      </c>
      <c r="BM551" s="53" t="s">
        <v>75</v>
      </c>
      <c r="BN551" s="53"/>
      <c r="BO551" s="53"/>
      <c r="BP551" s="53"/>
      <c r="BQ551" s="53"/>
      <c r="BR551" s="83"/>
      <c r="BS551" s="53"/>
      <c r="BT551" s="53"/>
    </row>
    <row r="552" spans="3:72" ht="14.25" hidden="1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0"/>
        <v>8</v>
      </c>
      <c r="M552" s="26">
        <f t="shared" si="48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67" t="e">
        <f>SUMIFS([1]Up!$J:$J,[1]Up!$D:$D,D552)</f>
        <v>#VALUE!</v>
      </c>
      <c r="BJ552" s="82"/>
      <c r="BK552" s="82" t="str">
        <f t="shared" si="51"/>
        <v>PL10</v>
      </c>
      <c r="BL552" s="53" t="str">
        <f t="shared" si="52"/>
        <v/>
      </c>
      <c r="BM552" s="53" t="s">
        <v>50</v>
      </c>
      <c r="BN552" s="84" t="s">
        <v>1789</v>
      </c>
      <c r="BO552" s="53"/>
      <c r="BP552" s="53" t="s">
        <v>1790</v>
      </c>
      <c r="BQ552" s="53">
        <v>8</v>
      </c>
      <c r="BR552" s="83">
        <v>46169</v>
      </c>
      <c r="BS552" s="53"/>
      <c r="BT552" s="53"/>
    </row>
    <row r="553" spans="3:72" ht="14.25" hidden="1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0"/>
        <v>1</v>
      </c>
      <c r="M553" s="26">
        <f t="shared" si="48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>
        <v>1</v>
      </c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67" t="e">
        <f>SUMIFS([1]Up!$J:$J,[1]Up!$D:$D,D553)</f>
        <v>#VALUE!</v>
      </c>
      <c r="BJ553" s="82"/>
      <c r="BK553" s="82" t="str">
        <f t="shared" si="51"/>
        <v>PL6</v>
      </c>
      <c r="BL553" s="53" t="str">
        <f t="shared" si="52"/>
        <v/>
      </c>
      <c r="BM553" s="53" t="s">
        <v>50</v>
      </c>
      <c r="BN553" s="84" t="s">
        <v>1780</v>
      </c>
      <c r="BO553" s="53"/>
      <c r="BP553" s="53" t="s">
        <v>1781</v>
      </c>
      <c r="BQ553" s="53">
        <v>1</v>
      </c>
      <c r="BR553" s="83">
        <v>46169</v>
      </c>
      <c r="BS553" s="53"/>
      <c r="BT553" s="53"/>
    </row>
    <row r="554" spans="3:72" ht="14.25" hidden="1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0"/>
        <v>9</v>
      </c>
      <c r="M554" s="26">
        <f t="shared" si="48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>
        <v>9</v>
      </c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67" t="e">
        <f>SUMIFS([1]Up!$J:$J,[1]Up!$D:$D,D554)</f>
        <v>#VALUE!</v>
      </c>
      <c r="BJ554" s="82"/>
      <c r="BK554" s="82" t="str">
        <f t="shared" si="51"/>
        <v>PL6</v>
      </c>
      <c r="BL554" s="53" t="str">
        <f t="shared" si="52"/>
        <v/>
      </c>
      <c r="BM554" s="53" t="s">
        <v>50</v>
      </c>
      <c r="BN554" s="84" t="s">
        <v>1780</v>
      </c>
      <c r="BO554" s="53"/>
      <c r="BP554" s="53" t="s">
        <v>1781</v>
      </c>
      <c r="BQ554" s="53">
        <v>9</v>
      </c>
      <c r="BR554" s="83">
        <v>46169</v>
      </c>
      <c r="BS554" s="53"/>
      <c r="BT554" s="53"/>
    </row>
    <row r="555" spans="3:72" ht="14.25" hidden="1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0"/>
        <v>9</v>
      </c>
      <c r="M555" s="26">
        <f t="shared" si="48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>
        <v>9</v>
      </c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67" t="e">
        <f>SUMIFS([1]Up!$J:$J,[1]Up!$D:$D,D555)</f>
        <v>#VALUE!</v>
      </c>
      <c r="BJ555" s="82"/>
      <c r="BK555" s="82" t="str">
        <f t="shared" si="51"/>
        <v>PL6</v>
      </c>
      <c r="BL555" s="53" t="str">
        <f t="shared" si="52"/>
        <v/>
      </c>
      <c r="BM555" s="53" t="s">
        <v>50</v>
      </c>
      <c r="BN555" s="84" t="s">
        <v>1780</v>
      </c>
      <c r="BO555" s="53"/>
      <c r="BP555" s="53" t="s">
        <v>1781</v>
      </c>
      <c r="BQ555" s="53">
        <v>9</v>
      </c>
      <c r="BR555" s="83">
        <v>46169</v>
      </c>
      <c r="BS555" s="53"/>
      <c r="BT555" s="53"/>
    </row>
    <row r="556" spans="3:72" ht="14.25" hidden="1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0"/>
        <v>4</v>
      </c>
      <c r="M556" s="26">
        <f t="shared" si="48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>
        <v>4</v>
      </c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67" t="e">
        <f>SUMIFS([1]Up!$J:$J,[1]Up!$D:$D,D556)</f>
        <v>#VALUE!</v>
      </c>
      <c r="BJ556" s="82"/>
      <c r="BK556" s="82" t="str">
        <f t="shared" si="51"/>
        <v>PL2.6</v>
      </c>
      <c r="BL556" s="53" t="str">
        <f t="shared" si="52"/>
        <v/>
      </c>
      <c r="BM556" s="53" t="s">
        <v>61</v>
      </c>
      <c r="BN556" s="84" t="s">
        <v>3877</v>
      </c>
      <c r="BO556" s="53"/>
      <c r="BP556" s="53" t="s">
        <v>3878</v>
      </c>
      <c r="BQ556" s="53">
        <v>4</v>
      </c>
      <c r="BR556" s="83">
        <v>46191</v>
      </c>
      <c r="BS556" s="53"/>
      <c r="BT556" s="53"/>
    </row>
    <row r="557" spans="3:72" ht="14.25" hidden="1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0"/>
        <v>0.53960166743862903</v>
      </c>
      <c r="M557" s="26">
        <f t="shared" si="48"/>
        <v>0.46039833256137097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>
        <f>(500+5325)/G557</f>
        <v>0.53960166743862903</v>
      </c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67" t="e">
        <f>SUMIFS([1]Up!$J:$J,[1]Up!$D:$D,D557)</f>
        <v>#VALUE!</v>
      </c>
      <c r="BJ557" s="82"/>
      <c r="BK557" s="82" t="str">
        <f t="shared" si="51"/>
        <v/>
      </c>
      <c r="BL557" s="53" t="str">
        <f t="shared" si="52"/>
        <v/>
      </c>
      <c r="BM557" s="53" t="s">
        <v>50</v>
      </c>
      <c r="BN557" s="53"/>
      <c r="BO557" s="53"/>
      <c r="BP557" s="53" t="s">
        <v>1681</v>
      </c>
      <c r="BQ557" s="53">
        <v>1</v>
      </c>
      <c r="BR557" s="83"/>
      <c r="BS557" s="53"/>
      <c r="BT557" s="53"/>
    </row>
    <row r="558" spans="3:72" ht="14.25" hidden="1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0"/>
        <v>1</v>
      </c>
      <c r="M558" s="26">
        <f t="shared" si="48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67" t="e">
        <f>SUMIFS([1]Up!$J:$J,[1]Up!$D:$D,D558)</f>
        <v>#VALUE!</v>
      </c>
      <c r="BJ558" s="82"/>
      <c r="BK558" s="82" t="str">
        <f t="shared" si="51"/>
        <v/>
      </c>
      <c r="BL558" s="53" t="str">
        <f t="shared" si="52"/>
        <v/>
      </c>
      <c r="BM558" s="53" t="s">
        <v>50</v>
      </c>
      <c r="BN558" s="84" t="s">
        <v>1870</v>
      </c>
      <c r="BO558" s="53"/>
      <c r="BP558" s="53" t="s">
        <v>1871</v>
      </c>
      <c r="BQ558" s="53">
        <v>1</v>
      </c>
      <c r="BR558" s="83">
        <v>46169</v>
      </c>
      <c r="BS558" s="53"/>
      <c r="BT558" s="53"/>
    </row>
    <row r="559" spans="3:72" ht="14.25" hidden="1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0"/>
        <v>4</v>
      </c>
      <c r="M559" s="26">
        <f t="shared" si="48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67" t="e">
        <f>SUMIFS([1]Up!$J:$J,[1]Up!$D:$D,D559)</f>
        <v>#VALUE!</v>
      </c>
      <c r="BJ559" s="82"/>
      <c r="BK559" s="82" t="str">
        <f t="shared" si="51"/>
        <v/>
      </c>
      <c r="BL559" s="53" t="str">
        <f t="shared" si="52"/>
        <v/>
      </c>
      <c r="BM559" s="53" t="s">
        <v>50</v>
      </c>
      <c r="BN559" s="84" t="s">
        <v>1870</v>
      </c>
      <c r="BO559" s="53"/>
      <c r="BP559" s="53" t="s">
        <v>1871</v>
      </c>
      <c r="BQ559" s="53">
        <v>4</v>
      </c>
      <c r="BR559" s="83">
        <v>46169</v>
      </c>
      <c r="BS559" s="53"/>
      <c r="BT559" s="53"/>
    </row>
    <row r="560" spans="3:72" ht="14.25" hidden="1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0"/>
        <v>2</v>
      </c>
      <c r="M560" s="26">
        <f t="shared" si="48"/>
        <v>2</v>
      </c>
      <c r="N560" s="26"/>
      <c r="O560" s="26"/>
      <c r="P560" s="26"/>
      <c r="Q560" s="26"/>
      <c r="R560" s="26"/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67" t="e">
        <f>SUMIFS([1]Up!$J:$J,[1]Up!$D:$D,D560)</f>
        <v>#VALUE!</v>
      </c>
      <c r="BJ560" s="82"/>
      <c r="BK560" s="82" t="str">
        <f t="shared" si="51"/>
        <v/>
      </c>
      <c r="BL560" s="53" t="str">
        <f t="shared" si="52"/>
        <v/>
      </c>
      <c r="BM560" s="53" t="s">
        <v>50</v>
      </c>
      <c r="BN560" s="84" t="s">
        <v>1870</v>
      </c>
      <c r="BO560" s="53"/>
      <c r="BP560" s="53" t="s">
        <v>1871</v>
      </c>
      <c r="BQ560" s="53">
        <v>4</v>
      </c>
      <c r="BR560" s="83">
        <v>46169</v>
      </c>
      <c r="BS560" s="53"/>
      <c r="BT560" s="53"/>
    </row>
    <row r="561" spans="3:72" ht="14.25" hidden="1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0"/>
        <v>4</v>
      </c>
      <c r="M561" s="26">
        <f t="shared" si="48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67" t="e">
        <f>SUMIFS([1]Up!$J:$J,[1]Up!$D:$D,D561)</f>
        <v>#VALUE!</v>
      </c>
      <c r="BJ561" s="82"/>
      <c r="BK561" s="82" t="str">
        <f t="shared" si="51"/>
        <v/>
      </c>
      <c r="BL561" s="53" t="str">
        <f t="shared" si="52"/>
        <v/>
      </c>
      <c r="BM561" s="53" t="s">
        <v>50</v>
      </c>
      <c r="BN561" s="84" t="s">
        <v>1870</v>
      </c>
      <c r="BO561" s="53"/>
      <c r="BP561" s="53" t="s">
        <v>1871</v>
      </c>
      <c r="BQ561" s="53">
        <v>4</v>
      </c>
      <c r="BR561" s="83">
        <v>46169</v>
      </c>
      <c r="BS561" s="53"/>
      <c r="BT561" s="53"/>
    </row>
    <row r="562" spans="3:72" ht="14.25" hidden="1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0"/>
        <v>4</v>
      </c>
      <c r="M562" s="26">
        <f t="shared" si="48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67" t="e">
        <f>SUMIFS([1]Up!$J:$J,[1]Up!$D:$D,D562)</f>
        <v>#VALUE!</v>
      </c>
      <c r="BJ562" s="82"/>
      <c r="BK562" s="82" t="str">
        <f t="shared" si="51"/>
        <v/>
      </c>
      <c r="BL562" s="53" t="str">
        <f t="shared" si="52"/>
        <v/>
      </c>
      <c r="BM562" s="53" t="s">
        <v>50</v>
      </c>
      <c r="BN562" s="84" t="s">
        <v>1870</v>
      </c>
      <c r="BO562" s="53"/>
      <c r="BP562" s="53" t="s">
        <v>1871</v>
      </c>
      <c r="BQ562" s="53">
        <v>4</v>
      </c>
      <c r="BR562" s="83">
        <v>46169</v>
      </c>
      <c r="BS562" s="53"/>
      <c r="BT562" s="53"/>
    </row>
    <row r="563" spans="3:72" ht="14.25" hidden="1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0"/>
        <v>4</v>
      </c>
      <c r="M563" s="26">
        <f t="shared" si="48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67" t="e">
        <f>SUMIFS([1]Up!$J:$J,[1]Up!$D:$D,D563)</f>
        <v>#VALUE!</v>
      </c>
      <c r="BJ563" s="82"/>
      <c r="BK563" s="82" t="str">
        <f t="shared" si="51"/>
        <v/>
      </c>
      <c r="BL563" s="53" t="str">
        <f t="shared" si="52"/>
        <v/>
      </c>
      <c r="BM563" s="53" t="s">
        <v>50</v>
      </c>
      <c r="BN563" s="84" t="s">
        <v>1870</v>
      </c>
      <c r="BO563" s="53"/>
      <c r="BP563" s="53" t="s">
        <v>1871</v>
      </c>
      <c r="BQ563" s="53">
        <v>4</v>
      </c>
      <c r="BR563" s="83">
        <v>46169</v>
      </c>
      <c r="BS563" s="53"/>
      <c r="BT563" s="53"/>
    </row>
    <row r="564" spans="3:72" ht="14.25" hidden="1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0"/>
        <v>4</v>
      </c>
      <c r="M564" s="26">
        <f t="shared" ref="M564:M632" si="53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67" t="e">
        <f>SUMIFS([1]Up!$J:$J,[1]Up!$D:$D,D564)</f>
        <v>#VALUE!</v>
      </c>
      <c r="BJ564" s="82"/>
      <c r="BK564" s="82" t="str">
        <f t="shared" si="51"/>
        <v/>
      </c>
      <c r="BL564" s="53" t="str">
        <f t="shared" si="52"/>
        <v/>
      </c>
      <c r="BM564" s="53" t="s">
        <v>50</v>
      </c>
      <c r="BN564" s="84" t="s">
        <v>1870</v>
      </c>
      <c r="BO564" s="53"/>
      <c r="BP564" s="53" t="s">
        <v>1871</v>
      </c>
      <c r="BQ564" s="53">
        <v>4</v>
      </c>
      <c r="BR564" s="83">
        <v>46169</v>
      </c>
      <c r="BS564" s="53"/>
      <c r="BT564" s="53"/>
    </row>
    <row r="565" spans="3:72" ht="14.25" hidden="1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0"/>
        <v>2</v>
      </c>
      <c r="M565" s="26">
        <f t="shared" si="53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>
        <v>2</v>
      </c>
      <c r="BA565" s="26"/>
      <c r="BB565" s="26"/>
      <c r="BC565" s="26"/>
      <c r="BD565" s="26"/>
      <c r="BE565" s="26"/>
      <c r="BF565" s="26"/>
      <c r="BG565" s="26"/>
      <c r="BH565" s="26"/>
      <c r="BI565" s="67" t="e">
        <f>SUMIFS([1]Up!$J:$J,[1]Up!$D:$D,D565)</f>
        <v>#VALUE!</v>
      </c>
      <c r="BJ565" s="82"/>
      <c r="BK565" s="82" t="str">
        <f t="shared" si="51"/>
        <v/>
      </c>
      <c r="BL565" s="53" t="str">
        <f t="shared" si="52"/>
        <v/>
      </c>
      <c r="BM565" s="53" t="s">
        <v>50</v>
      </c>
      <c r="BN565" s="53" t="s">
        <v>2167</v>
      </c>
      <c r="BO565" s="53"/>
      <c r="BP565" s="53" t="s">
        <v>2168</v>
      </c>
      <c r="BQ565" s="53">
        <v>2</v>
      </c>
      <c r="BR565" s="83">
        <v>46169</v>
      </c>
      <c r="BS565" s="53"/>
      <c r="BT565" s="53"/>
    </row>
    <row r="566" spans="3:72" ht="14.25" hidden="1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0"/>
        <v>0</v>
      </c>
      <c r="M566" s="26">
        <f t="shared" si="53"/>
        <v>6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67" t="e">
        <f>SUMIFS([1]Up!$J:$J,[1]Up!$D:$D,D566)</f>
        <v>#VALUE!</v>
      </c>
      <c r="BJ566" s="82"/>
      <c r="BK566" s="82" t="str">
        <f t="shared" si="51"/>
        <v/>
      </c>
      <c r="BL566" s="53" t="str">
        <f t="shared" si="52"/>
        <v/>
      </c>
      <c r="BM566" s="53" t="s">
        <v>61</v>
      </c>
      <c r="BN566" s="84" t="s">
        <v>1974</v>
      </c>
      <c r="BO566" s="53"/>
      <c r="BP566" s="53" t="s">
        <v>1975</v>
      </c>
      <c r="BQ566" s="53">
        <v>6</v>
      </c>
      <c r="BR566" s="83">
        <v>46169</v>
      </c>
      <c r="BS566" s="53"/>
      <c r="BT566" s="53"/>
    </row>
    <row r="567" spans="3:72" ht="14.25" hidden="1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0"/>
        <v>2</v>
      </c>
      <c r="M567" s="26">
        <f t="shared" si="53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>
        <v>2</v>
      </c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67" t="e">
        <f>SUMIFS([1]Up!$J:$J,[1]Up!$D:$D,D567)</f>
        <v>#VALUE!</v>
      </c>
      <c r="BJ567" s="82"/>
      <c r="BK567" s="82" t="str">
        <f t="shared" si="51"/>
        <v>PL38</v>
      </c>
      <c r="BL567" s="53" t="str">
        <f t="shared" si="52"/>
        <v/>
      </c>
      <c r="BM567" s="53" t="s">
        <v>50</v>
      </c>
      <c r="BN567" s="53" t="s">
        <v>2046</v>
      </c>
      <c r="BO567" s="53"/>
      <c r="BP567" s="53" t="s">
        <v>2047</v>
      </c>
      <c r="BQ567" s="53">
        <v>2</v>
      </c>
      <c r="BR567" s="83">
        <v>46169</v>
      </c>
      <c r="BS567" s="53"/>
      <c r="BT567" s="53"/>
    </row>
    <row r="568" spans="3:72" ht="14.25" hidden="1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0"/>
        <v>4</v>
      </c>
      <c r="M568" s="26">
        <f t="shared" si="53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67" t="e">
        <f>SUMIFS([1]Up!$J:$J,[1]Up!$D:$D,D568)</f>
        <v>#VALUE!</v>
      </c>
      <c r="BJ568" s="82"/>
      <c r="BK568" s="82" t="str">
        <f t="shared" si="51"/>
        <v>PL10</v>
      </c>
      <c r="BL568" s="53" t="str">
        <f t="shared" si="52"/>
        <v/>
      </c>
      <c r="BM568" s="53" t="s">
        <v>61</v>
      </c>
      <c r="BN568" s="84" t="s">
        <v>1789</v>
      </c>
      <c r="BO568" s="53"/>
      <c r="BP568" s="53" t="s">
        <v>1790</v>
      </c>
      <c r="BQ568" s="53">
        <v>4</v>
      </c>
      <c r="BR568" s="83">
        <v>46169</v>
      </c>
      <c r="BS568" s="53"/>
      <c r="BT568" s="53"/>
    </row>
    <row r="569" spans="3:72" ht="14.25" hidden="1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0"/>
        <v>2</v>
      </c>
      <c r="M569" s="26">
        <f t="shared" si="53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67" t="e">
        <f>SUMIFS([1]Up!$J:$J,[1]Up!$D:$D,D569)</f>
        <v>#VALUE!</v>
      </c>
      <c r="BJ569" s="82"/>
      <c r="BK569" s="82" t="str">
        <f t="shared" si="51"/>
        <v>PL25</v>
      </c>
      <c r="BL569" s="53" t="str">
        <f t="shared" si="52"/>
        <v/>
      </c>
      <c r="BM569" s="53" t="s">
        <v>61</v>
      </c>
      <c r="BN569" s="84" t="s">
        <v>1875</v>
      </c>
      <c r="BO569" s="53"/>
      <c r="BP569" s="53" t="s">
        <v>1876</v>
      </c>
      <c r="BQ569" s="53">
        <v>2</v>
      </c>
      <c r="BR569" s="83">
        <v>46169</v>
      </c>
      <c r="BS569" s="53"/>
      <c r="BT569" s="53"/>
    </row>
    <row r="570" spans="3:72" ht="14.25" hidden="1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0"/>
        <v>1</v>
      </c>
      <c r="M570" s="26">
        <f t="shared" si="53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>
        <v>1</v>
      </c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67" t="e">
        <f>SUMIFS([1]Up!$J:$J,[1]Up!$D:$D,D570)</f>
        <v>#VALUE!</v>
      </c>
      <c r="BJ570" s="82"/>
      <c r="BK570" s="82" t="str">
        <f t="shared" si="51"/>
        <v/>
      </c>
      <c r="BL570" s="53" t="str">
        <f t="shared" si="52"/>
        <v/>
      </c>
      <c r="BM570" s="53" t="s">
        <v>50</v>
      </c>
      <c r="BN570" s="84" t="s">
        <v>1835</v>
      </c>
      <c r="BO570" s="53"/>
      <c r="BP570" s="53" t="s">
        <v>1836</v>
      </c>
      <c r="BQ570" s="53">
        <v>1</v>
      </c>
      <c r="BR570" s="83">
        <v>46169</v>
      </c>
      <c r="BS570" s="53"/>
      <c r="BT570" s="53"/>
    </row>
    <row r="571" spans="3:72" ht="14.25" hidden="1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0"/>
        <v>6</v>
      </c>
      <c r="M571" s="26">
        <f t="shared" si="53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>
        <v>6</v>
      </c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67" t="e">
        <f>SUMIFS([1]Up!$J:$J,[1]Up!$D:$D,D571)</f>
        <v>#VALUE!</v>
      </c>
      <c r="BJ571" s="82"/>
      <c r="BK571" s="82" t="str">
        <f t="shared" si="51"/>
        <v/>
      </c>
      <c r="BL571" s="53" t="str">
        <f t="shared" si="52"/>
        <v/>
      </c>
      <c r="BM571" s="53" t="s">
        <v>75</v>
      </c>
      <c r="BN571" s="53"/>
      <c r="BO571" s="53"/>
      <c r="BP571" s="53"/>
      <c r="BQ571" s="53"/>
      <c r="BR571" s="83"/>
      <c r="BS571" s="53"/>
      <c r="BT571" s="53"/>
    </row>
    <row r="572" spans="3:72" ht="14.25" hidden="1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0"/>
        <v>0</v>
      </c>
      <c r="M572" s="26">
        <f t="shared" si="53"/>
        <v>136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67" t="e">
        <f>SUMIFS([1]Up!$J:$J,[1]Up!$D:$D,D572)</f>
        <v>#VALUE!</v>
      </c>
      <c r="BJ572" s="82"/>
      <c r="BK572" s="82" t="str">
        <f t="shared" si="51"/>
        <v/>
      </c>
      <c r="BL572" s="53" t="str">
        <f t="shared" si="52"/>
        <v/>
      </c>
      <c r="BM572" s="53" t="s">
        <v>75</v>
      </c>
      <c r="BN572" s="53"/>
      <c r="BO572" s="53"/>
      <c r="BP572" s="53"/>
      <c r="BQ572" s="53"/>
      <c r="BR572" s="83"/>
      <c r="BS572" s="53"/>
      <c r="BT572" s="53"/>
    </row>
    <row r="573" spans="3:72" ht="14.25" hidden="1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0"/>
        <v>0</v>
      </c>
      <c r="M573" s="26">
        <f t="shared" si="53"/>
        <v>6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67" t="e">
        <f>SUMIFS([1]Up!$J:$J,[1]Up!$D:$D,D573)</f>
        <v>#VALUE!</v>
      </c>
      <c r="BJ573" s="82"/>
      <c r="BK573" s="82" t="str">
        <f t="shared" si="51"/>
        <v/>
      </c>
      <c r="BL573" s="53" t="str">
        <f t="shared" si="52"/>
        <v/>
      </c>
      <c r="BM573" s="53" t="s">
        <v>75</v>
      </c>
      <c r="BN573" s="53"/>
      <c r="BO573" s="53"/>
      <c r="BP573" s="53"/>
      <c r="BQ573" s="53"/>
      <c r="BR573" s="83"/>
      <c r="BS573" s="53"/>
      <c r="BT573" s="53"/>
    </row>
    <row r="574" spans="3:72" ht="14.25" hidden="1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0"/>
        <v>1</v>
      </c>
      <c r="M574" s="26">
        <f t="shared" si="53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>
        <v>1</v>
      </c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67" t="e">
        <f>SUMIFS([1]Up!$J:$J,[1]Up!$D:$D,D574)</f>
        <v>#VALUE!</v>
      </c>
      <c r="BJ574" s="82"/>
      <c r="BK574" s="82" t="str">
        <f t="shared" si="51"/>
        <v/>
      </c>
      <c r="BL574" s="53" t="str">
        <f t="shared" si="52"/>
        <v/>
      </c>
      <c r="BM574" s="53" t="s">
        <v>75</v>
      </c>
      <c r="BN574" s="53"/>
      <c r="BO574" s="53"/>
      <c r="BP574" s="53"/>
      <c r="BQ574" s="53"/>
      <c r="BR574" s="83"/>
      <c r="BS574" s="53"/>
      <c r="BT574" s="53"/>
    </row>
    <row r="575" spans="3:72" ht="14.25" hidden="1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0"/>
        <v>180</v>
      </c>
      <c r="M575" s="26">
        <f t="shared" si="53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>
        <v>180</v>
      </c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67" t="e">
        <f>SUMIFS([1]Up!$J:$J,[1]Up!$D:$D,D575)</f>
        <v>#VALUE!</v>
      </c>
      <c r="BJ575" s="82"/>
      <c r="BK575" s="82" t="str">
        <f t="shared" si="51"/>
        <v/>
      </c>
      <c r="BL575" s="53" t="str">
        <f t="shared" si="52"/>
        <v/>
      </c>
      <c r="BM575" s="53" t="s">
        <v>75</v>
      </c>
      <c r="BN575" s="53"/>
      <c r="BO575" s="53"/>
      <c r="BP575" s="53"/>
      <c r="BQ575" s="53"/>
      <c r="BR575" s="83"/>
      <c r="BS575" s="53"/>
      <c r="BT575" s="53"/>
    </row>
    <row r="576" spans="3:72" ht="14.25" hidden="1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0"/>
        <v>0</v>
      </c>
      <c r="M576" s="26">
        <f t="shared" si="53"/>
        <v>360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67" t="e">
        <f>SUMIFS([1]Up!$J:$J,[1]Up!$D:$D,D576)</f>
        <v>#VALUE!</v>
      </c>
      <c r="BJ576" s="82"/>
      <c r="BK576" s="82" t="str">
        <f t="shared" si="51"/>
        <v/>
      </c>
      <c r="BL576" s="53" t="str">
        <f t="shared" si="52"/>
        <v/>
      </c>
      <c r="BM576" s="53" t="s">
        <v>75</v>
      </c>
      <c r="BN576" s="53"/>
      <c r="BO576" s="53"/>
      <c r="BP576" s="53"/>
      <c r="BQ576" s="53"/>
      <c r="BR576" s="83"/>
      <c r="BS576" s="53"/>
      <c r="BT576" s="53"/>
    </row>
    <row r="577" spans="3:72" ht="14.25" hidden="1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0"/>
        <v>61</v>
      </c>
      <c r="M577" s="26">
        <f t="shared" si="53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>
        <v>61</v>
      </c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67" t="e">
        <f>SUMIFS([1]Up!$J:$J,[1]Up!$D:$D,D577)</f>
        <v>#VALUE!</v>
      </c>
      <c r="BJ577" s="82"/>
      <c r="BK577" s="82" t="str">
        <f t="shared" si="51"/>
        <v/>
      </c>
      <c r="BL577" s="53" t="str">
        <f t="shared" si="52"/>
        <v/>
      </c>
      <c r="BM577" s="53" t="s">
        <v>75</v>
      </c>
      <c r="BN577" s="53"/>
      <c r="BO577" s="53"/>
      <c r="BP577" s="53"/>
      <c r="BQ577" s="53"/>
      <c r="BR577" s="83"/>
      <c r="BS577" s="53"/>
      <c r="BT577" s="53"/>
    </row>
    <row r="578" spans="3:72" ht="14.25" hidden="1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0"/>
        <v>1</v>
      </c>
      <c r="M578" s="26">
        <f t="shared" si="53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>
        <v>2</v>
      </c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67" t="e">
        <f>SUMIFS([1]Up!$J:$J,[1]Up!$D:$D,D578)</f>
        <v>#VALUE!</v>
      </c>
      <c r="BJ578" s="82" t="s">
        <v>82</v>
      </c>
      <c r="BK578" s="82" t="str">
        <f t="shared" si="51"/>
        <v>PL6</v>
      </c>
      <c r="BL578" s="53" t="str">
        <f t="shared" si="52"/>
        <v>Thừa 1</v>
      </c>
      <c r="BM578" s="53" t="s">
        <v>50</v>
      </c>
      <c r="BN578" s="53"/>
      <c r="BO578" s="53"/>
      <c r="BP578" s="53" t="s">
        <v>1681</v>
      </c>
      <c r="BQ578" s="53">
        <v>1</v>
      </c>
      <c r="BR578" s="83"/>
      <c r="BS578" s="53"/>
      <c r="BT578" s="53"/>
    </row>
    <row r="579" spans="3:72" ht="14.25" hidden="1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0"/>
        <v>2</v>
      </c>
      <c r="M579" s="26">
        <f t="shared" si="53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67" t="e">
        <f>SUMIFS([1]Up!$J:$J,[1]Up!$D:$D,D579)</f>
        <v>#VALUE!</v>
      </c>
      <c r="BJ579" s="82"/>
      <c r="BK579" s="82" t="str">
        <f t="shared" si="51"/>
        <v>PL6</v>
      </c>
      <c r="BL579" s="53" t="str">
        <f t="shared" si="52"/>
        <v/>
      </c>
      <c r="BM579" s="53" t="s">
        <v>50</v>
      </c>
      <c r="BN579" s="53" t="s">
        <v>2180</v>
      </c>
      <c r="BO579" s="53"/>
      <c r="BP579" s="53" t="s">
        <v>2181</v>
      </c>
      <c r="BQ579" s="53">
        <v>2</v>
      </c>
      <c r="BR579" s="83">
        <v>46169</v>
      </c>
      <c r="BS579" s="53"/>
      <c r="BT579" s="53"/>
    </row>
    <row r="580" spans="3:72" ht="14.25" hidden="1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0"/>
        <v>2</v>
      </c>
      <c r="M580" s="26">
        <f t="shared" si="53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>
        <v>2</v>
      </c>
      <c r="BD580" s="26"/>
      <c r="BE580" s="26"/>
      <c r="BF580" s="26"/>
      <c r="BG580" s="26"/>
      <c r="BH580" s="26"/>
      <c r="BI580" s="67" t="e">
        <f>SUMIFS([1]Up!$J:$J,[1]Up!$D:$D,D580)</f>
        <v>#VALUE!</v>
      </c>
      <c r="BJ580" s="82"/>
      <c r="BK580" s="82" t="str">
        <f t="shared" si="51"/>
        <v>PL10</v>
      </c>
      <c r="BL580" s="53" t="str">
        <f t="shared" si="52"/>
        <v/>
      </c>
      <c r="BM580" s="53" t="s">
        <v>50</v>
      </c>
      <c r="BN580" s="84" t="s">
        <v>1789</v>
      </c>
      <c r="BO580" s="53"/>
      <c r="BP580" s="53" t="s">
        <v>1790</v>
      </c>
      <c r="BQ580" s="53">
        <v>2</v>
      </c>
      <c r="BR580" s="83">
        <v>46169</v>
      </c>
      <c r="BS580" s="53"/>
      <c r="BT580" s="53"/>
    </row>
    <row r="581" spans="3:72" ht="14.25" hidden="1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0"/>
        <v>4</v>
      </c>
      <c r="M581" s="26">
        <f t="shared" si="53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67" t="e">
        <f>SUMIFS([1]Up!$J:$J,[1]Up!$D:$D,D581)</f>
        <v>#VALUE!</v>
      </c>
      <c r="BJ581" s="82"/>
      <c r="BK581" s="82" t="str">
        <f t="shared" si="51"/>
        <v>PL10</v>
      </c>
      <c r="BL581" s="53" t="str">
        <f t="shared" si="52"/>
        <v/>
      </c>
      <c r="BM581" s="53" t="s">
        <v>50</v>
      </c>
      <c r="BN581" s="84" t="s">
        <v>1789</v>
      </c>
      <c r="BO581" s="53"/>
      <c r="BP581" s="53" t="s">
        <v>1790</v>
      </c>
      <c r="BQ581" s="53">
        <v>4</v>
      </c>
      <c r="BR581" s="83">
        <v>46169</v>
      </c>
      <c r="BS581" s="53"/>
      <c r="BT581" s="53"/>
    </row>
    <row r="582" spans="3:72" ht="14.25" hidden="1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0"/>
        <v>0</v>
      </c>
      <c r="M582" s="26">
        <f t="shared" si="53"/>
        <v>2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67" t="e">
        <f>SUMIFS([1]Up!$J:$J,[1]Up!$D:$D,D582)</f>
        <v>#VALUE!</v>
      </c>
      <c r="BJ582" s="82"/>
      <c r="BK582" s="82" t="str">
        <f t="shared" si="51"/>
        <v/>
      </c>
      <c r="BL582" s="53" t="str">
        <f t="shared" si="52"/>
        <v/>
      </c>
      <c r="BM582" s="53" t="s">
        <v>50</v>
      </c>
      <c r="BN582" s="53" t="s">
        <v>2190</v>
      </c>
      <c r="BO582" s="53"/>
      <c r="BP582" s="53" t="s">
        <v>2192</v>
      </c>
      <c r="BQ582" s="53">
        <v>2</v>
      </c>
      <c r="BR582" s="83">
        <v>46169</v>
      </c>
      <c r="BS582" s="53"/>
      <c r="BT582" s="53"/>
    </row>
    <row r="583" spans="3:72" ht="14.25" hidden="1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0"/>
        <v>0</v>
      </c>
      <c r="M583" s="26">
        <f t="shared" si="53"/>
        <v>2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67" t="e">
        <f>SUMIFS([1]Up!$J:$J,[1]Up!$D:$D,D583)</f>
        <v>#VALUE!</v>
      </c>
      <c r="BJ583" s="82"/>
      <c r="BK583" s="82" t="str">
        <f t="shared" si="51"/>
        <v/>
      </c>
      <c r="BL583" s="53" t="str">
        <f t="shared" si="52"/>
        <v/>
      </c>
      <c r="BM583" s="53" t="s">
        <v>50</v>
      </c>
      <c r="BN583" s="53" t="s">
        <v>2190</v>
      </c>
      <c r="BO583" s="53"/>
      <c r="BP583" s="53" t="s">
        <v>2192</v>
      </c>
      <c r="BQ583" s="53">
        <v>2</v>
      </c>
      <c r="BR583" s="83">
        <v>46169</v>
      </c>
      <c r="BS583" s="53"/>
      <c r="BT583" s="53"/>
    </row>
    <row r="584" spans="3:72" ht="14.25" hidden="1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0"/>
        <v>2</v>
      </c>
      <c r="M584" s="26">
        <f t="shared" si="53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>
        <v>2</v>
      </c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67" t="e">
        <f>SUMIFS([1]Up!$J:$J,[1]Up!$D:$D,D584)</f>
        <v>#VALUE!</v>
      </c>
      <c r="BJ584" s="82"/>
      <c r="BK584" s="82" t="str">
        <f t="shared" si="51"/>
        <v/>
      </c>
      <c r="BL584" s="53" t="str">
        <f t="shared" si="52"/>
        <v/>
      </c>
      <c r="BM584" s="53" t="s">
        <v>50</v>
      </c>
      <c r="BN584" s="84" t="s">
        <v>2197</v>
      </c>
      <c r="BO584" s="53"/>
      <c r="BP584" s="53" t="s">
        <v>2198</v>
      </c>
      <c r="BQ584" s="53">
        <v>2</v>
      </c>
      <c r="BR584" s="83">
        <v>46169</v>
      </c>
      <c r="BS584" s="53"/>
      <c r="BT584" s="53"/>
    </row>
    <row r="585" spans="3:72" ht="14.25" hidden="1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0"/>
        <v>0</v>
      </c>
      <c r="M585" s="26">
        <f t="shared" si="53"/>
        <v>2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67" t="e">
        <f>SUMIFS([1]Up!$J:$J,[1]Up!$D:$D,D585)</f>
        <v>#VALUE!</v>
      </c>
      <c r="BJ585" s="82"/>
      <c r="BK585" s="82" t="str">
        <f t="shared" si="51"/>
        <v/>
      </c>
      <c r="BL585" s="53" t="str">
        <f t="shared" si="52"/>
        <v/>
      </c>
      <c r="BM585" s="53" t="s">
        <v>96</v>
      </c>
      <c r="BN585" s="53"/>
      <c r="BO585" s="53"/>
      <c r="BP585" s="53" t="s">
        <v>1681</v>
      </c>
      <c r="BQ585" s="53">
        <v>2</v>
      </c>
      <c r="BR585" s="83"/>
      <c r="BS585" s="53"/>
      <c r="BT585" s="53"/>
    </row>
    <row r="586" spans="3:72" ht="14.25" hidden="1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0"/>
        <v>16</v>
      </c>
      <c r="M586" s="26">
        <f t="shared" si="53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67" t="e">
        <f>SUMIFS([1]Up!$J:$J,[1]Up!$D:$D,D586)</f>
        <v>#VALUE!</v>
      </c>
      <c r="BJ586" s="82"/>
      <c r="BK586" s="82" t="str">
        <f t="shared" si="51"/>
        <v/>
      </c>
      <c r="BL586" s="53" t="str">
        <f t="shared" si="52"/>
        <v/>
      </c>
      <c r="BM586" s="53" t="s">
        <v>50</v>
      </c>
      <c r="BN586" s="84" t="s">
        <v>1870</v>
      </c>
      <c r="BO586" s="53"/>
      <c r="BP586" s="53" t="s">
        <v>1871</v>
      </c>
      <c r="BQ586" s="53">
        <v>16</v>
      </c>
      <c r="BR586" s="83">
        <v>46169</v>
      </c>
      <c r="BS586" s="53"/>
      <c r="BT586" s="53"/>
    </row>
    <row r="587" spans="3:72" ht="14.25" hidden="1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0"/>
        <v>1</v>
      </c>
      <c r="M587" s="26">
        <f t="shared" si="53"/>
        <v>3</v>
      </c>
      <c r="N587" s="26"/>
      <c r="O587" s="26"/>
      <c r="P587" s="26"/>
      <c r="Q587" s="26"/>
      <c r="R587" s="26"/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67" t="e">
        <f>SUMIFS([1]Up!$J:$J,[1]Up!$D:$D,D587)</f>
        <v>#VALUE!</v>
      </c>
      <c r="BJ587" s="82"/>
      <c r="BK587" s="82" t="str">
        <f t="shared" si="51"/>
        <v/>
      </c>
      <c r="BL587" s="53" t="str">
        <f t="shared" si="52"/>
        <v/>
      </c>
      <c r="BM587" s="53" t="s">
        <v>50</v>
      </c>
      <c r="BN587" s="84" t="s">
        <v>1870</v>
      </c>
      <c r="BO587" s="53"/>
      <c r="BP587" s="53" t="s">
        <v>1871</v>
      </c>
      <c r="BQ587" s="53">
        <v>4</v>
      </c>
      <c r="BR587" s="83">
        <v>46169</v>
      </c>
      <c r="BS587" s="53"/>
      <c r="BT587" s="53"/>
    </row>
    <row r="588" spans="3:72" ht="14.25" hidden="1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0"/>
        <v>4</v>
      </c>
      <c r="M588" s="26">
        <f t="shared" si="53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67" t="e">
        <f>SUMIFS([1]Up!$J:$J,[1]Up!$D:$D,D588)</f>
        <v>#VALUE!</v>
      </c>
      <c r="BJ588" s="82"/>
      <c r="BK588" s="82" t="str">
        <f t="shared" si="51"/>
        <v/>
      </c>
      <c r="BL588" s="53" t="str">
        <f t="shared" si="52"/>
        <v/>
      </c>
      <c r="BM588" s="53" t="s">
        <v>50</v>
      </c>
      <c r="BN588" s="84" t="s">
        <v>1870</v>
      </c>
      <c r="BO588" s="53"/>
      <c r="BP588" s="53" t="s">
        <v>1871</v>
      </c>
      <c r="BQ588" s="53">
        <v>4</v>
      </c>
      <c r="BR588" s="83">
        <v>46169</v>
      </c>
      <c r="BS588" s="53"/>
      <c r="BT588" s="53"/>
    </row>
    <row r="589" spans="3:72" ht="14.25" hidden="1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0"/>
        <v>4</v>
      </c>
      <c r="M589" s="26">
        <f t="shared" si="53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67" t="e">
        <f>SUMIFS([1]Up!$J:$J,[1]Up!$D:$D,D589)</f>
        <v>#VALUE!</v>
      </c>
      <c r="BJ589" s="82"/>
      <c r="BK589" s="82" t="str">
        <f t="shared" si="51"/>
        <v/>
      </c>
      <c r="BL589" s="53" t="str">
        <f t="shared" si="52"/>
        <v/>
      </c>
      <c r="BM589" s="53" t="s">
        <v>50</v>
      </c>
      <c r="BN589" s="84" t="s">
        <v>1870</v>
      </c>
      <c r="BO589" s="53"/>
      <c r="BP589" s="53" t="s">
        <v>1871</v>
      </c>
      <c r="BQ589" s="53">
        <v>4</v>
      </c>
      <c r="BR589" s="83">
        <v>46169</v>
      </c>
      <c r="BS589" s="53"/>
      <c r="BT589" s="53"/>
    </row>
    <row r="590" spans="3:72" ht="14.25" hidden="1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0"/>
        <v>4</v>
      </c>
      <c r="M590" s="26">
        <f t="shared" si="53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67" t="e">
        <f>SUMIFS([1]Up!$J:$J,[1]Up!$D:$D,D590)</f>
        <v>#VALUE!</v>
      </c>
      <c r="BJ590" s="82"/>
      <c r="BK590" s="82" t="str">
        <f t="shared" si="51"/>
        <v/>
      </c>
      <c r="BL590" s="53" t="str">
        <f t="shared" si="52"/>
        <v/>
      </c>
      <c r="BM590" s="53" t="s">
        <v>50</v>
      </c>
      <c r="BN590" s="84" t="s">
        <v>1870</v>
      </c>
      <c r="BO590" s="53"/>
      <c r="BP590" s="53" t="s">
        <v>1871</v>
      </c>
      <c r="BQ590" s="53">
        <v>4</v>
      </c>
      <c r="BR590" s="83">
        <v>46169</v>
      </c>
      <c r="BS590" s="53"/>
      <c r="BT590" s="53"/>
    </row>
    <row r="591" spans="3:72" ht="14.25" hidden="1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0"/>
        <v>4</v>
      </c>
      <c r="M591" s="26">
        <f t="shared" si="53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67" t="e">
        <f>SUMIFS([1]Up!$J:$J,[1]Up!$D:$D,D591)</f>
        <v>#VALUE!</v>
      </c>
      <c r="BJ591" s="82"/>
      <c r="BK591" s="82" t="str">
        <f t="shared" si="51"/>
        <v/>
      </c>
      <c r="BL591" s="53" t="str">
        <f t="shared" si="52"/>
        <v/>
      </c>
      <c r="BM591" s="53" t="s">
        <v>50</v>
      </c>
      <c r="BN591" s="84" t="s">
        <v>1870</v>
      </c>
      <c r="BO591" s="53"/>
      <c r="BP591" s="53" t="s">
        <v>1871</v>
      </c>
      <c r="BQ591" s="53">
        <v>4</v>
      </c>
      <c r="BR591" s="83">
        <v>46169</v>
      </c>
      <c r="BS591" s="53"/>
      <c r="BT591" s="53"/>
    </row>
    <row r="592" spans="3:72" ht="14.25" hidden="1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0"/>
        <v>4</v>
      </c>
      <c r="M592" s="26">
        <f t="shared" si="53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67" t="e">
        <f>SUMIFS([1]Up!$J:$J,[1]Up!$D:$D,D592)</f>
        <v>#VALUE!</v>
      </c>
      <c r="BJ592" s="82"/>
      <c r="BK592" s="82" t="str">
        <f t="shared" si="51"/>
        <v/>
      </c>
      <c r="BL592" s="53" t="str">
        <f t="shared" si="52"/>
        <v/>
      </c>
      <c r="BM592" s="53" t="s">
        <v>50</v>
      </c>
      <c r="BN592" s="84" t="s">
        <v>1870</v>
      </c>
      <c r="BO592" s="53"/>
      <c r="BP592" s="53" t="s">
        <v>1871</v>
      </c>
      <c r="BQ592" s="53">
        <v>4</v>
      </c>
      <c r="BR592" s="83">
        <v>46169</v>
      </c>
      <c r="BS592" s="53"/>
      <c r="BT592" s="53"/>
    </row>
    <row r="593" spans="3:72" ht="14.25" hidden="1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0"/>
        <v>4</v>
      </c>
      <c r="M593" s="26">
        <f t="shared" si="53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67" t="e">
        <f>SUMIFS([1]Up!$J:$J,[1]Up!$D:$D,D593)</f>
        <v>#VALUE!</v>
      </c>
      <c r="BJ593" s="82"/>
      <c r="BK593" s="82" t="str">
        <f t="shared" si="51"/>
        <v>PL25</v>
      </c>
      <c r="BL593" s="53" t="str">
        <f t="shared" si="52"/>
        <v/>
      </c>
      <c r="BM593" s="53" t="s">
        <v>50</v>
      </c>
      <c r="BN593" s="84" t="s">
        <v>1875</v>
      </c>
      <c r="BO593" s="53"/>
      <c r="BP593" s="53" t="s">
        <v>1876</v>
      </c>
      <c r="BQ593" s="53">
        <v>4</v>
      </c>
      <c r="BR593" s="83">
        <v>46169</v>
      </c>
      <c r="BS593" s="53"/>
      <c r="BT593" s="53"/>
    </row>
    <row r="594" spans="3:72" ht="14.25" hidden="1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0"/>
        <v>4</v>
      </c>
      <c r="M594" s="26">
        <f t="shared" si="53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>
        <v>4</v>
      </c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67" t="e">
        <f>SUMIFS([1]Up!$J:$J,[1]Up!$D:$D,D594)</f>
        <v>#VALUE!</v>
      </c>
      <c r="BJ594" s="82"/>
      <c r="BK594" s="82" t="str">
        <f t="shared" si="51"/>
        <v>PL38</v>
      </c>
      <c r="BL594" s="53" t="str">
        <f t="shared" si="52"/>
        <v/>
      </c>
      <c r="BM594" s="53" t="s">
        <v>50</v>
      </c>
      <c r="BN594" s="53" t="s">
        <v>2046</v>
      </c>
      <c r="BO594" s="53"/>
      <c r="BP594" s="53" t="s">
        <v>2047</v>
      </c>
      <c r="BQ594" s="53">
        <v>4</v>
      </c>
      <c r="BR594" s="83">
        <v>46169</v>
      </c>
      <c r="BS594" s="53"/>
      <c r="BT594" s="53"/>
    </row>
    <row r="595" spans="3:72" ht="14.25" hidden="1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0"/>
        <v>8</v>
      </c>
      <c r="M595" s="26">
        <f t="shared" si="53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67" t="e">
        <f>SUMIFS([1]Up!$J:$J,[1]Up!$D:$D,D595)</f>
        <v>#VALUE!</v>
      </c>
      <c r="BJ595" s="82"/>
      <c r="BK595" s="82" t="str">
        <f t="shared" si="51"/>
        <v>PL10</v>
      </c>
      <c r="BL595" s="53" t="str">
        <f t="shared" si="52"/>
        <v/>
      </c>
      <c r="BM595" s="53" t="s">
        <v>61</v>
      </c>
      <c r="BN595" s="84" t="s">
        <v>1789</v>
      </c>
      <c r="BO595" s="53"/>
      <c r="BP595" s="53" t="s">
        <v>1790</v>
      </c>
      <c r="BQ595" s="53">
        <v>8</v>
      </c>
      <c r="BR595" s="83">
        <v>46169</v>
      </c>
      <c r="BS595" s="53"/>
      <c r="BT595" s="53"/>
    </row>
    <row r="596" spans="3:72" ht="14.25" hidden="1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0"/>
        <v>1</v>
      </c>
      <c r="M596" s="26">
        <f t="shared" si="53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>
        <v>1</v>
      </c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67" t="e">
        <f>SUMIFS([1]Up!$J:$J,[1]Up!$D:$D,D596)</f>
        <v>#VALUE!</v>
      </c>
      <c r="BJ596" s="82"/>
      <c r="BK596" s="82" t="str">
        <f t="shared" si="51"/>
        <v/>
      </c>
      <c r="BL596" s="53" t="str">
        <f t="shared" si="52"/>
        <v/>
      </c>
      <c r="BM596" s="53" t="s">
        <v>50</v>
      </c>
      <c r="BN596" s="53" t="s">
        <v>2207</v>
      </c>
      <c r="BO596" s="53"/>
      <c r="BP596" s="53" t="s">
        <v>2209</v>
      </c>
      <c r="BQ596" s="53">
        <v>1</v>
      </c>
      <c r="BR596" s="83">
        <v>46169</v>
      </c>
      <c r="BS596" s="53"/>
      <c r="BT596" s="53"/>
    </row>
    <row r="597" spans="3:72" ht="14.25" hidden="1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0"/>
        <v>0</v>
      </c>
      <c r="M597" s="26">
        <f t="shared" si="53"/>
        <v>500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67" t="e">
        <f>SUMIFS([1]Up!$J:$J,[1]Up!$D:$D,D597)</f>
        <v>#VALUE!</v>
      </c>
      <c r="BJ597" s="82"/>
      <c r="BK597" s="82" t="str">
        <f t="shared" si="51"/>
        <v/>
      </c>
      <c r="BL597" s="53" t="str">
        <f t="shared" si="52"/>
        <v/>
      </c>
      <c r="BM597" s="53" t="s">
        <v>75</v>
      </c>
      <c r="BN597" s="53"/>
      <c r="BO597" s="53"/>
      <c r="BP597" s="53"/>
      <c r="BQ597" s="53"/>
      <c r="BR597" s="83"/>
      <c r="BS597" s="53"/>
      <c r="BT597" s="53"/>
    </row>
    <row r="598" spans="3:72" ht="14.25" hidden="1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0"/>
        <v>120</v>
      </c>
      <c r="M598" s="26">
        <f t="shared" si="53"/>
        <v>130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>
        <f>4360-820-1587-1833</f>
        <v>120</v>
      </c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67" t="e">
        <f>SUMIFS([1]Up!$J:$J,[1]Up!$D:$D,D598)</f>
        <v>#VALUE!</v>
      </c>
      <c r="BJ598" s="82"/>
      <c r="BK598" s="82" t="str">
        <f t="shared" si="51"/>
        <v/>
      </c>
      <c r="BL598" s="53" t="str">
        <f t="shared" si="52"/>
        <v/>
      </c>
      <c r="BM598" s="53" t="s">
        <v>75</v>
      </c>
      <c r="BN598" s="53"/>
      <c r="BO598" s="53"/>
      <c r="BP598" s="53"/>
      <c r="BQ598" s="53"/>
      <c r="BR598" s="83"/>
      <c r="BS598" s="53"/>
      <c r="BT598" s="53"/>
    </row>
    <row r="599" spans="3:72" ht="14.25" hidden="1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0"/>
        <v>1</v>
      </c>
      <c r="M599" s="26">
        <f t="shared" si="53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>
        <v>4</v>
      </c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67" t="e">
        <f>SUMIFS([1]Up!$J:$J,[1]Up!$D:$D,D599)</f>
        <v>#VALUE!</v>
      </c>
      <c r="BJ599" s="82" t="s">
        <v>793</v>
      </c>
      <c r="BK599" s="82" t="str">
        <f t="shared" si="51"/>
        <v>PL6</v>
      </c>
      <c r="BL599" s="53" t="str">
        <f t="shared" si="52"/>
        <v>Thừa 3</v>
      </c>
      <c r="BM599" s="53" t="s">
        <v>50</v>
      </c>
      <c r="BN599" s="53"/>
      <c r="BO599" s="53"/>
      <c r="BP599" s="53" t="s">
        <v>1681</v>
      </c>
      <c r="BQ599" s="53">
        <v>1</v>
      </c>
      <c r="BR599" s="83"/>
      <c r="BS599" s="53"/>
      <c r="BT599" s="53"/>
    </row>
    <row r="600" spans="3:72" ht="14.25" hidden="1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0"/>
        <v>8</v>
      </c>
      <c r="M600" s="26">
        <f t="shared" si="53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67" t="e">
        <f>SUMIFS([1]Up!$J:$J,[1]Up!$D:$D,D600)</f>
        <v>#VALUE!</v>
      </c>
      <c r="BJ600" s="82"/>
      <c r="BK600" s="82" t="str">
        <f t="shared" si="51"/>
        <v>PL10</v>
      </c>
      <c r="BL600" s="53" t="str">
        <f t="shared" si="52"/>
        <v/>
      </c>
      <c r="BM600" s="53" t="s">
        <v>50</v>
      </c>
      <c r="BN600" s="84" t="s">
        <v>1789</v>
      </c>
      <c r="BO600" s="53"/>
      <c r="BP600" s="53" t="s">
        <v>1790</v>
      </c>
      <c r="BQ600" s="53">
        <v>8</v>
      </c>
      <c r="BR600" s="83">
        <v>46169</v>
      </c>
      <c r="BS600" s="53"/>
      <c r="BT600" s="53"/>
    </row>
    <row r="601" spans="3:72" ht="14.25" hidden="1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0"/>
        <v>8</v>
      </c>
      <c r="M601" s="26">
        <f t="shared" si="53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>
        <v>8</v>
      </c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67" t="e">
        <f>SUMIFS([1]Up!$J:$J,[1]Up!$D:$D,D601)</f>
        <v>#VALUE!</v>
      </c>
      <c r="BJ601" s="82"/>
      <c r="BK601" s="82" t="str">
        <f t="shared" si="51"/>
        <v>PL20</v>
      </c>
      <c r="BL601" s="53" t="str">
        <f t="shared" si="52"/>
        <v/>
      </c>
      <c r="BM601" s="53" t="s">
        <v>50</v>
      </c>
      <c r="BN601" s="53"/>
      <c r="BO601" s="53"/>
      <c r="BP601" s="53"/>
      <c r="BQ601" s="53"/>
      <c r="BR601" s="83"/>
      <c r="BS601" s="53"/>
      <c r="BT601" s="53"/>
    </row>
    <row r="602" spans="3:72" ht="14.25" hidden="1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0"/>
        <v>8</v>
      </c>
      <c r="M602" s="26">
        <f t="shared" si="53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67" t="e">
        <f>SUMIFS([1]Up!$J:$J,[1]Up!$D:$D,D602)</f>
        <v>#VALUE!</v>
      </c>
      <c r="BJ602" s="82"/>
      <c r="BK602" s="82" t="str">
        <f t="shared" si="51"/>
        <v>PL19</v>
      </c>
      <c r="BL602" s="53" t="str">
        <f t="shared" si="52"/>
        <v/>
      </c>
      <c r="BM602" s="53" t="s">
        <v>50</v>
      </c>
      <c r="BN602" s="84" t="s">
        <v>1914</v>
      </c>
      <c r="BO602" s="53"/>
      <c r="BP602" s="53" t="s">
        <v>1915</v>
      </c>
      <c r="BQ602" s="53">
        <v>8</v>
      </c>
      <c r="BR602" s="83">
        <v>46169</v>
      </c>
      <c r="BS602" s="53"/>
      <c r="BT602" s="53"/>
    </row>
    <row r="603" spans="3:72" ht="14.25" hidden="1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0"/>
        <v>3</v>
      </c>
      <c r="M603" s="26">
        <f t="shared" si="53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>
        <v>3</v>
      </c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67" t="e">
        <f>SUMIFS([1]Up!$J:$J,[1]Up!$D:$D,D603)</f>
        <v>#VALUE!</v>
      </c>
      <c r="BJ603" s="82"/>
      <c r="BK603" s="82" t="str">
        <f t="shared" si="51"/>
        <v/>
      </c>
      <c r="BL603" s="53" t="str">
        <f t="shared" si="52"/>
        <v/>
      </c>
      <c r="BM603" s="53" t="s">
        <v>50</v>
      </c>
      <c r="BN603" s="84" t="s">
        <v>2218</v>
      </c>
      <c r="BO603" s="53"/>
      <c r="BP603" s="53" t="s">
        <v>2219</v>
      </c>
      <c r="BQ603" s="53">
        <v>3</v>
      </c>
      <c r="BR603" s="83">
        <v>46169</v>
      </c>
      <c r="BS603" s="53"/>
      <c r="BT603" s="53"/>
    </row>
    <row r="604" spans="3:72" ht="14.25" hidden="1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0"/>
        <v>1</v>
      </c>
      <c r="M604" s="26">
        <f t="shared" si="53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>
        <v>1</v>
      </c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67" t="e">
        <f>SUMIFS([1]Up!$J:$J,[1]Up!$D:$D,D604)</f>
        <v>#VALUE!</v>
      </c>
      <c r="BJ604" s="82"/>
      <c r="BK604" s="82" t="str">
        <f t="shared" si="51"/>
        <v/>
      </c>
      <c r="BL604" s="53" t="str">
        <f t="shared" si="52"/>
        <v/>
      </c>
      <c r="BM604" s="53" t="s">
        <v>50</v>
      </c>
      <c r="BN604" s="53"/>
      <c r="BO604" s="53"/>
      <c r="BP604" s="53"/>
      <c r="BQ604" s="53"/>
      <c r="BR604" s="83"/>
      <c r="BS604" s="53"/>
      <c r="BT604" s="53"/>
    </row>
    <row r="605" spans="3:72" ht="14.25" hidden="1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0"/>
        <v>1</v>
      </c>
      <c r="M605" s="26">
        <f t="shared" si="53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>
        <v>1</v>
      </c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67" t="e">
        <f>SUMIFS([1]Up!$J:$J,[1]Up!$D:$D,D605)</f>
        <v>#VALUE!</v>
      </c>
      <c r="BJ605" s="82"/>
      <c r="BK605" s="82" t="str">
        <f t="shared" si="51"/>
        <v/>
      </c>
      <c r="BL605" s="53" t="str">
        <f t="shared" si="52"/>
        <v/>
      </c>
      <c r="BM605" s="53" t="s">
        <v>50</v>
      </c>
      <c r="BN605" s="53"/>
      <c r="BO605" s="53"/>
      <c r="BP605" s="53"/>
      <c r="BQ605" s="53"/>
      <c r="BR605" s="83"/>
      <c r="BS605" s="53"/>
      <c r="BT605" s="53"/>
    </row>
    <row r="606" spans="3:72" ht="14.25" hidden="1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54">MIN(SUM(N606:BH606),I606)</f>
        <v>0</v>
      </c>
      <c r="M606" s="26">
        <f t="shared" si="53"/>
        <v>1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67" t="e">
        <f>SUMIFS([1]Up!$J:$J,[1]Up!$D:$D,D606)</f>
        <v>#VALUE!</v>
      </c>
      <c r="BJ606" s="82"/>
      <c r="BK606" s="82" t="str">
        <f t="shared" ref="BK606:BK669" si="55">IFERROR(IF(C606="Plate",LEFT(E606,FIND("*",E606,1)-1),""),IF(C606="Plate",LEFT(E606,FIND("x",E606,1)-1),""))</f>
        <v/>
      </c>
      <c r="BL606" s="53" t="str">
        <f t="shared" ref="BL606:BL669" si="56">IF(ROUND(SUM(N606:BH606)-I606,0)&gt;0,"Thừa "&amp;SUM(N606:BH606)-I606,"")</f>
        <v/>
      </c>
      <c r="BM606" s="53" t="s">
        <v>75</v>
      </c>
      <c r="BN606" s="53"/>
      <c r="BO606" s="53"/>
      <c r="BP606" s="53"/>
      <c r="BQ606" s="53"/>
      <c r="BR606" s="83"/>
      <c r="BS606" s="53"/>
      <c r="BT606" s="53"/>
    </row>
    <row r="607" spans="3:72" ht="14.25" hidden="1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54"/>
        <v>0</v>
      </c>
      <c r="M607" s="26">
        <f t="shared" si="53"/>
        <v>2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67" t="e">
        <f>SUMIFS([1]Up!$J:$J,[1]Up!$D:$D,D607)</f>
        <v>#VALUE!</v>
      </c>
      <c r="BJ607" s="82"/>
      <c r="BK607" s="82" t="str">
        <f t="shared" si="55"/>
        <v/>
      </c>
      <c r="BL607" s="53" t="str">
        <f t="shared" si="56"/>
        <v/>
      </c>
      <c r="BM607" s="53" t="s">
        <v>75</v>
      </c>
      <c r="BN607" s="53"/>
      <c r="BO607" s="53"/>
      <c r="BP607" s="53"/>
      <c r="BQ607" s="53"/>
      <c r="BR607" s="83"/>
      <c r="BS607" s="53"/>
      <c r="BT607" s="53"/>
    </row>
    <row r="608" spans="3:72" ht="14.25" hidden="1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54"/>
        <v>2</v>
      </c>
      <c r="M608" s="26">
        <f t="shared" si="53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67" t="e">
        <f>SUMIFS([1]Up!$J:$J,[1]Up!$D:$D,D608)</f>
        <v>#VALUE!</v>
      </c>
      <c r="BJ608" s="82"/>
      <c r="BK608" s="82" t="str">
        <f t="shared" si="55"/>
        <v>PL12</v>
      </c>
      <c r="BL608" s="53" t="str">
        <f t="shared" si="56"/>
        <v/>
      </c>
      <c r="BM608" s="53" t="s">
        <v>50</v>
      </c>
      <c r="BN608" s="84" t="s">
        <v>1808</v>
      </c>
      <c r="BO608" s="53"/>
      <c r="BP608" s="53" t="s">
        <v>1809</v>
      </c>
      <c r="BQ608" s="53">
        <v>2</v>
      </c>
      <c r="BR608" s="83">
        <v>46169</v>
      </c>
      <c r="BS608" s="53"/>
      <c r="BT608" s="53"/>
    </row>
    <row r="609" spans="3:72" ht="14.25" hidden="1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54"/>
        <v>1</v>
      </c>
      <c r="M609" s="26">
        <f t="shared" si="53"/>
        <v>1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>
        <v>1</v>
      </c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67" t="e">
        <f>SUMIFS([1]Up!$J:$J,[1]Up!$D:$D,D609)</f>
        <v>#VALUE!</v>
      </c>
      <c r="BJ609" s="82"/>
      <c r="BK609" s="82" t="str">
        <f t="shared" si="55"/>
        <v>PL6</v>
      </c>
      <c r="BL609" s="53" t="str">
        <f t="shared" si="56"/>
        <v/>
      </c>
      <c r="BM609" s="53" t="s">
        <v>50</v>
      </c>
      <c r="BN609" s="84" t="s">
        <v>1780</v>
      </c>
      <c r="BO609" s="53"/>
      <c r="BP609" s="53" t="s">
        <v>1781</v>
      </c>
      <c r="BQ609" s="53">
        <v>1</v>
      </c>
      <c r="BR609" s="83">
        <v>46169</v>
      </c>
      <c r="BS609" s="53"/>
      <c r="BT609" s="53"/>
    </row>
    <row r="610" spans="3:72" ht="14.25" hidden="1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54"/>
        <v>1</v>
      </c>
      <c r="M610" s="26">
        <f t="shared" si="53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>
        <v>1</v>
      </c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67" t="e">
        <f>SUMIFS([1]Up!$J:$J,[1]Up!$D:$D,D610)</f>
        <v>#VALUE!</v>
      </c>
      <c r="BJ610" s="82"/>
      <c r="BK610" s="82" t="str">
        <f t="shared" si="55"/>
        <v>PL6</v>
      </c>
      <c r="BL610" s="53" t="str">
        <f t="shared" si="56"/>
        <v/>
      </c>
      <c r="BM610" s="53" t="s">
        <v>50</v>
      </c>
      <c r="BN610" s="53"/>
      <c r="BO610" s="53"/>
      <c r="BP610" s="53"/>
      <c r="BQ610" s="53"/>
      <c r="BR610" s="83"/>
      <c r="BS610" s="53"/>
      <c r="BT610" s="53"/>
    </row>
    <row r="611" spans="3:72" ht="14.25" hidden="1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54"/>
        <v>0</v>
      </c>
      <c r="M611" s="26">
        <f t="shared" si="53"/>
        <v>80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67" t="e">
        <f>SUMIFS([1]Up!$J:$J,[1]Up!$D:$D,D611)</f>
        <v>#VALUE!</v>
      </c>
      <c r="BJ611" s="82"/>
      <c r="BK611" s="82" t="str">
        <f t="shared" si="55"/>
        <v/>
      </c>
      <c r="BL611" s="53" t="str">
        <f t="shared" si="56"/>
        <v/>
      </c>
      <c r="BM611" s="53" t="s">
        <v>75</v>
      </c>
      <c r="BN611" s="53"/>
      <c r="BO611" s="53"/>
      <c r="BP611" s="53"/>
      <c r="BQ611" s="53"/>
      <c r="BR611" s="83"/>
      <c r="BS611" s="53"/>
      <c r="BT611" s="53"/>
    </row>
    <row r="612" spans="3:72" ht="14.25" hidden="1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54"/>
        <v>40</v>
      </c>
      <c r="M612" s="26">
        <f t="shared" si="53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>
        <v>40</v>
      </c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67" t="e">
        <f>SUMIFS([1]Up!$J:$J,[1]Up!$D:$D,D612)</f>
        <v>#VALUE!</v>
      </c>
      <c r="BJ612" s="82"/>
      <c r="BK612" s="82" t="str">
        <f t="shared" si="55"/>
        <v/>
      </c>
      <c r="BL612" s="53" t="str">
        <f t="shared" si="56"/>
        <v/>
      </c>
      <c r="BM612" s="53" t="s">
        <v>75</v>
      </c>
      <c r="BN612" s="53"/>
      <c r="BO612" s="53"/>
      <c r="BP612" s="53"/>
      <c r="BQ612" s="53"/>
      <c r="BR612" s="83"/>
      <c r="BS612" s="53"/>
      <c r="BT612" s="53"/>
    </row>
    <row r="613" spans="3:72" ht="14.25" hidden="1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54"/>
        <v>2</v>
      </c>
      <c r="M613" s="26">
        <f t="shared" si="53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>
        <v>2</v>
      </c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67" t="e">
        <f>SUMIFS([1]Up!$J:$J,[1]Up!$D:$D,D613)</f>
        <v>#VALUE!</v>
      </c>
      <c r="BJ613" s="82"/>
      <c r="BK613" s="82" t="str">
        <f t="shared" si="55"/>
        <v/>
      </c>
      <c r="BL613" s="53" t="str">
        <f t="shared" si="56"/>
        <v/>
      </c>
      <c r="BM613" s="53" t="s">
        <v>50</v>
      </c>
      <c r="BN613" s="53"/>
      <c r="BO613" s="53"/>
      <c r="BP613" s="53"/>
      <c r="BQ613" s="53"/>
      <c r="BR613" s="83"/>
      <c r="BS613" s="53"/>
      <c r="BT613" s="53"/>
    </row>
    <row r="614" spans="3:72" ht="14.25" hidden="1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54"/>
        <v>3</v>
      </c>
      <c r="M614" s="26">
        <f t="shared" si="53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>
        <v>3</v>
      </c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67" t="e">
        <f>SUMIFS([1]Up!$J:$J,[1]Up!$D:$D,D614)</f>
        <v>#VALUE!</v>
      </c>
      <c r="BJ614" s="82"/>
      <c r="BK614" s="82" t="str">
        <f t="shared" si="55"/>
        <v/>
      </c>
      <c r="BL614" s="53" t="str">
        <f t="shared" si="56"/>
        <v/>
      </c>
      <c r="BM614" s="53" t="s">
        <v>50</v>
      </c>
      <c r="BN614" s="84" t="s">
        <v>2218</v>
      </c>
      <c r="BO614" s="53"/>
      <c r="BP614" s="53" t="s">
        <v>2219</v>
      </c>
      <c r="BQ614" s="53">
        <v>3</v>
      </c>
      <c r="BR614" s="83">
        <v>46169</v>
      </c>
      <c r="BS614" s="53"/>
      <c r="BT614" s="53"/>
    </row>
    <row r="615" spans="3:72" ht="14.25" hidden="1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54"/>
        <v>1</v>
      </c>
      <c r="M615" s="26">
        <f t="shared" si="53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>
        <v>1</v>
      </c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67" t="e">
        <f>SUMIFS([1]Up!$J:$J,[1]Up!$D:$D,D615)</f>
        <v>#VALUE!</v>
      </c>
      <c r="BJ615" s="82"/>
      <c r="BK615" s="82" t="str">
        <f t="shared" si="55"/>
        <v>PL6</v>
      </c>
      <c r="BL615" s="53" t="str">
        <f t="shared" si="56"/>
        <v/>
      </c>
      <c r="BM615" s="53" t="s">
        <v>50</v>
      </c>
      <c r="BN615" s="53"/>
      <c r="BO615" s="53"/>
      <c r="BP615" s="53"/>
      <c r="BQ615" s="53"/>
      <c r="BR615" s="83"/>
      <c r="BS615" s="53"/>
      <c r="BT615" s="53"/>
    </row>
    <row r="616" spans="3:72" ht="14.25" hidden="1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54"/>
        <v>4</v>
      </c>
      <c r="M616" s="26">
        <f t="shared" si="53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>
        <v>2</v>
      </c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67" t="e">
        <f>SUMIFS([1]Up!$J:$J,[1]Up!$D:$D,D616)</f>
        <v>#VALUE!</v>
      </c>
      <c r="BJ616" s="82"/>
      <c r="BK616" s="82" t="str">
        <f t="shared" si="55"/>
        <v>PL12</v>
      </c>
      <c r="BL616" s="53" t="str">
        <f t="shared" si="56"/>
        <v/>
      </c>
      <c r="BM616" s="53" t="s">
        <v>50</v>
      </c>
      <c r="BN616" s="84"/>
      <c r="BO616" s="53"/>
      <c r="BP616" s="53"/>
      <c r="BQ616" s="53"/>
      <c r="BR616" s="83"/>
      <c r="BS616" s="53"/>
      <c r="BT616" s="53"/>
    </row>
    <row r="617" spans="3:72" ht="14.25" hidden="1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54"/>
        <v>2</v>
      </c>
      <c r="M617" s="26">
        <f t="shared" si="53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>
        <v>1</v>
      </c>
      <c r="AI617" s="26"/>
      <c r="AJ617" s="26"/>
      <c r="AK617" s="26"/>
      <c r="AL617" s="26"/>
      <c r="AM617" s="26"/>
      <c r="AN617" s="26"/>
      <c r="AO617" s="26"/>
      <c r="AP617" s="26"/>
      <c r="AQ617" s="26">
        <v>2</v>
      </c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67" t="e">
        <f>SUMIFS([1]Up!$J:$J,[1]Up!$D:$D,D617)</f>
        <v>#VALUE!</v>
      </c>
      <c r="BJ617" s="82"/>
      <c r="BK617" s="82" t="str">
        <f t="shared" si="55"/>
        <v>PL6</v>
      </c>
      <c r="BL617" s="53" t="str">
        <f t="shared" si="56"/>
        <v>Thừa 1</v>
      </c>
      <c r="BM617" s="53" t="s">
        <v>50</v>
      </c>
      <c r="BN617" s="84"/>
      <c r="BO617" s="53"/>
      <c r="BP617" s="53"/>
      <c r="BQ617" s="53"/>
      <c r="BR617" s="83"/>
      <c r="BS617" s="53"/>
      <c r="BT617" s="53"/>
    </row>
    <row r="618" spans="3:72" ht="14.25" hidden="1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54"/>
        <v>0</v>
      </c>
      <c r="M618" s="26">
        <f t="shared" si="53"/>
        <v>80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67" t="e">
        <f>SUMIFS([1]Up!$J:$J,[1]Up!$D:$D,D618)</f>
        <v>#VALUE!</v>
      </c>
      <c r="BJ618" s="82"/>
      <c r="BK618" s="82" t="str">
        <f t="shared" si="55"/>
        <v/>
      </c>
      <c r="BL618" s="53" t="str">
        <f t="shared" si="56"/>
        <v/>
      </c>
      <c r="BM618" s="53" t="s">
        <v>75</v>
      </c>
      <c r="BN618" s="53"/>
      <c r="BO618" s="53"/>
      <c r="BP618" s="53"/>
      <c r="BQ618" s="53"/>
      <c r="BR618" s="83"/>
      <c r="BS618" s="53"/>
      <c r="BT618" s="53"/>
    </row>
    <row r="619" spans="3:72" ht="14.25" hidden="1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54"/>
        <v>40</v>
      </c>
      <c r="M619" s="26">
        <f t="shared" si="53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>
        <v>40</v>
      </c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67" t="e">
        <f>SUMIFS([1]Up!$J:$J,[1]Up!$D:$D,D619)</f>
        <v>#VALUE!</v>
      </c>
      <c r="BJ619" s="82"/>
      <c r="BK619" s="82" t="str">
        <f t="shared" si="55"/>
        <v/>
      </c>
      <c r="BL619" s="53" t="str">
        <f t="shared" si="56"/>
        <v/>
      </c>
      <c r="BM619" s="53" t="s">
        <v>75</v>
      </c>
      <c r="BN619" s="53"/>
      <c r="BO619" s="53"/>
      <c r="BP619" s="53"/>
      <c r="BQ619" s="53"/>
      <c r="BR619" s="83"/>
      <c r="BS619" s="53"/>
      <c r="BT619" s="53"/>
    </row>
    <row r="620" spans="3:72" ht="14.25" hidden="1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54"/>
        <v>2</v>
      </c>
      <c r="M620" s="26">
        <f t="shared" si="53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>
        <v>2</v>
      </c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67" t="e">
        <f>SUMIFS([1]Up!$J:$J,[1]Up!$D:$D,D620)</f>
        <v>#VALUE!</v>
      </c>
      <c r="BJ620" s="82"/>
      <c r="BK620" s="82" t="str">
        <f t="shared" si="55"/>
        <v/>
      </c>
      <c r="BL620" s="53" t="str">
        <f t="shared" si="56"/>
        <v/>
      </c>
      <c r="BM620" s="53" t="s">
        <v>50</v>
      </c>
      <c r="BN620" s="84" t="s">
        <v>2218</v>
      </c>
      <c r="BO620" s="53"/>
      <c r="BP620" s="53" t="s">
        <v>2219</v>
      </c>
      <c r="BQ620" s="53">
        <v>2</v>
      </c>
      <c r="BR620" s="83">
        <v>46169</v>
      </c>
      <c r="BS620" s="53"/>
      <c r="BT620" s="53"/>
    </row>
    <row r="621" spans="3:72" ht="14.25" hidden="1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54"/>
        <v>3</v>
      </c>
      <c r="M621" s="26">
        <f t="shared" si="53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>
        <v>3</v>
      </c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67" t="e">
        <f>SUMIFS([1]Up!$J:$J,[1]Up!$D:$D,D621)</f>
        <v>#VALUE!</v>
      </c>
      <c r="BJ621" s="82"/>
      <c r="BK621" s="82" t="str">
        <f t="shared" si="55"/>
        <v/>
      </c>
      <c r="BL621" s="53" t="str">
        <f t="shared" si="56"/>
        <v/>
      </c>
      <c r="BM621" s="53" t="s">
        <v>50</v>
      </c>
      <c r="BN621" s="84" t="s">
        <v>2218</v>
      </c>
      <c r="BO621" s="53"/>
      <c r="BP621" s="53" t="s">
        <v>2219</v>
      </c>
      <c r="BQ621" s="53">
        <v>3</v>
      </c>
      <c r="BR621" s="83">
        <v>46169</v>
      </c>
      <c r="BS621" s="53"/>
      <c r="BT621" s="53"/>
    </row>
    <row r="622" spans="3:72" ht="14.25" hidden="1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54"/>
        <v>0</v>
      </c>
      <c r="M622" s="26">
        <f t="shared" si="53"/>
        <v>1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67" t="e">
        <f>SUMIFS([1]Up!$J:$J,[1]Up!$D:$D,D622)</f>
        <v>#VALUE!</v>
      </c>
      <c r="BJ622" s="82"/>
      <c r="BK622" s="82" t="str">
        <f t="shared" si="55"/>
        <v/>
      </c>
      <c r="BL622" s="53" t="str">
        <f t="shared" si="56"/>
        <v/>
      </c>
      <c r="BM622" s="53" t="s">
        <v>75</v>
      </c>
      <c r="BN622" s="53"/>
      <c r="BO622" s="53"/>
      <c r="BP622" s="53"/>
      <c r="BQ622" s="53"/>
      <c r="BR622" s="83"/>
      <c r="BS622" s="53"/>
      <c r="BT622" s="53"/>
    </row>
    <row r="623" spans="3:72" ht="14.25" hidden="1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54"/>
        <v>1</v>
      </c>
      <c r="M623" s="26">
        <f t="shared" si="53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>
        <v>1</v>
      </c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67" t="e">
        <f>SUMIFS([1]Up!$J:$J,[1]Up!$D:$D,D623)</f>
        <v>#VALUE!</v>
      </c>
      <c r="BJ623" s="82"/>
      <c r="BK623" s="82" t="str">
        <f t="shared" si="55"/>
        <v>PL6</v>
      </c>
      <c r="BL623" s="53" t="str">
        <f t="shared" si="56"/>
        <v/>
      </c>
      <c r="BM623" s="53" t="s">
        <v>50</v>
      </c>
      <c r="BN623" s="84" t="s">
        <v>1780</v>
      </c>
      <c r="BO623" s="53"/>
      <c r="BP623" s="53" t="s">
        <v>1781</v>
      </c>
      <c r="BQ623" s="53">
        <v>1</v>
      </c>
      <c r="BR623" s="83">
        <v>46169</v>
      </c>
      <c r="BS623" s="53"/>
      <c r="BT623" s="53"/>
    </row>
    <row r="624" spans="3:72" ht="14.25" hidden="1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54"/>
        <v>0</v>
      </c>
      <c r="M624" s="26">
        <f t="shared" si="53"/>
        <v>1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67" t="e">
        <f>SUMIFS([1]Up!$J:$J,[1]Up!$D:$D,D624)</f>
        <v>#VALUE!</v>
      </c>
      <c r="BJ624" s="82"/>
      <c r="BK624" s="82" t="str">
        <f t="shared" si="55"/>
        <v/>
      </c>
      <c r="BL624" s="53" t="str">
        <f t="shared" si="56"/>
        <v/>
      </c>
      <c r="BM624" s="53" t="s">
        <v>75</v>
      </c>
      <c r="BN624" s="53"/>
      <c r="BO624" s="53"/>
      <c r="BP624" s="53"/>
      <c r="BQ624" s="53"/>
      <c r="BR624" s="83"/>
      <c r="BS624" s="53"/>
      <c r="BT624" s="53"/>
    </row>
    <row r="625" spans="3:72" ht="14.25" hidden="1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54"/>
        <v>0</v>
      </c>
      <c r="M625" s="26">
        <f t="shared" si="53"/>
        <v>2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67" t="e">
        <f>SUMIFS([1]Up!$J:$J,[1]Up!$D:$D,D625)</f>
        <v>#VALUE!</v>
      </c>
      <c r="BJ625" s="82"/>
      <c r="BK625" s="82" t="str">
        <f t="shared" si="55"/>
        <v/>
      </c>
      <c r="BL625" s="53" t="str">
        <f t="shared" si="56"/>
        <v/>
      </c>
      <c r="BM625" s="53" t="s">
        <v>75</v>
      </c>
      <c r="BN625" s="53"/>
      <c r="BO625" s="53"/>
      <c r="BP625" s="53"/>
      <c r="BQ625" s="53"/>
      <c r="BR625" s="83"/>
      <c r="BS625" s="53"/>
      <c r="BT625" s="53"/>
    </row>
    <row r="626" spans="3:72" ht="14.25" hidden="1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54"/>
        <v>2</v>
      </c>
      <c r="M626" s="26">
        <f t="shared" si="53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67" t="e">
        <f>SUMIFS([1]Up!$J:$J,[1]Up!$D:$D,D626)</f>
        <v>#VALUE!</v>
      </c>
      <c r="BJ626" s="82"/>
      <c r="BK626" s="82" t="str">
        <f t="shared" si="55"/>
        <v>PL12</v>
      </c>
      <c r="BL626" s="53" t="str">
        <f t="shared" si="56"/>
        <v/>
      </c>
      <c r="BM626" s="53" t="s">
        <v>50</v>
      </c>
      <c r="BN626" s="84" t="s">
        <v>1808</v>
      </c>
      <c r="BO626" s="53"/>
      <c r="BP626" s="53" t="s">
        <v>1809</v>
      </c>
      <c r="BQ626" s="53">
        <v>2</v>
      </c>
      <c r="BR626" s="83">
        <v>46169</v>
      </c>
      <c r="BS626" s="53"/>
      <c r="BT626" s="53"/>
    </row>
    <row r="627" spans="3:72" ht="14.25" hidden="1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54"/>
        <v>1</v>
      </c>
      <c r="M627" s="26">
        <f t="shared" si="53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>
        <v>1</v>
      </c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67" t="e">
        <f>SUMIFS([1]Up!$J:$J,[1]Up!$D:$D,D627)</f>
        <v>#VALUE!</v>
      </c>
      <c r="BJ627" s="82"/>
      <c r="BK627" s="82" t="str">
        <f t="shared" si="55"/>
        <v>PL6</v>
      </c>
      <c r="BL627" s="53" t="str">
        <f t="shared" si="56"/>
        <v/>
      </c>
      <c r="BM627" s="53" t="s">
        <v>50</v>
      </c>
      <c r="BN627" s="84" t="s">
        <v>1780</v>
      </c>
      <c r="BO627" s="53"/>
      <c r="BP627" s="53" t="s">
        <v>1781</v>
      </c>
      <c r="BQ627" s="53">
        <v>1</v>
      </c>
      <c r="BR627" s="83">
        <v>46169</v>
      </c>
      <c r="BS627" s="53"/>
      <c r="BT627" s="53"/>
    </row>
    <row r="628" spans="3:72" ht="14.25" hidden="1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54"/>
        <v>0</v>
      </c>
      <c r="M628" s="26">
        <f t="shared" si="53"/>
        <v>80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67" t="e">
        <f>SUMIFS([1]Up!$J:$J,[1]Up!$D:$D,D628)</f>
        <v>#VALUE!</v>
      </c>
      <c r="BJ628" s="82"/>
      <c r="BK628" s="82" t="str">
        <f t="shared" si="55"/>
        <v/>
      </c>
      <c r="BL628" s="53" t="str">
        <f t="shared" si="56"/>
        <v/>
      </c>
      <c r="BM628" s="53" t="s">
        <v>75</v>
      </c>
      <c r="BN628" s="53"/>
      <c r="BO628" s="53"/>
      <c r="BP628" s="53"/>
      <c r="BQ628" s="53"/>
      <c r="BR628" s="83"/>
      <c r="BS628" s="53"/>
      <c r="BT628" s="53"/>
    </row>
    <row r="629" spans="3:72" ht="14.25" hidden="1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54"/>
        <v>40</v>
      </c>
      <c r="M629" s="26">
        <f t="shared" si="53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>
        <v>40</v>
      </c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67" t="e">
        <f>SUMIFS([1]Up!$J:$J,[1]Up!$D:$D,D629)</f>
        <v>#VALUE!</v>
      </c>
      <c r="BJ629" s="82"/>
      <c r="BK629" s="82" t="str">
        <f t="shared" si="55"/>
        <v/>
      </c>
      <c r="BL629" s="53" t="str">
        <f t="shared" si="56"/>
        <v/>
      </c>
      <c r="BM629" s="53" t="s">
        <v>75</v>
      </c>
      <c r="BN629" s="53"/>
      <c r="BO629" s="53"/>
      <c r="BP629" s="53"/>
      <c r="BQ629" s="53"/>
      <c r="BR629" s="83"/>
      <c r="BS629" s="53"/>
      <c r="BT629" s="53"/>
    </row>
    <row r="630" spans="3:72" ht="14.25" hidden="1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54"/>
        <v>1</v>
      </c>
      <c r="M630" s="26">
        <f t="shared" si="53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>
        <f>(5500+5325)/G630</f>
        <v>1.0027790643816581</v>
      </c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67" t="e">
        <f>SUMIFS([1]Up!$J:$J,[1]Up!$D:$D,D630)</f>
        <v>#VALUE!</v>
      </c>
      <c r="BJ630" s="82"/>
      <c r="BK630" s="82" t="str">
        <f t="shared" si="55"/>
        <v/>
      </c>
      <c r="BL630" s="53" t="str">
        <f t="shared" si="56"/>
        <v/>
      </c>
      <c r="BM630" s="53" t="s">
        <v>50</v>
      </c>
      <c r="BN630" s="53"/>
      <c r="BO630" s="53"/>
      <c r="BP630" s="53" t="s">
        <v>1681</v>
      </c>
      <c r="BQ630" s="53">
        <v>1</v>
      </c>
      <c r="BR630" s="83"/>
      <c r="BS630" s="53"/>
      <c r="BT630" s="53"/>
    </row>
    <row r="631" spans="3:72" ht="14.25" hidden="1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54"/>
        <v>2</v>
      </c>
      <c r="M631" s="26">
        <f t="shared" si="53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67" t="e">
        <f>SUMIFS([1]Up!$J:$J,[1]Up!$D:$D,D631)</f>
        <v>#VALUE!</v>
      </c>
      <c r="BJ631" s="82"/>
      <c r="BK631" s="82" t="str">
        <f t="shared" si="55"/>
        <v/>
      </c>
      <c r="BL631" s="53" t="str">
        <f t="shared" si="56"/>
        <v/>
      </c>
      <c r="BM631" s="53" t="s">
        <v>50</v>
      </c>
      <c r="BN631" s="84" t="s">
        <v>1870</v>
      </c>
      <c r="BO631" s="53"/>
      <c r="BP631" s="53" t="s">
        <v>1871</v>
      </c>
      <c r="BQ631" s="53">
        <v>2</v>
      </c>
      <c r="BR631" s="83">
        <v>46169</v>
      </c>
      <c r="BS631" s="53"/>
      <c r="BT631" s="53"/>
    </row>
    <row r="632" spans="3:72" ht="14.25" hidden="1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54"/>
        <v>4</v>
      </c>
      <c r="M632" s="26">
        <f t="shared" si="53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67" t="e">
        <f>SUMIFS([1]Up!$J:$J,[1]Up!$D:$D,D632)</f>
        <v>#VALUE!</v>
      </c>
      <c r="BJ632" s="82"/>
      <c r="BK632" s="82" t="str">
        <f t="shared" si="55"/>
        <v/>
      </c>
      <c r="BL632" s="53" t="str">
        <f t="shared" si="56"/>
        <v/>
      </c>
      <c r="BM632" s="53" t="s">
        <v>50</v>
      </c>
      <c r="BN632" s="84" t="s">
        <v>1870</v>
      </c>
      <c r="BO632" s="53"/>
      <c r="BP632" s="53" t="s">
        <v>1871</v>
      </c>
      <c r="BQ632" s="53">
        <v>4</v>
      </c>
      <c r="BR632" s="83">
        <v>46169</v>
      </c>
      <c r="BS632" s="53"/>
      <c r="BT632" s="53"/>
    </row>
    <row r="633" spans="3:72" ht="14.25" hidden="1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54"/>
        <v>4</v>
      </c>
      <c r="M633" s="26">
        <f t="shared" ref="M633:M705" si="57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67" t="e">
        <f>SUMIFS([1]Up!$J:$J,[1]Up!$D:$D,D633)</f>
        <v>#VALUE!</v>
      </c>
      <c r="BJ633" s="82"/>
      <c r="BK633" s="82" t="str">
        <f t="shared" si="55"/>
        <v/>
      </c>
      <c r="BL633" s="53" t="str">
        <f t="shared" si="56"/>
        <v/>
      </c>
      <c r="BM633" s="53" t="s">
        <v>50</v>
      </c>
      <c r="BN633" s="84" t="s">
        <v>1870</v>
      </c>
      <c r="BO633" s="53"/>
      <c r="BP633" s="53" t="s">
        <v>1871</v>
      </c>
      <c r="BQ633" s="53">
        <v>4</v>
      </c>
      <c r="BR633" s="83">
        <v>46169</v>
      </c>
      <c r="BS633" s="53"/>
      <c r="BT633" s="53"/>
    </row>
    <row r="634" spans="3:72" ht="14.25" hidden="1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54"/>
        <v>3</v>
      </c>
      <c r="M634" s="26">
        <f t="shared" si="57"/>
        <v>5</v>
      </c>
      <c r="N634" s="26"/>
      <c r="O634" s="26"/>
      <c r="P634" s="26"/>
      <c r="Q634" s="26"/>
      <c r="R634" s="26"/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67" t="e">
        <f>SUMIFS([1]Up!$J:$J,[1]Up!$D:$D,D634)</f>
        <v>#VALUE!</v>
      </c>
      <c r="BJ634" s="82"/>
      <c r="BK634" s="82" t="str">
        <f t="shared" si="55"/>
        <v/>
      </c>
      <c r="BL634" s="53" t="str">
        <f t="shared" si="56"/>
        <v/>
      </c>
      <c r="BM634" s="53" t="s">
        <v>50</v>
      </c>
      <c r="BN634" s="84" t="s">
        <v>1870</v>
      </c>
      <c r="BO634" s="53"/>
      <c r="BP634" s="53" t="s">
        <v>1871</v>
      </c>
      <c r="BQ634" s="53">
        <v>8</v>
      </c>
      <c r="BR634" s="83">
        <v>46169</v>
      </c>
      <c r="BS634" s="53"/>
      <c r="BT634" s="53"/>
    </row>
    <row r="635" spans="3:72" ht="14.25" hidden="1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54"/>
        <v>4</v>
      </c>
      <c r="M635" s="26">
        <f t="shared" si="57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67" t="e">
        <f>SUMIFS([1]Up!$J:$J,[1]Up!$D:$D,D635)</f>
        <v>#VALUE!</v>
      </c>
      <c r="BJ635" s="82"/>
      <c r="BK635" s="82" t="str">
        <f t="shared" si="55"/>
        <v/>
      </c>
      <c r="BL635" s="53" t="str">
        <f t="shared" si="56"/>
        <v/>
      </c>
      <c r="BM635" s="53" t="s">
        <v>50</v>
      </c>
      <c r="BN635" s="84" t="s">
        <v>1870</v>
      </c>
      <c r="BO635" s="53"/>
      <c r="BP635" s="53" t="s">
        <v>1871</v>
      </c>
      <c r="BQ635" s="53">
        <v>4</v>
      </c>
      <c r="BR635" s="83">
        <v>46169</v>
      </c>
      <c r="BS635" s="53"/>
      <c r="BT635" s="53"/>
    </row>
    <row r="636" spans="3:72" ht="14.25" hidden="1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54"/>
        <v>4</v>
      </c>
      <c r="M636" s="26">
        <f t="shared" si="57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67" t="e">
        <f>SUMIFS([1]Up!$J:$J,[1]Up!$D:$D,D636)</f>
        <v>#VALUE!</v>
      </c>
      <c r="BJ636" s="82"/>
      <c r="BK636" s="82" t="str">
        <f t="shared" si="55"/>
        <v/>
      </c>
      <c r="BL636" s="53" t="str">
        <f t="shared" si="56"/>
        <v/>
      </c>
      <c r="BM636" s="53" t="s">
        <v>50</v>
      </c>
      <c r="BN636" s="84" t="s">
        <v>1870</v>
      </c>
      <c r="BO636" s="53"/>
      <c r="BP636" s="53" t="s">
        <v>1871</v>
      </c>
      <c r="BQ636" s="53">
        <v>4</v>
      </c>
      <c r="BR636" s="83">
        <v>46169</v>
      </c>
      <c r="BS636" s="53"/>
      <c r="BT636" s="53"/>
    </row>
    <row r="637" spans="3:72" ht="14.25" hidden="1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54"/>
        <v>0</v>
      </c>
      <c r="M637" s="26">
        <f t="shared" si="57"/>
        <v>6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67" t="e">
        <f>SUMIFS([1]Up!$J:$J,[1]Up!$D:$D,D637)</f>
        <v>#VALUE!</v>
      </c>
      <c r="BJ637" s="82"/>
      <c r="BK637" s="82" t="str">
        <f t="shared" si="55"/>
        <v/>
      </c>
      <c r="BL637" s="53" t="str">
        <f t="shared" si="56"/>
        <v/>
      </c>
      <c r="BM637" s="53" t="s">
        <v>61</v>
      </c>
      <c r="BN637" s="84" t="s">
        <v>1974</v>
      </c>
      <c r="BO637" s="53"/>
      <c r="BP637" s="53" t="s">
        <v>1975</v>
      </c>
      <c r="BQ637" s="53">
        <v>6</v>
      </c>
      <c r="BR637" s="83">
        <v>46169</v>
      </c>
      <c r="BS637" s="53"/>
      <c r="BT637" s="53"/>
    </row>
    <row r="638" spans="3:72" ht="14.25" hidden="1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54"/>
        <v>4</v>
      </c>
      <c r="M638" s="26">
        <f t="shared" si="57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67" t="e">
        <f>SUMIFS([1]Up!$J:$J,[1]Up!$D:$D,D638)</f>
        <v>#VALUE!</v>
      </c>
      <c r="BJ638" s="82"/>
      <c r="BK638" s="82" t="str">
        <f t="shared" si="55"/>
        <v>PL25</v>
      </c>
      <c r="BL638" s="53" t="str">
        <f t="shared" si="56"/>
        <v/>
      </c>
      <c r="BM638" s="53" t="s">
        <v>61</v>
      </c>
      <c r="BN638" s="84" t="s">
        <v>1875</v>
      </c>
      <c r="BO638" s="53"/>
      <c r="BP638" s="53" t="s">
        <v>1876</v>
      </c>
      <c r="BQ638" s="53">
        <v>4</v>
      </c>
      <c r="BR638" s="83">
        <v>46169</v>
      </c>
      <c r="BS638" s="53"/>
      <c r="BT638" s="53"/>
    </row>
    <row r="639" spans="3:72" ht="14.25" hidden="1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54"/>
        <v>6</v>
      </c>
      <c r="M639" s="26">
        <f t="shared" si="57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>
        <v>6</v>
      </c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67" t="e">
        <f>SUMIFS([1]Up!$J:$J,[1]Up!$D:$D,D639)</f>
        <v>#VALUE!</v>
      </c>
      <c r="BJ639" s="82"/>
      <c r="BK639" s="82" t="str">
        <f t="shared" si="55"/>
        <v/>
      </c>
      <c r="BL639" s="53" t="str">
        <f t="shared" si="56"/>
        <v/>
      </c>
      <c r="BM639" s="53" t="s">
        <v>75</v>
      </c>
      <c r="BN639" s="53"/>
      <c r="BO639" s="53"/>
      <c r="BP639" s="53"/>
      <c r="BQ639" s="53"/>
      <c r="BR639" s="83"/>
      <c r="BS639" s="53"/>
      <c r="BT639" s="53"/>
    </row>
    <row r="640" spans="3:72" ht="14.25" hidden="1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54"/>
        <v>0</v>
      </c>
      <c r="M640" s="26">
        <f t="shared" si="57"/>
        <v>312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67" t="e">
        <f>SUMIFS([1]Up!$J:$J,[1]Up!$D:$D,D640)</f>
        <v>#VALUE!</v>
      </c>
      <c r="BJ640" s="82"/>
      <c r="BK640" s="82" t="str">
        <f t="shared" si="55"/>
        <v/>
      </c>
      <c r="BL640" s="53" t="str">
        <f t="shared" si="56"/>
        <v/>
      </c>
      <c r="BM640" s="53" t="s">
        <v>75</v>
      </c>
      <c r="BN640" s="53"/>
      <c r="BO640" s="53"/>
      <c r="BP640" s="53"/>
      <c r="BQ640" s="53"/>
      <c r="BR640" s="83"/>
      <c r="BS640" s="53"/>
      <c r="BT640" s="53"/>
    </row>
    <row r="641" spans="3:72" ht="14.25" hidden="1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54"/>
        <v>0</v>
      </c>
      <c r="M641" s="26">
        <f t="shared" si="57"/>
        <v>6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67" t="e">
        <f>SUMIFS([1]Up!$J:$J,[1]Up!$D:$D,D641)</f>
        <v>#VALUE!</v>
      </c>
      <c r="BJ641" s="82"/>
      <c r="BK641" s="82" t="str">
        <f t="shared" si="55"/>
        <v/>
      </c>
      <c r="BL641" s="53" t="str">
        <f t="shared" si="56"/>
        <v/>
      </c>
      <c r="BM641" s="53" t="s">
        <v>75</v>
      </c>
      <c r="BN641" s="53"/>
      <c r="BO641" s="53"/>
      <c r="BP641" s="53"/>
      <c r="BQ641" s="53"/>
      <c r="BR641" s="83"/>
      <c r="BS641" s="53"/>
      <c r="BT641" s="53"/>
    </row>
    <row r="642" spans="3:72" ht="14.25" hidden="1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54"/>
        <v>0</v>
      </c>
      <c r="M642" s="26">
        <f t="shared" si="57"/>
        <v>150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67" t="e">
        <f>SUMIFS([1]Up!$J:$J,[1]Up!$D:$D,D642)</f>
        <v>#VALUE!</v>
      </c>
      <c r="BJ642" s="82"/>
      <c r="BK642" s="82" t="str">
        <f t="shared" si="55"/>
        <v/>
      </c>
      <c r="BL642" s="53" t="str">
        <f t="shared" si="56"/>
        <v/>
      </c>
      <c r="BM642" s="53" t="s">
        <v>75</v>
      </c>
      <c r="BN642" s="53"/>
      <c r="BO642" s="53"/>
      <c r="BP642" s="53"/>
      <c r="BQ642" s="53"/>
      <c r="BR642" s="83"/>
      <c r="BS642" s="53"/>
      <c r="BT642" s="53"/>
    </row>
    <row r="643" spans="3:72" ht="14.25" hidden="1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54"/>
        <v>1</v>
      </c>
      <c r="M643" s="26">
        <f t="shared" si="57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>
        <v>1</v>
      </c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67" t="e">
        <f>SUMIFS([1]Up!$J:$J,[1]Up!$D:$D,D643)</f>
        <v>#VALUE!</v>
      </c>
      <c r="BJ643" s="82"/>
      <c r="BK643" s="82" t="str">
        <f t="shared" si="55"/>
        <v>PL6</v>
      </c>
      <c r="BL643" s="53" t="str">
        <f t="shared" si="56"/>
        <v/>
      </c>
      <c r="BM643" s="53" t="s">
        <v>50</v>
      </c>
      <c r="BN643" s="84" t="s">
        <v>1780</v>
      </c>
      <c r="BO643" s="53"/>
      <c r="BP643" s="53" t="s">
        <v>1781</v>
      </c>
      <c r="BQ643" s="53">
        <v>1</v>
      </c>
      <c r="BR643" s="83">
        <v>46169</v>
      </c>
      <c r="BS643" s="53"/>
      <c r="BT643" s="53"/>
    </row>
    <row r="644" spans="3:72" ht="14.25" hidden="1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54"/>
        <v>4</v>
      </c>
      <c r="M644" s="26">
        <f t="shared" si="57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>
        <v>4</v>
      </c>
      <c r="BD644" s="26"/>
      <c r="BE644" s="26"/>
      <c r="BF644" s="26"/>
      <c r="BG644" s="26"/>
      <c r="BH644" s="26"/>
      <c r="BI644" s="67" t="e">
        <f>SUMIFS([1]Up!$J:$J,[1]Up!$D:$D,D644)</f>
        <v>#VALUE!</v>
      </c>
      <c r="BJ644" s="82"/>
      <c r="BK644" s="82" t="str">
        <f t="shared" si="55"/>
        <v>PL10</v>
      </c>
      <c r="BL644" s="53" t="str">
        <f t="shared" si="56"/>
        <v/>
      </c>
      <c r="BM644" s="53" t="s">
        <v>50</v>
      </c>
      <c r="BN644" s="84" t="s">
        <v>1789</v>
      </c>
      <c r="BO644" s="53"/>
      <c r="BP644" s="53" t="s">
        <v>1790</v>
      </c>
      <c r="BQ644" s="53">
        <v>4</v>
      </c>
      <c r="BR644" s="83">
        <v>46169</v>
      </c>
      <c r="BS644" s="53"/>
      <c r="BT644" s="53"/>
    </row>
    <row r="645" spans="3:72" ht="14.25" hidden="1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54"/>
        <v>0</v>
      </c>
      <c r="M645" s="26">
        <f t="shared" si="57"/>
        <v>4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67" t="e">
        <f>SUMIFS([1]Up!$J:$J,[1]Up!$D:$D,D645)</f>
        <v>#VALUE!</v>
      </c>
      <c r="BJ645" s="82"/>
      <c r="BK645" s="82" t="str">
        <f t="shared" si="55"/>
        <v>PL10</v>
      </c>
      <c r="BL645" s="53" t="str">
        <f t="shared" si="56"/>
        <v/>
      </c>
      <c r="BM645" s="53" t="s">
        <v>50</v>
      </c>
      <c r="BN645" s="53" t="s">
        <v>3899</v>
      </c>
      <c r="BO645" s="53"/>
      <c r="BP645" s="53" t="s">
        <v>3900</v>
      </c>
      <c r="BQ645" s="53">
        <v>4</v>
      </c>
      <c r="BR645" s="83">
        <v>46191</v>
      </c>
      <c r="BS645" s="53"/>
      <c r="BT645" s="53"/>
    </row>
    <row r="646" spans="3:72" ht="14.25" hidden="1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54"/>
        <v>0</v>
      </c>
      <c r="M646" s="26">
        <f t="shared" si="57"/>
        <v>4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67" t="e">
        <f>SUMIFS([1]Up!$J:$J,[1]Up!$D:$D,D646)</f>
        <v>#VALUE!</v>
      </c>
      <c r="BJ646" s="82"/>
      <c r="BK646" s="82" t="str">
        <f t="shared" si="55"/>
        <v>PL10</v>
      </c>
      <c r="BL646" s="53" t="str">
        <f t="shared" si="56"/>
        <v/>
      </c>
      <c r="BM646" s="53" t="s">
        <v>50</v>
      </c>
      <c r="BN646" s="53" t="s">
        <v>3899</v>
      </c>
      <c r="BO646" s="53"/>
      <c r="BP646" s="53" t="s">
        <v>3900</v>
      </c>
      <c r="BQ646" s="53">
        <v>4</v>
      </c>
      <c r="BR646" s="83">
        <v>46191</v>
      </c>
      <c r="BS646" s="53"/>
      <c r="BT646" s="53"/>
    </row>
    <row r="647" spans="3:72" ht="14.25" hidden="1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54"/>
        <v>50</v>
      </c>
      <c r="M647" s="26">
        <f t="shared" si="57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>
        <v>50</v>
      </c>
      <c r="BE647" s="26"/>
      <c r="BF647" s="26"/>
      <c r="BG647" s="26"/>
      <c r="BH647" s="26"/>
      <c r="BI647" s="67" t="e">
        <f>SUMIFS([1]Up!$J:$J,[1]Up!$D:$D,D647)</f>
        <v>#VALUE!</v>
      </c>
      <c r="BJ647" s="82"/>
      <c r="BK647" s="82" t="str">
        <f t="shared" si="55"/>
        <v>PL3</v>
      </c>
      <c r="BL647" s="53" t="str">
        <f t="shared" si="56"/>
        <v/>
      </c>
      <c r="BM647" s="53" t="s">
        <v>50</v>
      </c>
      <c r="BN647" s="84" t="s">
        <v>3893</v>
      </c>
      <c r="BO647" s="53"/>
      <c r="BP647" s="53" t="s">
        <v>3894</v>
      </c>
      <c r="BQ647" s="53">
        <v>50</v>
      </c>
      <c r="BR647" s="83">
        <v>46191</v>
      </c>
      <c r="BS647" s="53"/>
      <c r="BT647" s="53"/>
    </row>
    <row r="648" spans="3:72" ht="14.25" hidden="1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54"/>
        <v>0</v>
      </c>
      <c r="M648" s="26">
        <f t="shared" si="57"/>
        <v>1000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67" t="e">
        <f>SUMIFS([1]Up!$J:$J,[1]Up!$D:$D,D648)</f>
        <v>#VALUE!</v>
      </c>
      <c r="BJ648" s="82"/>
      <c r="BK648" s="82" t="str">
        <f t="shared" si="55"/>
        <v/>
      </c>
      <c r="BL648" s="53" t="str">
        <f t="shared" si="56"/>
        <v/>
      </c>
      <c r="BM648" s="53" t="s">
        <v>75</v>
      </c>
      <c r="BN648" s="53"/>
      <c r="BO648" s="53"/>
      <c r="BP648" s="53"/>
      <c r="BQ648" s="53"/>
      <c r="BR648" s="83"/>
      <c r="BS648" s="53"/>
      <c r="BT648" s="53"/>
    </row>
    <row r="649" spans="3:72" ht="14.25" hidden="1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54"/>
        <v>1</v>
      </c>
      <c r="M649" s="26">
        <f t="shared" si="57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>
        <v>1</v>
      </c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67" t="e">
        <f>SUMIFS([1]Up!$J:$J,[1]Up!$D:$D,D649)</f>
        <v>#VALUE!</v>
      </c>
      <c r="BJ649" s="82"/>
      <c r="BK649" s="82" t="str">
        <f t="shared" si="55"/>
        <v>PL12</v>
      </c>
      <c r="BL649" s="53" t="str">
        <f t="shared" si="56"/>
        <v/>
      </c>
      <c r="BM649" s="53" t="s">
        <v>50</v>
      </c>
      <c r="BN649" s="53" t="s">
        <v>3922</v>
      </c>
      <c r="BO649" s="53"/>
      <c r="BP649" s="53" t="s">
        <v>3923</v>
      </c>
      <c r="BQ649" s="53">
        <v>1</v>
      </c>
      <c r="BR649" s="83">
        <v>46191</v>
      </c>
      <c r="BS649" s="53"/>
      <c r="BT649" s="53"/>
    </row>
    <row r="650" spans="3:72" ht="14.25" hidden="1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54"/>
        <v>2</v>
      </c>
      <c r="M650" s="26">
        <f t="shared" si="57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67" t="e">
        <f>SUMIFS([1]Up!$J:$J,[1]Up!$D:$D,D650)</f>
        <v>#VALUE!</v>
      </c>
      <c r="BJ650" s="82"/>
      <c r="BK650" s="82" t="str">
        <f t="shared" si="55"/>
        <v>PL25</v>
      </c>
      <c r="BL650" s="53" t="str">
        <f t="shared" si="56"/>
        <v/>
      </c>
      <c r="BM650" s="53" t="s">
        <v>50</v>
      </c>
      <c r="BN650" s="53" t="s">
        <v>3926</v>
      </c>
      <c r="BO650" s="53"/>
      <c r="BP650" s="53" t="s">
        <v>3927</v>
      </c>
      <c r="BQ650" s="53">
        <v>2</v>
      </c>
      <c r="BR650" s="83">
        <v>46191</v>
      </c>
      <c r="BS650" s="53"/>
      <c r="BT650" s="53"/>
    </row>
    <row r="651" spans="3:72" ht="14.25" hidden="1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54"/>
        <v>4</v>
      </c>
      <c r="M651" s="26">
        <f t="shared" si="57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67" t="e">
        <f>SUMIFS([1]Up!$J:$J,[1]Up!$D:$D,D651)</f>
        <v>#VALUE!</v>
      </c>
      <c r="BJ651" s="82"/>
      <c r="BK651" s="82" t="str">
        <f t="shared" si="55"/>
        <v>PL25</v>
      </c>
      <c r="BL651" s="53" t="str">
        <f t="shared" si="56"/>
        <v/>
      </c>
      <c r="BM651" s="53" t="s">
        <v>50</v>
      </c>
      <c r="BN651" s="53" t="s">
        <v>3926</v>
      </c>
      <c r="BO651" s="53"/>
      <c r="BP651" s="53" t="s">
        <v>3927</v>
      </c>
      <c r="BQ651" s="53">
        <v>4</v>
      </c>
      <c r="BR651" s="83">
        <v>46191</v>
      </c>
      <c r="BS651" s="53"/>
      <c r="BT651" s="53"/>
    </row>
    <row r="652" spans="3:72" ht="14.25" hidden="1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54"/>
        <v>1</v>
      </c>
      <c r="M652" s="26">
        <f t="shared" si="57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>
        <v>1</v>
      </c>
      <c r="BC652" s="26"/>
      <c r="BD652" s="26"/>
      <c r="BE652" s="26"/>
      <c r="BF652" s="26"/>
      <c r="BG652" s="26"/>
      <c r="BH652" s="26"/>
      <c r="BI652" s="67" t="e">
        <f>SUMIFS([1]Up!$J:$J,[1]Up!$D:$D,D652)</f>
        <v>#VALUE!</v>
      </c>
      <c r="BJ652" s="82"/>
      <c r="BK652" s="82" t="str">
        <f t="shared" si="55"/>
        <v>PL6</v>
      </c>
      <c r="BL652" s="53" t="str">
        <f t="shared" si="56"/>
        <v/>
      </c>
      <c r="BM652" s="53" t="s">
        <v>50</v>
      </c>
      <c r="BN652" s="84" t="s">
        <v>3916</v>
      </c>
      <c r="BO652" s="53"/>
      <c r="BP652" s="53" t="s">
        <v>3917</v>
      </c>
      <c r="BQ652" s="53">
        <v>1</v>
      </c>
      <c r="BR652" s="83">
        <v>46191</v>
      </c>
      <c r="BS652" s="53"/>
      <c r="BT652" s="53"/>
    </row>
    <row r="653" spans="3:72" ht="14.25" hidden="1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54"/>
        <v>1</v>
      </c>
      <c r="M653" s="26">
        <f t="shared" si="57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>
        <v>1</v>
      </c>
      <c r="BC653" s="26"/>
      <c r="BD653" s="26"/>
      <c r="BE653" s="26"/>
      <c r="BF653" s="26"/>
      <c r="BG653" s="26"/>
      <c r="BH653" s="26"/>
      <c r="BI653" s="67" t="e">
        <f>SUMIFS([1]Up!$J:$J,[1]Up!$D:$D,D653)</f>
        <v>#VALUE!</v>
      </c>
      <c r="BJ653" s="82"/>
      <c r="BK653" s="82" t="str">
        <f t="shared" si="55"/>
        <v>PL6</v>
      </c>
      <c r="BL653" s="53" t="str">
        <f t="shared" si="56"/>
        <v/>
      </c>
      <c r="BM653" s="53" t="s">
        <v>50</v>
      </c>
      <c r="BN653" s="84" t="s">
        <v>3916</v>
      </c>
      <c r="BO653" s="53"/>
      <c r="BP653" s="53" t="s">
        <v>3917</v>
      </c>
      <c r="BQ653" s="53">
        <v>1</v>
      </c>
      <c r="BR653" s="83">
        <v>46191</v>
      </c>
      <c r="BS653" s="53"/>
      <c r="BT653" s="53"/>
    </row>
    <row r="654" spans="3:72" ht="14.25" hidden="1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54"/>
        <v>0</v>
      </c>
      <c r="M654" s="26">
        <f t="shared" si="57"/>
        <v>1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67" t="e">
        <f>SUMIFS([1]Up!$J:$J,[1]Up!$D:$D,D654)</f>
        <v>#VALUE!</v>
      </c>
      <c r="BJ654" s="82"/>
      <c r="BK654" s="82" t="str">
        <f t="shared" si="55"/>
        <v>PL6</v>
      </c>
      <c r="BL654" s="53" t="str">
        <f t="shared" si="56"/>
        <v/>
      </c>
      <c r="BM654" s="53" t="s">
        <v>61</v>
      </c>
      <c r="BN654" s="53"/>
      <c r="BO654" s="53"/>
      <c r="BP654" s="53" t="s">
        <v>1681</v>
      </c>
      <c r="BQ654" s="53">
        <v>1</v>
      </c>
      <c r="BR654" s="83"/>
      <c r="BS654" s="53"/>
      <c r="BT654" s="53"/>
    </row>
    <row r="655" spans="3:72" ht="14.25" hidden="1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54"/>
        <v>0</v>
      </c>
      <c r="M655" s="26">
        <f t="shared" si="57"/>
        <v>40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67" t="e">
        <f>SUMIFS([1]Up!$J:$J,[1]Up!$D:$D,D655)</f>
        <v>#VALUE!</v>
      </c>
      <c r="BJ655" s="82"/>
      <c r="BK655" s="82" t="str">
        <f t="shared" si="55"/>
        <v/>
      </c>
      <c r="BL655" s="53" t="str">
        <f t="shared" si="56"/>
        <v/>
      </c>
      <c r="BM655" s="53" t="s">
        <v>50</v>
      </c>
      <c r="BN655" s="53" t="s">
        <v>3934</v>
      </c>
      <c r="BO655" s="53"/>
      <c r="BP655" s="53" t="s">
        <v>3938</v>
      </c>
      <c r="BQ655" s="53">
        <v>40</v>
      </c>
      <c r="BR655" s="83">
        <v>46192</v>
      </c>
      <c r="BS655" s="53"/>
      <c r="BT655" s="53"/>
    </row>
    <row r="656" spans="3:72" ht="14.25" hidden="1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54"/>
        <v>0</v>
      </c>
      <c r="M656" s="26">
        <f t="shared" si="57"/>
        <v>40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67" t="e">
        <f>SUMIFS([1]Up!$J:$J,[1]Up!$D:$D,D656)</f>
        <v>#VALUE!</v>
      </c>
      <c r="BJ656" s="82"/>
      <c r="BK656" s="82" t="str">
        <f t="shared" si="55"/>
        <v/>
      </c>
      <c r="BL656" s="53" t="str">
        <f t="shared" si="56"/>
        <v/>
      </c>
      <c r="BM656" s="53" t="s">
        <v>50</v>
      </c>
      <c r="BN656" s="53" t="s">
        <v>3934</v>
      </c>
      <c r="BO656" s="53"/>
      <c r="BP656" s="53" t="s">
        <v>3938</v>
      </c>
      <c r="BQ656" s="53">
        <v>40</v>
      </c>
      <c r="BR656" s="83">
        <v>46192</v>
      </c>
      <c r="BS656" s="53"/>
      <c r="BT656" s="53"/>
    </row>
    <row r="657" spans="3:72" ht="14.25" hidden="1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54"/>
        <v>5</v>
      </c>
      <c r="M657" s="26">
        <f t="shared" si="57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>
        <v>5</v>
      </c>
      <c r="AZ657" s="26"/>
      <c r="BA657" s="26"/>
      <c r="BB657" s="26"/>
      <c r="BC657" s="26"/>
      <c r="BD657" s="26"/>
      <c r="BE657" s="26"/>
      <c r="BF657" s="26"/>
      <c r="BG657" s="26"/>
      <c r="BH657" s="26"/>
      <c r="BI657" s="67" t="e">
        <f>SUMIFS([1]Up!$J:$J,[1]Up!$D:$D,D657)</f>
        <v>#VALUE!</v>
      </c>
      <c r="BJ657" s="82"/>
      <c r="BK657" s="82" t="str">
        <f t="shared" si="55"/>
        <v/>
      </c>
      <c r="BL657" s="53" t="str">
        <f t="shared" si="56"/>
        <v/>
      </c>
      <c r="BM657" s="53" t="s">
        <v>50</v>
      </c>
      <c r="BN657" s="53" t="s">
        <v>3930</v>
      </c>
      <c r="BO657" s="53"/>
      <c r="BP657" s="53" t="s">
        <v>3931</v>
      </c>
      <c r="BQ657" s="53">
        <v>5</v>
      </c>
      <c r="BR657" s="83">
        <v>46192</v>
      </c>
      <c r="BS657" s="53"/>
      <c r="BT657" s="53"/>
    </row>
    <row r="658" spans="3:72" ht="14.25" hidden="1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54"/>
        <v>0</v>
      </c>
      <c r="M658" s="26">
        <f t="shared" si="57"/>
        <v>1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67" t="e">
        <f>SUMIFS([1]Up!$J:$J,[1]Up!$D:$D,D658)</f>
        <v>#VALUE!</v>
      </c>
      <c r="BJ658" s="82"/>
      <c r="BK658" s="82" t="str">
        <f t="shared" si="55"/>
        <v/>
      </c>
      <c r="BL658" s="53" t="str">
        <f t="shared" si="56"/>
        <v/>
      </c>
      <c r="BM658" s="53" t="s">
        <v>50</v>
      </c>
      <c r="BN658" s="53"/>
      <c r="BO658" s="53"/>
      <c r="BP658" s="53" t="s">
        <v>1681</v>
      </c>
      <c r="BQ658" s="53">
        <v>1</v>
      </c>
      <c r="BR658" s="83"/>
      <c r="BS658" s="53"/>
      <c r="BT658" s="53"/>
    </row>
    <row r="659" spans="3:72" ht="14.25" hidden="1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54"/>
        <v>1</v>
      </c>
      <c r="M659" s="26">
        <f t="shared" si="57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>
        <v>1</v>
      </c>
      <c r="AZ659" s="26"/>
      <c r="BA659" s="26"/>
      <c r="BB659" s="26"/>
      <c r="BC659" s="26"/>
      <c r="BD659" s="26"/>
      <c r="BE659" s="26"/>
      <c r="BF659" s="26"/>
      <c r="BG659" s="26"/>
      <c r="BH659" s="26"/>
      <c r="BI659" s="67" t="e">
        <f>SUMIFS([1]Up!$J:$J,[1]Up!$D:$D,D659)</f>
        <v>#VALUE!</v>
      </c>
      <c r="BJ659" s="82"/>
      <c r="BK659" s="82" t="str">
        <f t="shared" si="55"/>
        <v/>
      </c>
      <c r="BL659" s="53" t="str">
        <f t="shared" si="56"/>
        <v/>
      </c>
      <c r="BM659" s="53" t="s">
        <v>50</v>
      </c>
      <c r="BN659" s="53" t="s">
        <v>3934</v>
      </c>
      <c r="BO659" s="53"/>
      <c r="BP659" s="53" t="s">
        <v>3935</v>
      </c>
      <c r="BQ659" s="53">
        <v>1</v>
      </c>
      <c r="BR659" s="83">
        <v>46192</v>
      </c>
      <c r="BS659" s="53"/>
      <c r="BT659" s="53"/>
    </row>
    <row r="660" spans="3:72" ht="14.25" hidden="1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54"/>
        <v>0</v>
      </c>
      <c r="M660" s="26">
        <f t="shared" si="57"/>
        <v>15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67" t="e">
        <f>SUMIFS([1]Up!$J:$J,[1]Up!$D:$D,D660)</f>
        <v>#VALUE!</v>
      </c>
      <c r="BJ660" s="82"/>
      <c r="BK660" s="82" t="str">
        <f t="shared" si="55"/>
        <v/>
      </c>
      <c r="BL660" s="53" t="str">
        <f t="shared" si="56"/>
        <v/>
      </c>
      <c r="BM660" s="53" t="s">
        <v>50</v>
      </c>
      <c r="BN660" s="53"/>
      <c r="BO660" s="53"/>
      <c r="BP660" s="53" t="s">
        <v>1681</v>
      </c>
      <c r="BQ660" s="53">
        <v>15</v>
      </c>
      <c r="BR660" s="83"/>
      <c r="BS660" s="53"/>
      <c r="BT660" s="53"/>
    </row>
    <row r="661" spans="3:72" ht="14.25" hidden="1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54"/>
        <v>0</v>
      </c>
      <c r="M661" s="26">
        <f t="shared" si="57"/>
        <v>1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67" t="e">
        <f>SUMIFS([1]Up!$J:$J,[1]Up!$D:$D,D661)</f>
        <v>#VALUE!</v>
      </c>
      <c r="BJ661" s="82"/>
      <c r="BK661" s="82" t="str">
        <f t="shared" si="55"/>
        <v/>
      </c>
      <c r="BL661" s="53" t="str">
        <f t="shared" si="56"/>
        <v/>
      </c>
      <c r="BM661" s="53" t="s">
        <v>50</v>
      </c>
      <c r="BN661" s="53"/>
      <c r="BO661" s="53"/>
      <c r="BP661" s="53" t="s">
        <v>1681</v>
      </c>
      <c r="BQ661" s="53">
        <v>1</v>
      </c>
      <c r="BR661" s="83"/>
      <c r="BS661" s="53"/>
      <c r="BT661" s="53"/>
    </row>
    <row r="662" spans="3:72" ht="14.25" hidden="1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54"/>
        <v>196</v>
      </c>
      <c r="M662" s="26">
        <f t="shared" si="57"/>
        <v>304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>
        <v>196</v>
      </c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67" t="e">
        <f>SUMIFS([1]Up!$J:$J,[1]Up!$D:$D,D662)</f>
        <v>#VALUE!</v>
      </c>
      <c r="BJ662" s="82"/>
      <c r="BK662" s="82" t="str">
        <f t="shared" si="55"/>
        <v/>
      </c>
      <c r="BL662" s="53" t="str">
        <f t="shared" si="56"/>
        <v/>
      </c>
      <c r="BM662" s="53" t="s">
        <v>75</v>
      </c>
      <c r="BN662" s="53"/>
      <c r="BO662" s="53"/>
      <c r="BP662" s="53"/>
      <c r="BQ662" s="53"/>
      <c r="BR662" s="83"/>
      <c r="BS662" s="53"/>
      <c r="BT662" s="53"/>
    </row>
    <row r="663" spans="3:72" ht="14.25" hidden="1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54"/>
        <v>500</v>
      </c>
      <c r="M663" s="26">
        <f t="shared" si="57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>
        <v>500</v>
      </c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67" t="e">
        <f>SUMIFS([1]Up!$J:$J,[1]Up!$D:$D,D663)</f>
        <v>#VALUE!</v>
      </c>
      <c r="BJ663" s="82"/>
      <c r="BK663" s="82" t="str">
        <f t="shared" si="55"/>
        <v>PL3</v>
      </c>
      <c r="BL663" s="53" t="str">
        <f t="shared" si="56"/>
        <v/>
      </c>
      <c r="BM663" s="53" t="s">
        <v>50</v>
      </c>
      <c r="BN663" s="84" t="s">
        <v>3893</v>
      </c>
      <c r="BO663" s="53"/>
      <c r="BP663" s="53" t="s">
        <v>3894</v>
      </c>
      <c r="BQ663" s="53">
        <v>500</v>
      </c>
      <c r="BR663" s="83">
        <v>46191</v>
      </c>
      <c r="BS663" s="53"/>
      <c r="BT663" s="53"/>
    </row>
    <row r="664" spans="3:72" ht="14.25" hidden="1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54"/>
        <v>50</v>
      </c>
      <c r="M664" s="26">
        <f t="shared" si="57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>
        <f>36+14</f>
        <v>50</v>
      </c>
      <c r="BE664" s="26"/>
      <c r="BF664" s="26"/>
      <c r="BG664" s="26"/>
      <c r="BH664" s="26"/>
      <c r="BI664" s="67" t="e">
        <f>SUMIFS([1]Up!$J:$J,[1]Up!$D:$D,D664)</f>
        <v>#VALUE!</v>
      </c>
      <c r="BJ664" s="82"/>
      <c r="BK664" s="82" t="str">
        <f t="shared" si="55"/>
        <v>PL3</v>
      </c>
      <c r="BL664" s="53" t="str">
        <f t="shared" si="56"/>
        <v/>
      </c>
      <c r="BM664" s="53" t="s">
        <v>50</v>
      </c>
      <c r="BN664" s="84" t="s">
        <v>3893</v>
      </c>
      <c r="BO664" s="53"/>
      <c r="BP664" s="53" t="s">
        <v>3894</v>
      </c>
      <c r="BQ664" s="53">
        <v>50</v>
      </c>
      <c r="BR664" s="83">
        <v>46191</v>
      </c>
      <c r="BS664" s="53"/>
      <c r="BT664" s="53"/>
    </row>
    <row r="665" spans="3:72" ht="14.25" hidden="1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54"/>
        <v>0</v>
      </c>
      <c r="M665" s="26">
        <f t="shared" si="57"/>
        <v>1000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67" t="e">
        <f>SUMIFS([1]Up!$J:$J,[1]Up!$D:$D,D665)</f>
        <v>#VALUE!</v>
      </c>
      <c r="BJ665" s="82"/>
      <c r="BK665" s="82" t="str">
        <f t="shared" si="55"/>
        <v/>
      </c>
      <c r="BL665" s="53" t="str">
        <f t="shared" si="56"/>
        <v/>
      </c>
      <c r="BM665" s="53" t="s">
        <v>75</v>
      </c>
      <c r="BN665" s="53"/>
      <c r="BO665" s="53"/>
      <c r="BP665" s="53"/>
      <c r="BQ665" s="53"/>
      <c r="BR665" s="83"/>
      <c r="BS665" s="53"/>
      <c r="BT665" s="53"/>
    </row>
    <row r="666" spans="3:72" ht="14.25" hidden="1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54"/>
        <v>1</v>
      </c>
      <c r="M666" s="26">
        <f t="shared" si="57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>
        <v>1</v>
      </c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67" t="e">
        <f>SUMIFS([1]Up!$J:$J,[1]Up!$D:$D,D666)</f>
        <v>#VALUE!</v>
      </c>
      <c r="BJ666" s="82"/>
      <c r="BK666" s="82" t="str">
        <f t="shared" si="55"/>
        <v>PL12</v>
      </c>
      <c r="BL666" s="53" t="str">
        <f t="shared" si="56"/>
        <v/>
      </c>
      <c r="BM666" s="53" t="s">
        <v>50</v>
      </c>
      <c r="BN666" s="53" t="s">
        <v>3922</v>
      </c>
      <c r="BO666" s="53"/>
      <c r="BP666" s="53" t="s">
        <v>3923</v>
      </c>
      <c r="BQ666" s="53">
        <v>1</v>
      </c>
      <c r="BR666" s="83">
        <v>46191</v>
      </c>
      <c r="BS666" s="53"/>
      <c r="BT666" s="53"/>
    </row>
    <row r="667" spans="3:72" ht="14.25" hidden="1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54"/>
        <v>4</v>
      </c>
      <c r="M667" s="26">
        <f t="shared" si="57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67" t="e">
        <f>SUMIFS([1]Up!$J:$J,[1]Up!$D:$D,D667)</f>
        <v>#VALUE!</v>
      </c>
      <c r="BJ667" s="82"/>
      <c r="BK667" s="82" t="str">
        <f t="shared" si="55"/>
        <v>PL25</v>
      </c>
      <c r="BL667" s="53" t="str">
        <f t="shared" si="56"/>
        <v/>
      </c>
      <c r="BM667" s="53" t="s">
        <v>50</v>
      </c>
      <c r="BN667" s="53" t="s">
        <v>3926</v>
      </c>
      <c r="BO667" s="53"/>
      <c r="BP667" s="53" t="s">
        <v>3927</v>
      </c>
      <c r="BQ667" s="53">
        <v>4</v>
      </c>
      <c r="BR667" s="83">
        <v>46191</v>
      </c>
      <c r="BS667" s="53"/>
      <c r="BT667" s="53"/>
    </row>
    <row r="668" spans="3:72" ht="14.25" hidden="1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54"/>
        <v>4</v>
      </c>
      <c r="M668" s="26">
        <f t="shared" si="57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67" t="e">
        <f>SUMIFS([1]Up!$J:$J,[1]Up!$D:$D,D668)</f>
        <v>#VALUE!</v>
      </c>
      <c r="BJ668" s="82"/>
      <c r="BK668" s="82" t="str">
        <f t="shared" si="55"/>
        <v>PL25</v>
      </c>
      <c r="BL668" s="53" t="str">
        <f t="shared" si="56"/>
        <v/>
      </c>
      <c r="BM668" s="53" t="s">
        <v>50</v>
      </c>
      <c r="BN668" s="53" t="s">
        <v>3926</v>
      </c>
      <c r="BO668" s="53"/>
      <c r="BP668" s="53" t="s">
        <v>3927</v>
      </c>
      <c r="BQ668" s="53">
        <v>4</v>
      </c>
      <c r="BR668" s="83">
        <v>46191</v>
      </c>
      <c r="BS668" s="53"/>
      <c r="BT668" s="53"/>
    </row>
    <row r="669" spans="3:72" ht="14.25" hidden="1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54"/>
        <v>2</v>
      </c>
      <c r="M669" s="26">
        <f t="shared" si="57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>
        <v>2</v>
      </c>
      <c r="BC669" s="26"/>
      <c r="BD669" s="26"/>
      <c r="BE669" s="26"/>
      <c r="BF669" s="26"/>
      <c r="BG669" s="26"/>
      <c r="BH669" s="26"/>
      <c r="BI669" s="67" t="e">
        <f>SUMIFS([1]Up!$J:$J,[1]Up!$D:$D,D669)</f>
        <v>#VALUE!</v>
      </c>
      <c r="BJ669" s="82"/>
      <c r="BK669" s="82" t="str">
        <f t="shared" si="55"/>
        <v>PL6</v>
      </c>
      <c r="BL669" s="53" t="str">
        <f t="shared" si="56"/>
        <v/>
      </c>
      <c r="BM669" s="53" t="s">
        <v>50</v>
      </c>
      <c r="BN669" s="84" t="s">
        <v>3916</v>
      </c>
      <c r="BO669" s="53"/>
      <c r="BP669" s="53" t="s">
        <v>3917</v>
      </c>
      <c r="BQ669" s="53">
        <v>2</v>
      </c>
      <c r="BR669" s="83">
        <v>46191</v>
      </c>
      <c r="BS669" s="53"/>
      <c r="BT669" s="53"/>
    </row>
    <row r="670" spans="3:72" ht="14.25" hidden="1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58">MIN(SUM(N670:BH670),I670)</f>
        <v>5</v>
      </c>
      <c r="M670" s="26">
        <f t="shared" si="57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>
        <v>5</v>
      </c>
      <c r="AZ670" s="26"/>
      <c r="BA670" s="26"/>
      <c r="BB670" s="26"/>
      <c r="BC670" s="26"/>
      <c r="BD670" s="26"/>
      <c r="BE670" s="26"/>
      <c r="BF670" s="26"/>
      <c r="BG670" s="26"/>
      <c r="BH670" s="26"/>
      <c r="BI670" s="67" t="e">
        <f>SUMIFS([1]Up!$J:$J,[1]Up!$D:$D,D670)</f>
        <v>#VALUE!</v>
      </c>
      <c r="BJ670" s="82"/>
      <c r="BK670" s="82" t="str">
        <f t="shared" ref="BK670:BK733" si="59">IFERROR(IF(C670="Plate",LEFT(E670,FIND("*",E670,1)-1),""),IF(C670="Plate",LEFT(E670,FIND("x",E670,1)-1),""))</f>
        <v/>
      </c>
      <c r="BL670" s="53" t="str">
        <f t="shared" ref="BL670:BL733" si="60">IF(ROUND(SUM(N670:BH670)-I670,0)&gt;0,"Thừa "&amp;SUM(N670:BH670)-I670,"")</f>
        <v/>
      </c>
      <c r="BM670" s="53" t="s">
        <v>50</v>
      </c>
      <c r="BN670" s="53" t="s">
        <v>3930</v>
      </c>
      <c r="BO670" s="53"/>
      <c r="BP670" s="53" t="s">
        <v>3931</v>
      </c>
      <c r="BQ670" s="53">
        <v>5</v>
      </c>
      <c r="BR670" s="83">
        <v>46192</v>
      </c>
      <c r="BS670" s="53"/>
      <c r="BT670" s="53"/>
    </row>
    <row r="671" spans="3:72" ht="14.25" hidden="1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58"/>
        <v>0</v>
      </c>
      <c r="M671" s="26">
        <f t="shared" si="57"/>
        <v>40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67" t="e">
        <f>SUMIFS([1]Up!$J:$J,[1]Up!$D:$D,D671)</f>
        <v>#VALUE!</v>
      </c>
      <c r="BJ671" s="82"/>
      <c r="BK671" s="82" t="str">
        <f t="shared" si="59"/>
        <v/>
      </c>
      <c r="BL671" s="53" t="str">
        <f t="shared" si="60"/>
        <v/>
      </c>
      <c r="BM671" s="53" t="s">
        <v>50</v>
      </c>
      <c r="BN671" s="53" t="s">
        <v>3934</v>
      </c>
      <c r="BO671" s="53"/>
      <c r="BP671" s="53" t="s">
        <v>3938</v>
      </c>
      <c r="BQ671" s="53">
        <v>40</v>
      </c>
      <c r="BR671" s="83">
        <v>46192</v>
      </c>
      <c r="BS671" s="53"/>
      <c r="BT671" s="53"/>
    </row>
    <row r="672" spans="3:72" ht="14.25" hidden="1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58"/>
        <v>0</v>
      </c>
      <c r="M672" s="26">
        <f t="shared" si="57"/>
        <v>40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67" t="e">
        <f>SUMIFS([1]Up!$J:$J,[1]Up!$D:$D,D672)</f>
        <v>#VALUE!</v>
      </c>
      <c r="BJ672" s="82"/>
      <c r="BK672" s="82" t="str">
        <f t="shared" si="59"/>
        <v/>
      </c>
      <c r="BL672" s="53" t="str">
        <f t="shared" si="60"/>
        <v/>
      </c>
      <c r="BM672" s="53" t="s">
        <v>50</v>
      </c>
      <c r="BN672" s="53" t="s">
        <v>3934</v>
      </c>
      <c r="BO672" s="53"/>
      <c r="BP672" s="53" t="s">
        <v>3938</v>
      </c>
      <c r="BQ672" s="53">
        <v>40</v>
      </c>
      <c r="BR672" s="83">
        <v>46192</v>
      </c>
      <c r="BS672" s="53"/>
      <c r="BT672" s="53"/>
    </row>
    <row r="673" spans="3:72" ht="14.25" hidden="1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58"/>
        <v>0</v>
      </c>
      <c r="M673" s="26">
        <f t="shared" si="57"/>
        <v>2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67" t="e">
        <f>SUMIFS([1]Up!$J:$J,[1]Up!$D:$D,D673)</f>
        <v>#VALUE!</v>
      </c>
      <c r="BJ673" s="82"/>
      <c r="BK673" s="82" t="str">
        <f t="shared" si="59"/>
        <v/>
      </c>
      <c r="BL673" s="53" t="str">
        <f t="shared" si="60"/>
        <v/>
      </c>
      <c r="BM673" s="53" t="s">
        <v>50</v>
      </c>
      <c r="BN673" s="53"/>
      <c r="BO673" s="53"/>
      <c r="BP673" s="53" t="s">
        <v>1681</v>
      </c>
      <c r="BQ673" s="53">
        <v>2</v>
      </c>
      <c r="BR673" s="83"/>
      <c r="BS673" s="53"/>
      <c r="BT673" s="53"/>
    </row>
    <row r="674" spans="3:72" ht="14.25" hidden="1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58"/>
        <v>1</v>
      </c>
      <c r="M674" s="26">
        <f t="shared" si="57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>
        <v>1</v>
      </c>
      <c r="AZ674" s="26"/>
      <c r="BA674" s="26"/>
      <c r="BB674" s="26"/>
      <c r="BC674" s="26"/>
      <c r="BD674" s="26"/>
      <c r="BE674" s="26"/>
      <c r="BF674" s="26"/>
      <c r="BG674" s="26"/>
      <c r="BH674" s="26"/>
      <c r="BI674" s="67" t="e">
        <f>SUMIFS([1]Up!$J:$J,[1]Up!$D:$D,D674)</f>
        <v>#VALUE!</v>
      </c>
      <c r="BJ674" s="82"/>
      <c r="BK674" s="82" t="str">
        <f t="shared" si="59"/>
        <v/>
      </c>
      <c r="BL674" s="53" t="str">
        <f t="shared" si="60"/>
        <v/>
      </c>
      <c r="BM674" s="53" t="s">
        <v>50</v>
      </c>
      <c r="BN674" s="53" t="s">
        <v>3934</v>
      </c>
      <c r="BO674" s="53"/>
      <c r="BP674" s="53" t="s">
        <v>3935</v>
      </c>
      <c r="BQ674" s="53">
        <v>1</v>
      </c>
      <c r="BR674" s="83">
        <v>46192</v>
      </c>
      <c r="BS674" s="53"/>
      <c r="BT674" s="53"/>
    </row>
    <row r="675" spans="3:72" ht="14.25" hidden="1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58"/>
        <v>0</v>
      </c>
      <c r="M675" s="26">
        <f t="shared" si="57"/>
        <v>15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67" t="e">
        <f>SUMIFS([1]Up!$J:$J,[1]Up!$D:$D,D675)</f>
        <v>#VALUE!</v>
      </c>
      <c r="BJ675" s="82"/>
      <c r="BK675" s="82" t="str">
        <f t="shared" si="59"/>
        <v/>
      </c>
      <c r="BL675" s="53" t="str">
        <f t="shared" si="60"/>
        <v/>
      </c>
      <c r="BM675" s="53" t="s">
        <v>50</v>
      </c>
      <c r="BN675" s="53"/>
      <c r="BO675" s="53"/>
      <c r="BP675" s="53" t="s">
        <v>1681</v>
      </c>
      <c r="BQ675" s="53">
        <v>15</v>
      </c>
      <c r="BR675" s="83"/>
      <c r="BS675" s="53"/>
      <c r="BT675" s="53"/>
    </row>
    <row r="676" spans="3:72" ht="14.25" hidden="1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58"/>
        <v>0</v>
      </c>
      <c r="M676" s="26">
        <f t="shared" si="57"/>
        <v>500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67" t="e">
        <f>SUMIFS([1]Up!$J:$J,[1]Up!$D:$D,D676)</f>
        <v>#VALUE!</v>
      </c>
      <c r="BJ676" s="82"/>
      <c r="BK676" s="82" t="str">
        <f t="shared" si="59"/>
        <v/>
      </c>
      <c r="BL676" s="53" t="str">
        <f t="shared" si="60"/>
        <v/>
      </c>
      <c r="BM676" s="53" t="s">
        <v>75</v>
      </c>
      <c r="BN676" s="53"/>
      <c r="BO676" s="53"/>
      <c r="BP676" s="53"/>
      <c r="BQ676" s="53"/>
      <c r="BR676" s="83"/>
      <c r="BS676" s="53"/>
      <c r="BT676" s="53"/>
    </row>
    <row r="677" spans="3:72" ht="14.25" hidden="1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58"/>
        <v>500</v>
      </c>
      <c r="M677" s="26">
        <f t="shared" si="57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>
        <v>500</v>
      </c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67" t="e">
        <f>SUMIFS([1]Up!$J:$J,[1]Up!$D:$D,D677)</f>
        <v>#VALUE!</v>
      </c>
      <c r="BJ677" s="82"/>
      <c r="BK677" s="82" t="str">
        <f t="shared" si="59"/>
        <v>PL3</v>
      </c>
      <c r="BL677" s="53" t="str">
        <f t="shared" si="60"/>
        <v/>
      </c>
      <c r="BM677" s="53" t="s">
        <v>50</v>
      </c>
      <c r="BN677" s="84" t="s">
        <v>3893</v>
      </c>
      <c r="BO677" s="53"/>
      <c r="BP677" s="53" t="s">
        <v>3894</v>
      </c>
      <c r="BQ677" s="53">
        <v>500</v>
      </c>
      <c r="BR677" s="83">
        <v>46191</v>
      </c>
      <c r="BS677" s="53"/>
      <c r="BT677" s="53"/>
    </row>
    <row r="678" spans="3:72" ht="14.25" hidden="1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58"/>
        <v>9</v>
      </c>
      <c r="M678" s="26">
        <f t="shared" si="57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>
        <v>9</v>
      </c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67" t="e">
        <f>SUMIFS([1]Up!$J:$J,[1]Up!$D:$D,D678)</f>
        <v>#VALUE!</v>
      </c>
      <c r="BJ678" s="82"/>
      <c r="BK678" s="82" t="str">
        <f t="shared" si="59"/>
        <v>PL2.6</v>
      </c>
      <c r="BL678" s="53" t="str">
        <f t="shared" si="60"/>
        <v/>
      </c>
      <c r="BM678" s="53" t="s">
        <v>61</v>
      </c>
      <c r="BN678" s="84" t="s">
        <v>3877</v>
      </c>
      <c r="BO678" s="53"/>
      <c r="BP678" s="53" t="s">
        <v>3878</v>
      </c>
      <c r="BQ678" s="53">
        <v>9</v>
      </c>
      <c r="BR678" s="83">
        <v>46191</v>
      </c>
      <c r="BS678" s="53"/>
      <c r="BT678" s="53"/>
    </row>
    <row r="679" spans="3:72" ht="14.25" hidden="1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58"/>
        <v>1</v>
      </c>
      <c r="M679" s="26">
        <f t="shared" si="57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>
        <v>1</v>
      </c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67" t="e">
        <f>SUMIFS([1]Up!$J:$J,[1]Up!$D:$D,D679)</f>
        <v>#VALUE!</v>
      </c>
      <c r="BJ679" s="82"/>
      <c r="BK679" s="82" t="str">
        <f t="shared" si="59"/>
        <v>PL2.6</v>
      </c>
      <c r="BL679" s="53" t="str">
        <f t="shared" si="60"/>
        <v/>
      </c>
      <c r="BM679" s="53" t="s">
        <v>61</v>
      </c>
      <c r="BN679" s="84" t="s">
        <v>3877</v>
      </c>
      <c r="BO679" s="53"/>
      <c r="BP679" s="53" t="s">
        <v>3878</v>
      </c>
      <c r="BQ679" s="53">
        <v>1</v>
      </c>
      <c r="BR679" s="83">
        <v>46191</v>
      </c>
      <c r="BS679" s="53"/>
      <c r="BT679" s="53"/>
    </row>
    <row r="680" spans="3:72" ht="14.25" hidden="1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58"/>
        <v>0</v>
      </c>
      <c r="M680" s="26">
        <f t="shared" si="57"/>
        <v>1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67" t="e">
        <f>SUMIFS([1]Up!$J:$J,[1]Up!$D:$D,D680)</f>
        <v>#VALUE!</v>
      </c>
      <c r="BJ680" s="82"/>
      <c r="BK680" s="82" t="str">
        <f t="shared" si="59"/>
        <v>PL1.5</v>
      </c>
      <c r="BL680" s="53" t="str">
        <f t="shared" si="60"/>
        <v/>
      </c>
      <c r="BM680" s="53" t="s">
        <v>61</v>
      </c>
      <c r="BN680" s="84" t="s">
        <v>3883</v>
      </c>
      <c r="BO680" s="53"/>
      <c r="BP680" s="53" t="s">
        <v>3884</v>
      </c>
      <c r="BQ680" s="53">
        <v>1</v>
      </c>
      <c r="BR680" s="83">
        <v>46191</v>
      </c>
      <c r="BS680" s="53"/>
      <c r="BT680" s="53"/>
    </row>
    <row r="681" spans="3:72" ht="14.25" hidden="1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58"/>
        <v>0</v>
      </c>
      <c r="M681" s="26">
        <f t="shared" si="57"/>
        <v>21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67" t="e">
        <f>SUMIFS([1]Up!$J:$J,[1]Up!$D:$D,D681)</f>
        <v>#VALUE!</v>
      </c>
      <c r="BJ681" s="82"/>
      <c r="BK681" s="82" t="str">
        <f t="shared" si="59"/>
        <v>PL1.5</v>
      </c>
      <c r="BL681" s="53" t="str">
        <f t="shared" si="60"/>
        <v/>
      </c>
      <c r="BM681" s="53" t="s">
        <v>61</v>
      </c>
      <c r="BN681" s="84" t="s">
        <v>3883</v>
      </c>
      <c r="BO681" s="53"/>
      <c r="BP681" s="53" t="s">
        <v>3884</v>
      </c>
      <c r="BQ681" s="53">
        <v>21</v>
      </c>
      <c r="BR681" s="83">
        <v>46191</v>
      </c>
      <c r="BS681" s="53"/>
      <c r="BT681" s="53"/>
    </row>
    <row r="682" spans="3:72" ht="14.25" hidden="1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58"/>
        <v>0</v>
      </c>
      <c r="M682" s="26">
        <f t="shared" si="57"/>
        <v>1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67" t="e">
        <f>SUMIFS([1]Up!$J:$J,[1]Up!$D:$D,D682)</f>
        <v>#VALUE!</v>
      </c>
      <c r="BJ682" s="82"/>
      <c r="BK682" s="82" t="str">
        <f t="shared" si="59"/>
        <v>PL1.5</v>
      </c>
      <c r="BL682" s="53" t="str">
        <f t="shared" si="60"/>
        <v/>
      </c>
      <c r="BM682" s="53" t="s">
        <v>61</v>
      </c>
      <c r="BN682" s="84" t="s">
        <v>3883</v>
      </c>
      <c r="BO682" s="53"/>
      <c r="BP682" s="53" t="s">
        <v>3884</v>
      </c>
      <c r="BQ682" s="53">
        <v>1</v>
      </c>
      <c r="BR682" s="83">
        <v>46191</v>
      </c>
      <c r="BS682" s="53"/>
      <c r="BT682" s="53"/>
    </row>
    <row r="683" spans="3:72" ht="14.25" hidden="1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58"/>
        <v>0</v>
      </c>
      <c r="M683" s="26">
        <f t="shared" si="57"/>
        <v>21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67" t="e">
        <f>SUMIFS([1]Up!$J:$J,[1]Up!$D:$D,D683)</f>
        <v>#VALUE!</v>
      </c>
      <c r="BJ683" s="82"/>
      <c r="BK683" s="82" t="str">
        <f t="shared" si="59"/>
        <v>PL1.5</v>
      </c>
      <c r="BL683" s="53" t="str">
        <f t="shared" si="60"/>
        <v/>
      </c>
      <c r="BM683" s="53" t="s">
        <v>61</v>
      </c>
      <c r="BN683" s="84" t="s">
        <v>3883</v>
      </c>
      <c r="BO683" s="53"/>
      <c r="BP683" s="53" t="s">
        <v>3884</v>
      </c>
      <c r="BQ683" s="53">
        <v>21</v>
      </c>
      <c r="BR683" s="83">
        <v>46191</v>
      </c>
      <c r="BS683" s="53"/>
      <c r="BT683" s="53"/>
    </row>
    <row r="684" spans="3:72" ht="14.25" hidden="1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58"/>
        <v>0</v>
      </c>
      <c r="M684" s="26">
        <f t="shared" si="57"/>
        <v>9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67" t="e">
        <f>SUMIFS([1]Up!$J:$J,[1]Up!$D:$D,D684)</f>
        <v>#VALUE!</v>
      </c>
      <c r="BJ684" s="82"/>
      <c r="BK684" s="82" t="str">
        <f t="shared" si="59"/>
        <v>PL1.5</v>
      </c>
      <c r="BL684" s="53" t="str">
        <f t="shared" si="60"/>
        <v/>
      </c>
      <c r="BM684" s="53" t="s">
        <v>61</v>
      </c>
      <c r="BN684" s="84" t="s">
        <v>3883</v>
      </c>
      <c r="BO684" s="53"/>
      <c r="BP684" s="53" t="s">
        <v>3884</v>
      </c>
      <c r="BQ684" s="53">
        <v>9</v>
      </c>
      <c r="BR684" s="83">
        <v>46191</v>
      </c>
      <c r="BS684" s="53"/>
      <c r="BT684" s="53"/>
    </row>
    <row r="685" spans="3:72" ht="14.25" hidden="1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58"/>
        <v>0</v>
      </c>
      <c r="M685" s="26">
        <f t="shared" si="57"/>
        <v>1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67" t="e">
        <f>SUMIFS([1]Up!$J:$J,[1]Up!$D:$D,D685)</f>
        <v>#VALUE!</v>
      </c>
      <c r="BJ685" s="82"/>
      <c r="BK685" s="82" t="str">
        <f t="shared" si="59"/>
        <v>PL1.5</v>
      </c>
      <c r="BL685" s="53" t="str">
        <f t="shared" si="60"/>
        <v/>
      </c>
      <c r="BM685" s="53" t="s">
        <v>61</v>
      </c>
      <c r="BN685" s="84" t="s">
        <v>3883</v>
      </c>
      <c r="BO685" s="53"/>
      <c r="BP685" s="53" t="s">
        <v>3884</v>
      </c>
      <c r="BQ685" s="53">
        <v>1</v>
      </c>
      <c r="BR685" s="83">
        <v>46191</v>
      </c>
      <c r="BS685" s="53"/>
      <c r="BT685" s="53"/>
    </row>
    <row r="686" spans="3:72" ht="14.25" hidden="1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58"/>
        <v>0</v>
      </c>
      <c r="M686" s="26">
        <f t="shared" si="57"/>
        <v>4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67" t="e">
        <f>SUMIFS([1]Up!$J:$J,[1]Up!$D:$D,D686)</f>
        <v>#VALUE!</v>
      </c>
      <c r="BJ686" s="82"/>
      <c r="BK686" s="82" t="str">
        <f t="shared" si="59"/>
        <v>PL10</v>
      </c>
      <c r="BL686" s="53" t="str">
        <f t="shared" si="60"/>
        <v/>
      </c>
      <c r="BM686" s="53" t="s">
        <v>50</v>
      </c>
      <c r="BN686" s="53" t="s">
        <v>3899</v>
      </c>
      <c r="BO686" s="53"/>
      <c r="BP686" s="53" t="s">
        <v>3900</v>
      </c>
      <c r="BQ686" s="53">
        <v>4</v>
      </c>
      <c r="BR686" s="83">
        <v>46191</v>
      </c>
      <c r="BS686" s="53"/>
      <c r="BT686" s="53"/>
    </row>
    <row r="687" spans="3:72" ht="14.25" hidden="1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58"/>
        <v>0</v>
      </c>
      <c r="M687" s="26">
        <f t="shared" si="57"/>
        <v>4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67" t="e">
        <f>SUMIFS([1]Up!$J:$J,[1]Up!$D:$D,D687)</f>
        <v>#VALUE!</v>
      </c>
      <c r="BJ687" s="82"/>
      <c r="BK687" s="82" t="str">
        <f t="shared" si="59"/>
        <v>PL10</v>
      </c>
      <c r="BL687" s="53" t="str">
        <f t="shared" si="60"/>
        <v/>
      </c>
      <c r="BM687" s="53" t="s">
        <v>50</v>
      </c>
      <c r="BN687" s="53" t="s">
        <v>3899</v>
      </c>
      <c r="BO687" s="53"/>
      <c r="BP687" s="53" t="s">
        <v>3900</v>
      </c>
      <c r="BQ687" s="53">
        <v>4</v>
      </c>
      <c r="BR687" s="83">
        <v>46191</v>
      </c>
      <c r="BS687" s="53"/>
      <c r="BT687" s="53"/>
    </row>
    <row r="688" spans="3:72" ht="14.25" hidden="1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58"/>
        <v>50</v>
      </c>
      <c r="M688" s="26">
        <f t="shared" si="57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>
        <v>31</v>
      </c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>
        <v>19</v>
      </c>
      <c r="BE688" s="26"/>
      <c r="BF688" s="26"/>
      <c r="BG688" s="26"/>
      <c r="BH688" s="26"/>
      <c r="BI688" s="67" t="e">
        <f>SUMIFS([1]Up!$J:$J,[1]Up!$D:$D,D688)</f>
        <v>#VALUE!</v>
      </c>
      <c r="BJ688" s="82"/>
      <c r="BK688" s="82" t="str">
        <f t="shared" si="59"/>
        <v>PL3</v>
      </c>
      <c r="BL688" s="53" t="str">
        <f t="shared" si="60"/>
        <v/>
      </c>
      <c r="BM688" s="53" t="s">
        <v>50</v>
      </c>
      <c r="BN688" s="84" t="s">
        <v>3893</v>
      </c>
      <c r="BO688" s="53"/>
      <c r="BP688" s="53" t="s">
        <v>3894</v>
      </c>
      <c r="BQ688" s="53">
        <v>50</v>
      </c>
      <c r="BR688" s="83">
        <v>46191</v>
      </c>
      <c r="BS688" s="53"/>
      <c r="BT688" s="53"/>
    </row>
    <row r="689" spans="3:72" ht="14.25" hidden="1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58"/>
        <v>0</v>
      </c>
      <c r="M689" s="26">
        <f t="shared" si="57"/>
        <v>1000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67" t="e">
        <f>SUMIFS([1]Up!$J:$J,[1]Up!$D:$D,D689)</f>
        <v>#VALUE!</v>
      </c>
      <c r="BJ689" s="82"/>
      <c r="BK689" s="82" t="str">
        <f t="shared" si="59"/>
        <v/>
      </c>
      <c r="BL689" s="53" t="str">
        <f t="shared" si="60"/>
        <v/>
      </c>
      <c r="BM689" s="53" t="s">
        <v>75</v>
      </c>
      <c r="BN689" s="53"/>
      <c r="BO689" s="53"/>
      <c r="BP689" s="53"/>
      <c r="BQ689" s="53"/>
      <c r="BR689" s="83"/>
      <c r="BS689" s="53"/>
      <c r="BT689" s="53"/>
    </row>
    <row r="690" spans="3:72" ht="14.25" hidden="1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58"/>
        <v>1</v>
      </c>
      <c r="M690" s="26">
        <f t="shared" si="57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>
        <v>1</v>
      </c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67" t="e">
        <f>SUMIFS([1]Up!$J:$J,[1]Up!$D:$D,D690)</f>
        <v>#VALUE!</v>
      </c>
      <c r="BJ690" s="82"/>
      <c r="BK690" s="82" t="str">
        <f t="shared" si="59"/>
        <v>PL12</v>
      </c>
      <c r="BL690" s="53" t="str">
        <f t="shared" si="60"/>
        <v/>
      </c>
      <c r="BM690" s="53" t="s">
        <v>50</v>
      </c>
      <c r="BN690" s="53" t="s">
        <v>3922</v>
      </c>
      <c r="BO690" s="53"/>
      <c r="BP690" s="53" t="s">
        <v>3923</v>
      </c>
      <c r="BQ690" s="53">
        <v>1</v>
      </c>
      <c r="BR690" s="83">
        <v>46191</v>
      </c>
      <c r="BS690" s="53"/>
      <c r="BT690" s="53"/>
    </row>
    <row r="691" spans="3:72" ht="14.25" hidden="1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58"/>
        <v>2</v>
      </c>
      <c r="M691" s="26">
        <f t="shared" si="57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67" t="e">
        <f>SUMIFS([1]Up!$J:$J,[1]Up!$D:$D,D691)</f>
        <v>#VALUE!</v>
      </c>
      <c r="BJ691" s="82"/>
      <c r="BK691" s="82" t="str">
        <f t="shared" si="59"/>
        <v>PL25</v>
      </c>
      <c r="BL691" s="53" t="str">
        <f t="shared" si="60"/>
        <v/>
      </c>
      <c r="BM691" s="53" t="s">
        <v>50</v>
      </c>
      <c r="BN691" s="53" t="s">
        <v>3926</v>
      </c>
      <c r="BO691" s="53"/>
      <c r="BP691" s="53" t="s">
        <v>3927</v>
      </c>
      <c r="BQ691" s="53">
        <v>2</v>
      </c>
      <c r="BR691" s="83">
        <v>46191</v>
      </c>
      <c r="BS691" s="53"/>
      <c r="BT691" s="53"/>
    </row>
    <row r="692" spans="3:72" ht="14.25" hidden="1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58"/>
        <v>4</v>
      </c>
      <c r="M692" s="26">
        <f t="shared" si="57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67" t="e">
        <f>SUMIFS([1]Up!$J:$J,[1]Up!$D:$D,D692)</f>
        <v>#VALUE!</v>
      </c>
      <c r="BJ692" s="82"/>
      <c r="BK692" s="82" t="str">
        <f t="shared" si="59"/>
        <v>PL25</v>
      </c>
      <c r="BL692" s="53" t="str">
        <f t="shared" si="60"/>
        <v/>
      </c>
      <c r="BM692" s="53" t="s">
        <v>50</v>
      </c>
      <c r="BN692" s="53" t="s">
        <v>3926</v>
      </c>
      <c r="BO692" s="53"/>
      <c r="BP692" s="53" t="s">
        <v>3927</v>
      </c>
      <c r="BQ692" s="53">
        <v>4</v>
      </c>
      <c r="BR692" s="83">
        <v>46191</v>
      </c>
      <c r="BS692" s="53"/>
      <c r="BT692" s="53"/>
    </row>
    <row r="693" spans="3:72" ht="14.25" hidden="1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58"/>
        <v>1</v>
      </c>
      <c r="M693" s="26">
        <f t="shared" si="57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>
        <v>1</v>
      </c>
      <c r="BC693" s="26"/>
      <c r="BD693" s="26"/>
      <c r="BE693" s="26"/>
      <c r="BF693" s="26"/>
      <c r="BG693" s="26"/>
      <c r="BH693" s="26"/>
      <c r="BI693" s="67" t="e">
        <f>SUMIFS([1]Up!$J:$J,[1]Up!$D:$D,D693)</f>
        <v>#VALUE!</v>
      </c>
      <c r="BJ693" s="82"/>
      <c r="BK693" s="82" t="str">
        <f t="shared" si="59"/>
        <v>PL6</v>
      </c>
      <c r="BL693" s="53" t="str">
        <f t="shared" si="60"/>
        <v/>
      </c>
      <c r="BM693" s="53" t="s">
        <v>50</v>
      </c>
      <c r="BN693" s="84" t="s">
        <v>3916</v>
      </c>
      <c r="BO693" s="53"/>
      <c r="BP693" s="53" t="s">
        <v>3917</v>
      </c>
      <c r="BQ693" s="53">
        <v>1</v>
      </c>
      <c r="BR693" s="83">
        <v>46191</v>
      </c>
      <c r="BS693" s="53"/>
      <c r="BT693" s="53"/>
    </row>
    <row r="694" spans="3:72" ht="14.25" hidden="1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58"/>
        <v>1</v>
      </c>
      <c r="M694" s="26">
        <f t="shared" si="57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>
        <v>1</v>
      </c>
      <c r="BC694" s="26"/>
      <c r="BD694" s="26"/>
      <c r="BE694" s="26"/>
      <c r="BF694" s="26"/>
      <c r="BG694" s="26"/>
      <c r="BH694" s="26"/>
      <c r="BI694" s="67" t="e">
        <f>SUMIFS([1]Up!$J:$J,[1]Up!$D:$D,D694)</f>
        <v>#VALUE!</v>
      </c>
      <c r="BJ694" s="82"/>
      <c r="BK694" s="82" t="str">
        <f t="shared" si="59"/>
        <v>PL6</v>
      </c>
      <c r="BL694" s="53" t="str">
        <f t="shared" si="60"/>
        <v/>
      </c>
      <c r="BM694" s="53" t="s">
        <v>50</v>
      </c>
      <c r="BN694" s="84" t="s">
        <v>3916</v>
      </c>
      <c r="BO694" s="53"/>
      <c r="BP694" s="53" t="s">
        <v>3917</v>
      </c>
      <c r="BQ694" s="53">
        <v>1</v>
      </c>
      <c r="BR694" s="83">
        <v>46191</v>
      </c>
      <c r="BS694" s="53"/>
      <c r="BT694" s="53"/>
    </row>
    <row r="695" spans="3:72" ht="14.25" hidden="1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58"/>
        <v>0</v>
      </c>
      <c r="M695" s="26">
        <f t="shared" si="57"/>
        <v>1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67" t="e">
        <f>SUMIFS([1]Up!$J:$J,[1]Up!$D:$D,D695)</f>
        <v>#VALUE!</v>
      </c>
      <c r="BJ695" s="82"/>
      <c r="BK695" s="82" t="str">
        <f t="shared" si="59"/>
        <v>PL6</v>
      </c>
      <c r="BL695" s="53" t="str">
        <f t="shared" si="60"/>
        <v/>
      </c>
      <c r="BM695" s="53" t="s">
        <v>61</v>
      </c>
      <c r="BN695" s="53"/>
      <c r="BO695" s="53"/>
      <c r="BP695" s="53" t="s">
        <v>1681</v>
      </c>
      <c r="BQ695" s="53">
        <v>1</v>
      </c>
      <c r="BR695" s="83"/>
      <c r="BS695" s="53"/>
      <c r="BT695" s="53"/>
    </row>
    <row r="696" spans="3:72" ht="14.25" hidden="1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58"/>
        <v>0</v>
      </c>
      <c r="M696" s="26">
        <f t="shared" si="57"/>
        <v>40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67" t="e">
        <f>SUMIFS([1]Up!$J:$J,[1]Up!$D:$D,D696)</f>
        <v>#VALUE!</v>
      </c>
      <c r="BJ696" s="82"/>
      <c r="BK696" s="82" t="str">
        <f t="shared" si="59"/>
        <v/>
      </c>
      <c r="BL696" s="53" t="str">
        <f t="shared" si="60"/>
        <v/>
      </c>
      <c r="BM696" s="53" t="s">
        <v>50</v>
      </c>
      <c r="BN696" s="53" t="s">
        <v>3934</v>
      </c>
      <c r="BO696" s="53"/>
      <c r="BP696" s="53" t="s">
        <v>3938</v>
      </c>
      <c r="BQ696" s="53">
        <v>40</v>
      </c>
      <c r="BR696" s="83">
        <v>46192</v>
      </c>
      <c r="BS696" s="53"/>
      <c r="BT696" s="53"/>
    </row>
    <row r="697" spans="3:72" ht="14.25" hidden="1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58"/>
        <v>0</v>
      </c>
      <c r="M697" s="26">
        <f t="shared" si="57"/>
        <v>40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67" t="e">
        <f>SUMIFS([1]Up!$J:$J,[1]Up!$D:$D,D697)</f>
        <v>#VALUE!</v>
      </c>
      <c r="BJ697" s="82"/>
      <c r="BK697" s="82" t="str">
        <f t="shared" si="59"/>
        <v/>
      </c>
      <c r="BL697" s="53" t="str">
        <f t="shared" si="60"/>
        <v/>
      </c>
      <c r="BM697" s="53" t="s">
        <v>50</v>
      </c>
      <c r="BN697" s="53" t="s">
        <v>3934</v>
      </c>
      <c r="BO697" s="53"/>
      <c r="BP697" s="53" t="s">
        <v>3938</v>
      </c>
      <c r="BQ697" s="53">
        <v>40</v>
      </c>
      <c r="BR697" s="83">
        <v>46192</v>
      </c>
      <c r="BS697" s="53"/>
      <c r="BT697" s="53"/>
    </row>
    <row r="698" spans="3:72" ht="14.25" hidden="1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58"/>
        <v>5</v>
      </c>
      <c r="M698" s="26">
        <f t="shared" si="57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>
        <v>5</v>
      </c>
      <c r="AZ698" s="26"/>
      <c r="BA698" s="26"/>
      <c r="BB698" s="26"/>
      <c r="BC698" s="26"/>
      <c r="BD698" s="26"/>
      <c r="BE698" s="26"/>
      <c r="BF698" s="26"/>
      <c r="BG698" s="26"/>
      <c r="BH698" s="26"/>
      <c r="BI698" s="67" t="e">
        <f>SUMIFS([1]Up!$J:$J,[1]Up!$D:$D,D698)</f>
        <v>#VALUE!</v>
      </c>
      <c r="BJ698" s="82"/>
      <c r="BK698" s="82" t="str">
        <f t="shared" si="59"/>
        <v/>
      </c>
      <c r="BL698" s="53" t="str">
        <f t="shared" si="60"/>
        <v/>
      </c>
      <c r="BM698" s="53" t="s">
        <v>50</v>
      </c>
      <c r="BN698" s="53" t="s">
        <v>3930</v>
      </c>
      <c r="BO698" s="53"/>
      <c r="BP698" s="53" t="s">
        <v>3931</v>
      </c>
      <c r="BQ698" s="53">
        <v>5</v>
      </c>
      <c r="BR698" s="83">
        <v>46192</v>
      </c>
      <c r="BS698" s="53"/>
      <c r="BT698" s="53"/>
    </row>
    <row r="699" spans="3:72" ht="14.25" hidden="1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58"/>
        <v>0</v>
      </c>
      <c r="M699" s="26">
        <f t="shared" si="57"/>
        <v>1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67" t="e">
        <f>SUMIFS([1]Up!$J:$J,[1]Up!$D:$D,D699)</f>
        <v>#VALUE!</v>
      </c>
      <c r="BJ699" s="82"/>
      <c r="BK699" s="82" t="str">
        <f t="shared" si="59"/>
        <v/>
      </c>
      <c r="BL699" s="53" t="str">
        <f t="shared" si="60"/>
        <v/>
      </c>
      <c r="BM699" s="53" t="s">
        <v>50</v>
      </c>
      <c r="BN699" s="53"/>
      <c r="BO699" s="53"/>
      <c r="BP699" s="53" t="s">
        <v>1681</v>
      </c>
      <c r="BQ699" s="53">
        <v>1</v>
      </c>
      <c r="BR699" s="83"/>
      <c r="BS699" s="53"/>
      <c r="BT699" s="53"/>
    </row>
    <row r="700" spans="3:72" ht="14.25" hidden="1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58"/>
        <v>1</v>
      </c>
      <c r="M700" s="26">
        <f t="shared" si="57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>
        <v>1</v>
      </c>
      <c r="AZ700" s="26"/>
      <c r="BA700" s="26"/>
      <c r="BB700" s="26"/>
      <c r="BC700" s="26"/>
      <c r="BD700" s="26"/>
      <c r="BE700" s="26"/>
      <c r="BF700" s="26"/>
      <c r="BG700" s="26"/>
      <c r="BH700" s="26"/>
      <c r="BI700" s="67" t="e">
        <f>SUMIFS([1]Up!$J:$J,[1]Up!$D:$D,D700)</f>
        <v>#VALUE!</v>
      </c>
      <c r="BJ700" s="82"/>
      <c r="BK700" s="82" t="str">
        <f t="shared" si="59"/>
        <v/>
      </c>
      <c r="BL700" s="53" t="str">
        <f t="shared" si="60"/>
        <v/>
      </c>
      <c r="BM700" s="53" t="s">
        <v>50</v>
      </c>
      <c r="BN700" s="53" t="s">
        <v>3934</v>
      </c>
      <c r="BO700" s="53"/>
      <c r="BP700" s="53" t="s">
        <v>3935</v>
      </c>
      <c r="BQ700" s="53">
        <v>1</v>
      </c>
      <c r="BR700" s="83">
        <v>46192</v>
      </c>
      <c r="BS700" s="53"/>
      <c r="BT700" s="53"/>
    </row>
    <row r="701" spans="3:72" ht="14.25" hidden="1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58"/>
        <v>0</v>
      </c>
      <c r="M701" s="26">
        <f t="shared" si="57"/>
        <v>15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67" t="e">
        <f>SUMIFS([1]Up!$J:$J,[1]Up!$D:$D,D701)</f>
        <v>#VALUE!</v>
      </c>
      <c r="BJ701" s="82"/>
      <c r="BK701" s="82" t="str">
        <f t="shared" si="59"/>
        <v/>
      </c>
      <c r="BL701" s="53" t="str">
        <f t="shared" si="60"/>
        <v/>
      </c>
      <c r="BM701" s="53" t="s">
        <v>50</v>
      </c>
      <c r="BN701" s="53"/>
      <c r="BO701" s="53"/>
      <c r="BP701" s="53" t="s">
        <v>1681</v>
      </c>
      <c r="BQ701" s="53">
        <v>15</v>
      </c>
      <c r="BR701" s="83"/>
      <c r="BS701" s="53"/>
      <c r="BT701" s="53"/>
    </row>
    <row r="702" spans="3:72" ht="14.25" hidden="1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58"/>
        <v>0</v>
      </c>
      <c r="M702" s="26">
        <f t="shared" si="57"/>
        <v>1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67" t="e">
        <f>SUMIFS([1]Up!$J:$J,[1]Up!$D:$D,D702)</f>
        <v>#VALUE!</v>
      </c>
      <c r="BJ702" s="82"/>
      <c r="BK702" s="82" t="str">
        <f t="shared" si="59"/>
        <v/>
      </c>
      <c r="BL702" s="53" t="str">
        <f t="shared" si="60"/>
        <v/>
      </c>
      <c r="BM702" s="53" t="s">
        <v>50</v>
      </c>
      <c r="BN702" s="53"/>
      <c r="BO702" s="53"/>
      <c r="BP702" s="53" t="s">
        <v>1681</v>
      </c>
      <c r="BQ702" s="53">
        <v>1</v>
      </c>
      <c r="BR702" s="83"/>
      <c r="BS702" s="53"/>
      <c r="BT702" s="53"/>
    </row>
    <row r="703" spans="3:72" ht="14.25" hidden="1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58"/>
        <v>0</v>
      </c>
      <c r="M703" s="26">
        <f t="shared" si="57"/>
        <v>500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67" t="e">
        <f>SUMIFS([1]Up!$J:$J,[1]Up!$D:$D,D703)</f>
        <v>#VALUE!</v>
      </c>
      <c r="BJ703" s="82"/>
      <c r="BK703" s="82" t="str">
        <f t="shared" si="59"/>
        <v/>
      </c>
      <c r="BL703" s="53" t="str">
        <f t="shared" si="60"/>
        <v/>
      </c>
      <c r="BM703" s="53" t="s">
        <v>75</v>
      </c>
      <c r="BN703" s="53"/>
      <c r="BO703" s="53"/>
      <c r="BP703" s="53"/>
      <c r="BQ703" s="53"/>
      <c r="BR703" s="83"/>
      <c r="BS703" s="53"/>
      <c r="BT703" s="53"/>
    </row>
    <row r="704" spans="3:72" ht="14.25" hidden="1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58"/>
        <v>500</v>
      </c>
      <c r="M704" s="26">
        <f t="shared" si="57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>
        <v>172</v>
      </c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>
        <f>3+325</f>
        <v>328</v>
      </c>
      <c r="BE704" s="26"/>
      <c r="BF704" s="26"/>
      <c r="BG704" s="26"/>
      <c r="BH704" s="26"/>
      <c r="BI704" s="67" t="e">
        <f>SUMIFS([1]Up!$J:$J,[1]Up!$D:$D,D704)</f>
        <v>#VALUE!</v>
      </c>
      <c r="BJ704" s="82"/>
      <c r="BK704" s="82" t="str">
        <f t="shared" si="59"/>
        <v>PL3</v>
      </c>
      <c r="BL704" s="53" t="str">
        <f t="shared" si="60"/>
        <v/>
      </c>
      <c r="BM704" s="53" t="s">
        <v>50</v>
      </c>
      <c r="BN704" s="84" t="s">
        <v>3893</v>
      </c>
      <c r="BO704" s="53"/>
      <c r="BP704" s="53" t="s">
        <v>3894</v>
      </c>
      <c r="BQ704" s="53">
        <v>500</v>
      </c>
      <c r="BR704" s="83">
        <v>46191</v>
      </c>
      <c r="BS704" s="53"/>
      <c r="BT704" s="53"/>
    </row>
    <row r="705" spans="3:72" ht="14.25" hidden="1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58"/>
        <v>0</v>
      </c>
      <c r="M705" s="26">
        <f t="shared" si="57"/>
        <v>4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67" t="e">
        <f>SUMIFS([1]Up!$J:$J,[1]Up!$D:$D,D705)</f>
        <v>#VALUE!</v>
      </c>
      <c r="BJ705" s="82"/>
      <c r="BK705" s="82" t="str">
        <f t="shared" si="59"/>
        <v>PL10</v>
      </c>
      <c r="BL705" s="53" t="str">
        <f t="shared" si="60"/>
        <v/>
      </c>
      <c r="BM705" s="53" t="s">
        <v>50</v>
      </c>
      <c r="BN705" s="53" t="s">
        <v>3899</v>
      </c>
      <c r="BO705" s="53"/>
      <c r="BP705" s="53" t="s">
        <v>3900</v>
      </c>
      <c r="BQ705" s="53">
        <v>4</v>
      </c>
      <c r="BR705" s="83">
        <v>46191</v>
      </c>
      <c r="BS705" s="53"/>
      <c r="BT705" s="53"/>
    </row>
    <row r="706" spans="3:72" ht="14.25" hidden="1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58"/>
        <v>0</v>
      </c>
      <c r="M706" s="26">
        <f t="shared" ref="M706:M772" si="61">MAX(0,I706-L706)</f>
        <v>2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67" t="e">
        <f>SUMIFS([1]Up!$J:$J,[1]Up!$D:$D,D706)</f>
        <v>#VALUE!</v>
      </c>
      <c r="BJ706" s="82"/>
      <c r="BK706" s="82" t="str">
        <f t="shared" si="59"/>
        <v>PL10</v>
      </c>
      <c r="BL706" s="53" t="str">
        <f t="shared" si="60"/>
        <v/>
      </c>
      <c r="BM706" s="53" t="s">
        <v>50</v>
      </c>
      <c r="BN706" s="53" t="s">
        <v>3899</v>
      </c>
      <c r="BO706" s="53"/>
      <c r="BP706" s="53" t="s">
        <v>3900</v>
      </c>
      <c r="BQ706" s="53">
        <v>2</v>
      </c>
      <c r="BR706" s="83">
        <v>46191</v>
      </c>
      <c r="BS706" s="53"/>
      <c r="BT706" s="53"/>
    </row>
    <row r="707" spans="3:72" ht="14.25" hidden="1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58"/>
        <v>0</v>
      </c>
      <c r="M707" s="26">
        <f t="shared" si="61"/>
        <v>4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67" t="e">
        <f>SUMIFS([1]Up!$J:$J,[1]Up!$D:$D,D707)</f>
        <v>#VALUE!</v>
      </c>
      <c r="BJ707" s="82"/>
      <c r="BK707" s="82" t="str">
        <f t="shared" si="59"/>
        <v>PL10</v>
      </c>
      <c r="BL707" s="53" t="str">
        <f t="shared" si="60"/>
        <v/>
      </c>
      <c r="BM707" s="53" t="s">
        <v>50</v>
      </c>
      <c r="BN707" s="53" t="s">
        <v>3899</v>
      </c>
      <c r="BO707" s="53"/>
      <c r="BP707" s="53" t="s">
        <v>3900</v>
      </c>
      <c r="BQ707" s="53">
        <v>4</v>
      </c>
      <c r="BR707" s="83">
        <v>46191</v>
      </c>
      <c r="BS707" s="53"/>
      <c r="BT707" s="53"/>
    </row>
    <row r="708" spans="3:72" ht="14.25" hidden="1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58"/>
        <v>0</v>
      </c>
      <c r="M708" s="26">
        <f t="shared" si="61"/>
        <v>4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67" t="e">
        <f>SUMIFS([1]Up!$J:$J,[1]Up!$D:$D,D708)</f>
        <v>#VALUE!</v>
      </c>
      <c r="BJ708" s="82"/>
      <c r="BK708" s="82" t="str">
        <f t="shared" si="59"/>
        <v>PL10</v>
      </c>
      <c r="BL708" s="53" t="str">
        <f t="shared" si="60"/>
        <v/>
      </c>
      <c r="BM708" s="53" t="s">
        <v>50</v>
      </c>
      <c r="BN708" s="53" t="s">
        <v>3899</v>
      </c>
      <c r="BO708" s="53"/>
      <c r="BP708" s="53" t="s">
        <v>3900</v>
      </c>
      <c r="BQ708" s="53">
        <v>4</v>
      </c>
      <c r="BR708" s="83">
        <v>46191</v>
      </c>
      <c r="BS708" s="53"/>
      <c r="BT708" s="53"/>
    </row>
    <row r="709" spans="3:72" ht="14.25" hidden="1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58"/>
        <v>30</v>
      </c>
      <c r="M709" s="26">
        <f t="shared" si="6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>
        <v>30</v>
      </c>
      <c r="BE709" s="26"/>
      <c r="BF709" s="26"/>
      <c r="BG709" s="26"/>
      <c r="BH709" s="26"/>
      <c r="BI709" s="67" t="e">
        <f>SUMIFS([1]Up!$J:$J,[1]Up!$D:$D,D709)</f>
        <v>#VALUE!</v>
      </c>
      <c r="BJ709" s="82"/>
      <c r="BK709" s="82" t="str">
        <f t="shared" si="59"/>
        <v>PL3</v>
      </c>
      <c r="BL709" s="53" t="str">
        <f t="shared" si="60"/>
        <v/>
      </c>
      <c r="BM709" s="53" t="s">
        <v>50</v>
      </c>
      <c r="BN709" s="84" t="s">
        <v>3893</v>
      </c>
      <c r="BO709" s="53"/>
      <c r="BP709" s="53" t="s">
        <v>3894</v>
      </c>
      <c r="BQ709" s="53">
        <v>30</v>
      </c>
      <c r="BR709" s="83">
        <v>46191</v>
      </c>
      <c r="BS709" s="53"/>
      <c r="BT709" s="53"/>
    </row>
    <row r="710" spans="3:72" ht="14.25" hidden="1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58"/>
        <v>0</v>
      </c>
      <c r="M710" s="26">
        <f t="shared" si="61"/>
        <v>828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67" t="e">
        <f>SUMIFS([1]Up!$J:$J,[1]Up!$D:$D,D710)</f>
        <v>#VALUE!</v>
      </c>
      <c r="BJ710" s="82"/>
      <c r="BK710" s="82" t="str">
        <f t="shared" si="59"/>
        <v/>
      </c>
      <c r="BL710" s="53" t="str">
        <f t="shared" si="60"/>
        <v/>
      </c>
      <c r="BM710" s="53" t="s">
        <v>75</v>
      </c>
      <c r="BN710" s="53"/>
      <c r="BO710" s="53"/>
      <c r="BP710" s="53"/>
      <c r="BQ710" s="53"/>
      <c r="BR710" s="83"/>
      <c r="BS710" s="53"/>
      <c r="BT710" s="53"/>
    </row>
    <row r="711" spans="3:72" ht="14.25" hidden="1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58"/>
        <v>2</v>
      </c>
      <c r="M711" s="26">
        <f t="shared" si="6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>
        <v>2</v>
      </c>
      <c r="BC711" s="26"/>
      <c r="BD711" s="26"/>
      <c r="BE711" s="26"/>
      <c r="BF711" s="26"/>
      <c r="BG711" s="26"/>
      <c r="BH711" s="26"/>
      <c r="BI711" s="67" t="e">
        <f>SUMIFS([1]Up!$J:$J,[1]Up!$D:$D,D711)</f>
        <v>#VALUE!</v>
      </c>
      <c r="BJ711" s="82"/>
      <c r="BK711" s="82" t="str">
        <f t="shared" si="59"/>
        <v>PL6</v>
      </c>
      <c r="BL711" s="53" t="str">
        <f t="shared" si="60"/>
        <v/>
      </c>
      <c r="BM711" s="53" t="s">
        <v>50</v>
      </c>
      <c r="BN711" s="84" t="s">
        <v>3916</v>
      </c>
      <c r="BO711" s="53"/>
      <c r="BP711" s="53" t="s">
        <v>3917</v>
      </c>
      <c r="BQ711" s="53">
        <v>2</v>
      </c>
      <c r="BR711" s="83">
        <v>46191</v>
      </c>
      <c r="BS711" s="53"/>
      <c r="BT711" s="53"/>
    </row>
    <row r="712" spans="3:72" ht="14.25" hidden="1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58"/>
        <v>2</v>
      </c>
      <c r="M712" s="26">
        <f t="shared" si="6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>
        <v>2</v>
      </c>
      <c r="BC712" s="26"/>
      <c r="BD712" s="26"/>
      <c r="BE712" s="26"/>
      <c r="BF712" s="26"/>
      <c r="BG712" s="26"/>
      <c r="BH712" s="26"/>
      <c r="BI712" s="67" t="e">
        <f>SUMIFS([1]Up!$J:$J,[1]Up!$D:$D,D712)</f>
        <v>#VALUE!</v>
      </c>
      <c r="BJ712" s="82"/>
      <c r="BK712" s="82" t="str">
        <f t="shared" si="59"/>
        <v>PL6</v>
      </c>
      <c r="BL712" s="53" t="str">
        <f t="shared" si="60"/>
        <v/>
      </c>
      <c r="BM712" s="53" t="s">
        <v>50</v>
      </c>
      <c r="BN712" s="84" t="s">
        <v>3916</v>
      </c>
      <c r="BO712" s="53"/>
      <c r="BP712" s="53" t="s">
        <v>3917</v>
      </c>
      <c r="BQ712" s="53">
        <v>2</v>
      </c>
      <c r="BR712" s="83">
        <v>46191</v>
      </c>
      <c r="BS712" s="53"/>
      <c r="BT712" s="53"/>
    </row>
    <row r="713" spans="3:72" ht="14.25" hidden="1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58"/>
        <v>0</v>
      </c>
      <c r="M713" s="26">
        <f t="shared" si="61"/>
        <v>1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67" t="e">
        <f>SUMIFS([1]Up!$J:$J,[1]Up!$D:$D,D713)</f>
        <v>#VALUE!</v>
      </c>
      <c r="BJ713" s="82"/>
      <c r="BK713" s="82" t="str">
        <f t="shared" si="59"/>
        <v>PL6</v>
      </c>
      <c r="BL713" s="53" t="str">
        <f t="shared" si="60"/>
        <v/>
      </c>
      <c r="BM713" s="53" t="s">
        <v>61</v>
      </c>
      <c r="BN713" s="84" t="s">
        <v>3916</v>
      </c>
      <c r="BO713" s="53"/>
      <c r="BP713" s="53" t="s">
        <v>3917</v>
      </c>
      <c r="BQ713" s="53">
        <v>1</v>
      </c>
      <c r="BR713" s="83">
        <v>46191</v>
      </c>
      <c r="BS713" s="53"/>
      <c r="BT713" s="53"/>
    </row>
    <row r="714" spans="3:72" ht="14.25" hidden="1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58"/>
        <v>0</v>
      </c>
      <c r="M714" s="26">
        <f t="shared" si="61"/>
        <v>1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67" t="e">
        <f>SUMIFS([1]Up!$J:$J,[1]Up!$D:$D,D714)</f>
        <v>#VALUE!</v>
      </c>
      <c r="BJ714" s="82"/>
      <c r="BK714" s="82" t="str">
        <f t="shared" si="59"/>
        <v>PL6</v>
      </c>
      <c r="BL714" s="53" t="str">
        <f t="shared" si="60"/>
        <v/>
      </c>
      <c r="BM714" s="53" t="s">
        <v>61</v>
      </c>
      <c r="BN714" s="53"/>
      <c r="BO714" s="53"/>
      <c r="BP714" s="53" t="s">
        <v>1681</v>
      </c>
      <c r="BQ714" s="53">
        <v>1</v>
      </c>
      <c r="BR714" s="83"/>
      <c r="BS714" s="53"/>
      <c r="BT714" s="53"/>
    </row>
    <row r="715" spans="3:72" ht="14.25" hidden="1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58"/>
        <v>0</v>
      </c>
      <c r="M715" s="26">
        <f t="shared" si="61"/>
        <v>32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67" t="e">
        <f>SUMIFS([1]Up!$J:$J,[1]Up!$D:$D,D715)</f>
        <v>#VALUE!</v>
      </c>
      <c r="BJ715" s="82"/>
      <c r="BK715" s="82" t="str">
        <f t="shared" si="59"/>
        <v/>
      </c>
      <c r="BL715" s="53" t="str">
        <f t="shared" si="60"/>
        <v/>
      </c>
      <c r="BM715" s="53" t="s">
        <v>50</v>
      </c>
      <c r="BN715" s="53" t="s">
        <v>3934</v>
      </c>
      <c r="BO715" s="53"/>
      <c r="BP715" s="53" t="s">
        <v>3938</v>
      </c>
      <c r="BQ715" s="53">
        <v>32</v>
      </c>
      <c r="BR715" s="83">
        <v>46192</v>
      </c>
      <c r="BS715" s="53"/>
      <c r="BT715" s="53"/>
    </row>
    <row r="716" spans="3:72" ht="14.25" hidden="1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58"/>
        <v>0</v>
      </c>
      <c r="M716" s="26">
        <f t="shared" si="61"/>
        <v>32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67" t="e">
        <f>SUMIFS([1]Up!$J:$J,[1]Up!$D:$D,D716)</f>
        <v>#VALUE!</v>
      </c>
      <c r="BJ716" s="82"/>
      <c r="BK716" s="82" t="str">
        <f t="shared" si="59"/>
        <v/>
      </c>
      <c r="BL716" s="53" t="str">
        <f t="shared" si="60"/>
        <v/>
      </c>
      <c r="BM716" s="53" t="s">
        <v>50</v>
      </c>
      <c r="BN716" s="53" t="s">
        <v>3934</v>
      </c>
      <c r="BO716" s="53"/>
      <c r="BP716" s="53" t="s">
        <v>3938</v>
      </c>
      <c r="BQ716" s="53">
        <v>32</v>
      </c>
      <c r="BR716" s="83">
        <v>46192</v>
      </c>
      <c r="BS716" s="53"/>
      <c r="BT716" s="53"/>
    </row>
    <row r="717" spans="3:72" ht="14.25" hidden="1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58"/>
        <v>0</v>
      </c>
      <c r="M717" s="26">
        <f t="shared" si="61"/>
        <v>4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67" t="e">
        <f>SUMIFS([1]Up!$J:$J,[1]Up!$D:$D,D717)</f>
        <v>#VALUE!</v>
      </c>
      <c r="BJ717" s="82"/>
      <c r="BK717" s="82" t="str">
        <f t="shared" si="59"/>
        <v/>
      </c>
      <c r="BL717" s="53" t="str">
        <f t="shared" si="60"/>
        <v/>
      </c>
      <c r="BM717" s="53" t="s">
        <v>50</v>
      </c>
      <c r="BN717" s="53" t="s">
        <v>3934</v>
      </c>
      <c r="BO717" s="53"/>
      <c r="BP717" s="53" t="s">
        <v>3938</v>
      </c>
      <c r="BQ717" s="53">
        <v>4</v>
      </c>
      <c r="BR717" s="83">
        <v>46192</v>
      </c>
      <c r="BS717" s="53"/>
      <c r="BT717" s="53"/>
    </row>
    <row r="718" spans="3:72" ht="14.25" hidden="1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58"/>
        <v>4</v>
      </c>
      <c r="M718" s="26">
        <f t="shared" si="6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>
        <v>4</v>
      </c>
      <c r="AZ718" s="26"/>
      <c r="BA718" s="26"/>
      <c r="BB718" s="26"/>
      <c r="BC718" s="26"/>
      <c r="BD718" s="26"/>
      <c r="BE718" s="26"/>
      <c r="BF718" s="26"/>
      <c r="BG718" s="26"/>
      <c r="BH718" s="26"/>
      <c r="BI718" s="67" t="e">
        <f>SUMIFS([1]Up!$J:$J,[1]Up!$D:$D,D718)</f>
        <v>#VALUE!</v>
      </c>
      <c r="BJ718" s="82"/>
      <c r="BK718" s="82" t="str">
        <f t="shared" si="59"/>
        <v/>
      </c>
      <c r="BL718" s="53" t="str">
        <f t="shared" si="60"/>
        <v/>
      </c>
      <c r="BM718" s="53" t="s">
        <v>50</v>
      </c>
      <c r="BN718" s="53" t="s">
        <v>3930</v>
      </c>
      <c r="BO718" s="53"/>
      <c r="BP718" s="53" t="s">
        <v>3931</v>
      </c>
      <c r="BQ718" s="53">
        <v>4</v>
      </c>
      <c r="BR718" s="83">
        <v>46192</v>
      </c>
      <c r="BS718" s="53"/>
      <c r="BT718" s="53"/>
    </row>
    <row r="719" spans="3:72" ht="14.25" hidden="1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58"/>
        <v>0</v>
      </c>
      <c r="M719" s="26">
        <f t="shared" si="61"/>
        <v>1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67" t="e">
        <f>SUMIFS([1]Up!$J:$J,[1]Up!$D:$D,D719)</f>
        <v>#VALUE!</v>
      </c>
      <c r="BJ719" s="82"/>
      <c r="BK719" s="82" t="str">
        <f t="shared" si="59"/>
        <v/>
      </c>
      <c r="BL719" s="53" t="str">
        <f t="shared" si="60"/>
        <v/>
      </c>
      <c r="BM719" s="53" t="s">
        <v>50</v>
      </c>
      <c r="BN719" s="53"/>
      <c r="BO719" s="53"/>
      <c r="BP719" s="53" t="s">
        <v>1681</v>
      </c>
      <c r="BQ719" s="53">
        <v>1</v>
      </c>
      <c r="BR719" s="83"/>
      <c r="BS719" s="53"/>
      <c r="BT719" s="53"/>
    </row>
    <row r="720" spans="3:72" ht="14.25" hidden="1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58"/>
        <v>0</v>
      </c>
      <c r="M720" s="26">
        <f t="shared" si="61"/>
        <v>1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67" t="e">
        <f>SUMIFS([1]Up!$J:$J,[1]Up!$D:$D,D720)</f>
        <v>#VALUE!</v>
      </c>
      <c r="BJ720" s="82"/>
      <c r="BK720" s="82" t="str">
        <f t="shared" si="59"/>
        <v/>
      </c>
      <c r="BL720" s="53" t="str">
        <f t="shared" si="60"/>
        <v/>
      </c>
      <c r="BM720" s="53" t="s">
        <v>50</v>
      </c>
      <c r="BN720" s="53" t="s">
        <v>3934</v>
      </c>
      <c r="BO720" s="53"/>
      <c r="BP720" s="53" t="s">
        <v>3935</v>
      </c>
      <c r="BQ720" s="53">
        <v>1</v>
      </c>
      <c r="BR720" s="83">
        <v>46192</v>
      </c>
      <c r="BS720" s="53"/>
      <c r="BT720" s="53"/>
    </row>
    <row r="721" spans="3:72" ht="14.25" hidden="1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58"/>
        <v>0</v>
      </c>
      <c r="M721" s="26">
        <f t="shared" si="61"/>
        <v>13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67" t="e">
        <f>SUMIFS([1]Up!$J:$J,[1]Up!$D:$D,D721)</f>
        <v>#VALUE!</v>
      </c>
      <c r="BJ721" s="82"/>
      <c r="BK721" s="82" t="str">
        <f t="shared" si="59"/>
        <v/>
      </c>
      <c r="BL721" s="53" t="str">
        <f t="shared" si="60"/>
        <v/>
      </c>
      <c r="BM721" s="53" t="s">
        <v>50</v>
      </c>
      <c r="BN721" s="53"/>
      <c r="BO721" s="53"/>
      <c r="BP721" s="53" t="s">
        <v>1681</v>
      </c>
      <c r="BQ721" s="53">
        <v>13</v>
      </c>
      <c r="BR721" s="83"/>
      <c r="BS721" s="53"/>
      <c r="BT721" s="53"/>
    </row>
    <row r="722" spans="3:72" ht="14.25" hidden="1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58"/>
        <v>0</v>
      </c>
      <c r="M722" s="26">
        <f t="shared" si="61"/>
        <v>1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67" t="e">
        <f>SUMIFS([1]Up!$J:$J,[1]Up!$D:$D,D722)</f>
        <v>#VALUE!</v>
      </c>
      <c r="BJ722" s="82"/>
      <c r="BK722" s="82" t="str">
        <f t="shared" si="59"/>
        <v/>
      </c>
      <c r="BL722" s="53" t="str">
        <f t="shared" si="60"/>
        <v/>
      </c>
      <c r="BM722" s="53" t="s">
        <v>50</v>
      </c>
      <c r="BN722" s="53"/>
      <c r="BO722" s="53"/>
      <c r="BP722" s="53" t="s">
        <v>1681</v>
      </c>
      <c r="BQ722" s="53">
        <v>1</v>
      </c>
      <c r="BR722" s="83"/>
      <c r="BS722" s="53"/>
      <c r="BT722" s="53"/>
    </row>
    <row r="723" spans="3:72" ht="14.25" hidden="1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58"/>
        <v>0</v>
      </c>
      <c r="M723" s="26">
        <f t="shared" si="61"/>
        <v>414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67" t="e">
        <f>SUMIFS([1]Up!$J:$J,[1]Up!$D:$D,D723)</f>
        <v>#VALUE!</v>
      </c>
      <c r="BJ723" s="82"/>
      <c r="BK723" s="82" t="str">
        <f t="shared" si="59"/>
        <v/>
      </c>
      <c r="BL723" s="53" t="str">
        <f t="shared" si="60"/>
        <v/>
      </c>
      <c r="BM723" s="53" t="s">
        <v>75</v>
      </c>
      <c r="BN723" s="53"/>
      <c r="BO723" s="53"/>
      <c r="BP723" s="53"/>
      <c r="BQ723" s="53"/>
      <c r="BR723" s="83"/>
      <c r="BS723" s="53"/>
      <c r="BT723" s="53"/>
    </row>
    <row r="724" spans="3:72" ht="14.25" hidden="1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58"/>
        <v>414</v>
      </c>
      <c r="M724" s="26">
        <f t="shared" si="6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>
        <v>88</v>
      </c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>
        <v>326</v>
      </c>
      <c r="BE724" s="26"/>
      <c r="BF724" s="26"/>
      <c r="BG724" s="26"/>
      <c r="BH724" s="26"/>
      <c r="BI724" s="67" t="e">
        <f>SUMIFS([1]Up!$J:$J,[1]Up!$D:$D,D724)</f>
        <v>#VALUE!</v>
      </c>
      <c r="BJ724" s="82"/>
      <c r="BK724" s="82" t="str">
        <f t="shared" si="59"/>
        <v>PL3</v>
      </c>
      <c r="BL724" s="53" t="str">
        <f t="shared" si="60"/>
        <v/>
      </c>
      <c r="BM724" s="53" t="s">
        <v>50</v>
      </c>
      <c r="BN724" s="84" t="s">
        <v>3893</v>
      </c>
      <c r="BO724" s="53"/>
      <c r="BP724" s="53" t="s">
        <v>3894</v>
      </c>
      <c r="BQ724" s="53">
        <v>414</v>
      </c>
      <c r="BR724" s="83">
        <v>46191</v>
      </c>
      <c r="BS724" s="53"/>
      <c r="BT724" s="53"/>
    </row>
    <row r="725" spans="3:72" ht="14.25" hidden="1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58"/>
        <v>30</v>
      </c>
      <c r="M725" s="26">
        <f t="shared" si="6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>
        <v>30</v>
      </c>
      <c r="BE725" s="26"/>
      <c r="BF725" s="26"/>
      <c r="BG725" s="26"/>
      <c r="BH725" s="26"/>
      <c r="BI725" s="67" t="e">
        <f>SUMIFS([1]Up!$J:$J,[1]Up!$D:$D,D725)</f>
        <v>#VALUE!</v>
      </c>
      <c r="BJ725" s="82"/>
      <c r="BK725" s="82" t="str">
        <f t="shared" si="59"/>
        <v>PL3</v>
      </c>
      <c r="BL725" s="53" t="str">
        <f t="shared" si="60"/>
        <v/>
      </c>
      <c r="BM725" s="53" t="s">
        <v>50</v>
      </c>
      <c r="BN725" s="84" t="s">
        <v>3893</v>
      </c>
      <c r="BO725" s="53"/>
      <c r="BP725" s="53" t="s">
        <v>3894</v>
      </c>
      <c r="BQ725" s="53">
        <v>30</v>
      </c>
      <c r="BR725" s="83">
        <v>46191</v>
      </c>
      <c r="BS725" s="53"/>
      <c r="BT725" s="53"/>
    </row>
    <row r="726" spans="3:72" ht="14.25" hidden="1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58"/>
        <v>0</v>
      </c>
      <c r="M726" s="26">
        <f t="shared" si="61"/>
        <v>828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67" t="e">
        <f>SUMIFS([1]Up!$J:$J,[1]Up!$D:$D,D726)</f>
        <v>#VALUE!</v>
      </c>
      <c r="BJ726" s="82"/>
      <c r="BK726" s="82" t="str">
        <f t="shared" si="59"/>
        <v/>
      </c>
      <c r="BL726" s="53" t="str">
        <f t="shared" si="60"/>
        <v/>
      </c>
      <c r="BM726" s="53" t="s">
        <v>75</v>
      </c>
      <c r="BN726" s="53"/>
      <c r="BO726" s="53"/>
      <c r="BP726" s="53"/>
      <c r="BQ726" s="53"/>
      <c r="BR726" s="83"/>
      <c r="BS726" s="53"/>
      <c r="BT726" s="53"/>
    </row>
    <row r="727" spans="3:72" ht="14.25" hidden="1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58"/>
        <v>4</v>
      </c>
      <c r="M727" s="26">
        <f t="shared" si="6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>
        <v>4</v>
      </c>
      <c r="BC727" s="26"/>
      <c r="BD727" s="26"/>
      <c r="BE727" s="26"/>
      <c r="BF727" s="26"/>
      <c r="BG727" s="26"/>
      <c r="BH727" s="26"/>
      <c r="BI727" s="67" t="e">
        <f>SUMIFS([1]Up!$J:$J,[1]Up!$D:$D,D727)</f>
        <v>#VALUE!</v>
      </c>
      <c r="BJ727" s="82"/>
      <c r="BK727" s="82" t="str">
        <f t="shared" si="59"/>
        <v>PL6</v>
      </c>
      <c r="BL727" s="53" t="str">
        <f t="shared" si="60"/>
        <v/>
      </c>
      <c r="BM727" s="53" t="s">
        <v>50</v>
      </c>
      <c r="BN727" s="84" t="s">
        <v>3916</v>
      </c>
      <c r="BO727" s="53"/>
      <c r="BP727" s="53" t="s">
        <v>3917</v>
      </c>
      <c r="BQ727" s="53">
        <v>4</v>
      </c>
      <c r="BR727" s="83">
        <v>46191</v>
      </c>
      <c r="BS727" s="53"/>
      <c r="BT727" s="53"/>
    </row>
    <row r="728" spans="3:72" ht="14.25" hidden="1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58"/>
        <v>0</v>
      </c>
      <c r="M728" s="26">
        <f t="shared" si="61"/>
        <v>1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67" t="e">
        <f>SUMIFS([1]Up!$J:$J,[1]Up!$D:$D,D728)</f>
        <v>#VALUE!</v>
      </c>
      <c r="BJ728" s="82"/>
      <c r="BK728" s="82" t="str">
        <f t="shared" si="59"/>
        <v>PL6</v>
      </c>
      <c r="BL728" s="53" t="str">
        <f t="shared" si="60"/>
        <v/>
      </c>
      <c r="BM728" s="53" t="s">
        <v>61</v>
      </c>
      <c r="BN728" s="84" t="s">
        <v>3916</v>
      </c>
      <c r="BO728" s="53"/>
      <c r="BP728" s="53" t="s">
        <v>3917</v>
      </c>
      <c r="BQ728" s="53">
        <v>1</v>
      </c>
      <c r="BR728" s="83">
        <v>46191</v>
      </c>
      <c r="BS728" s="53"/>
      <c r="BT728" s="53"/>
    </row>
    <row r="729" spans="3:72" ht="14.25" hidden="1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58"/>
        <v>4</v>
      </c>
      <c r="M729" s="26">
        <f t="shared" si="6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>
        <v>4</v>
      </c>
      <c r="AZ729" s="26"/>
      <c r="BA729" s="26"/>
      <c r="BB729" s="26"/>
      <c r="BC729" s="26"/>
      <c r="BD729" s="26"/>
      <c r="BE729" s="26"/>
      <c r="BF729" s="26"/>
      <c r="BG729" s="26"/>
      <c r="BH729" s="26"/>
      <c r="BI729" s="67" t="e">
        <f>SUMIFS([1]Up!$J:$J,[1]Up!$D:$D,D729)</f>
        <v>#VALUE!</v>
      </c>
      <c r="BJ729" s="82"/>
      <c r="BK729" s="82" t="str">
        <f t="shared" si="59"/>
        <v/>
      </c>
      <c r="BL729" s="53" t="str">
        <f t="shared" si="60"/>
        <v/>
      </c>
      <c r="BM729" s="53" t="s">
        <v>50</v>
      </c>
      <c r="BN729" s="53" t="s">
        <v>3930</v>
      </c>
      <c r="BO729" s="53"/>
      <c r="BP729" s="53" t="s">
        <v>3931</v>
      </c>
      <c r="BQ729" s="53">
        <v>4</v>
      </c>
      <c r="BR729" s="83">
        <v>46192</v>
      </c>
      <c r="BS729" s="53"/>
      <c r="BT729" s="53"/>
    </row>
    <row r="730" spans="3:72" ht="14.25" hidden="1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58"/>
        <v>0</v>
      </c>
      <c r="M730" s="26">
        <f t="shared" si="61"/>
        <v>32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67" t="e">
        <f>SUMIFS([1]Up!$J:$J,[1]Up!$D:$D,D730)</f>
        <v>#VALUE!</v>
      </c>
      <c r="BJ730" s="82"/>
      <c r="BK730" s="82" t="str">
        <f t="shared" si="59"/>
        <v/>
      </c>
      <c r="BL730" s="53" t="str">
        <f t="shared" si="60"/>
        <v/>
      </c>
      <c r="BM730" s="53" t="s">
        <v>50</v>
      </c>
      <c r="BN730" s="53" t="s">
        <v>3934</v>
      </c>
      <c r="BO730" s="53"/>
      <c r="BP730" s="53" t="s">
        <v>3938</v>
      </c>
      <c r="BQ730" s="53">
        <v>32</v>
      </c>
      <c r="BR730" s="83">
        <v>46192</v>
      </c>
      <c r="BS730" s="53"/>
      <c r="BT730" s="53"/>
    </row>
    <row r="731" spans="3:72" ht="14.25" hidden="1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58"/>
        <v>0</v>
      </c>
      <c r="M731" s="26">
        <f t="shared" si="61"/>
        <v>32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67" t="e">
        <f>SUMIFS([1]Up!$J:$J,[1]Up!$D:$D,D731)</f>
        <v>#VALUE!</v>
      </c>
      <c r="BJ731" s="82"/>
      <c r="BK731" s="82" t="str">
        <f t="shared" si="59"/>
        <v/>
      </c>
      <c r="BL731" s="53" t="str">
        <f t="shared" si="60"/>
        <v/>
      </c>
      <c r="BM731" s="53" t="s">
        <v>50</v>
      </c>
      <c r="BN731" s="53" t="s">
        <v>3934</v>
      </c>
      <c r="BO731" s="53"/>
      <c r="BP731" s="53" t="s">
        <v>3938</v>
      </c>
      <c r="BQ731" s="53">
        <v>32</v>
      </c>
      <c r="BR731" s="83">
        <v>46192</v>
      </c>
      <c r="BS731" s="53"/>
      <c r="BT731" s="53"/>
    </row>
    <row r="732" spans="3:72" ht="14.25" hidden="1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58"/>
        <v>0</v>
      </c>
      <c r="M732" s="26">
        <f t="shared" si="61"/>
        <v>4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67" t="e">
        <f>SUMIFS([1]Up!$J:$J,[1]Up!$D:$D,D732)</f>
        <v>#VALUE!</v>
      </c>
      <c r="BJ732" s="82"/>
      <c r="BK732" s="82" t="str">
        <f t="shared" si="59"/>
        <v/>
      </c>
      <c r="BL732" s="53" t="str">
        <f t="shared" si="60"/>
        <v/>
      </c>
      <c r="BM732" s="53" t="s">
        <v>50</v>
      </c>
      <c r="BN732" s="53" t="s">
        <v>3934</v>
      </c>
      <c r="BO732" s="53"/>
      <c r="BP732" s="53" t="s">
        <v>3938</v>
      </c>
      <c r="BQ732" s="53">
        <v>4</v>
      </c>
      <c r="BR732" s="83">
        <v>46192</v>
      </c>
      <c r="BS732" s="53"/>
      <c r="BT732" s="53"/>
    </row>
    <row r="733" spans="3:72" ht="14.25" hidden="1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58"/>
        <v>0</v>
      </c>
      <c r="M733" s="26">
        <f t="shared" si="61"/>
        <v>2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67" t="e">
        <f>SUMIFS([1]Up!$J:$J,[1]Up!$D:$D,D733)</f>
        <v>#VALUE!</v>
      </c>
      <c r="BJ733" s="82"/>
      <c r="BK733" s="82" t="str">
        <f t="shared" si="59"/>
        <v/>
      </c>
      <c r="BL733" s="53" t="str">
        <f t="shared" si="60"/>
        <v/>
      </c>
      <c r="BM733" s="53" t="s">
        <v>50</v>
      </c>
      <c r="BN733" s="53"/>
      <c r="BO733" s="53"/>
      <c r="BP733" s="53" t="s">
        <v>1681</v>
      </c>
      <c r="BQ733" s="53">
        <v>2</v>
      </c>
      <c r="BR733" s="83"/>
      <c r="BS733" s="53"/>
      <c r="BT733" s="53"/>
    </row>
    <row r="734" spans="3:72" ht="14.25" hidden="1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62">MIN(SUM(N734:BH734),I734)</f>
        <v>0</v>
      </c>
      <c r="M734" s="26">
        <f t="shared" si="61"/>
        <v>1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67" t="e">
        <f>SUMIFS([1]Up!$J:$J,[1]Up!$D:$D,D734)</f>
        <v>#VALUE!</v>
      </c>
      <c r="BJ734" s="82"/>
      <c r="BK734" s="82" t="str">
        <f t="shared" ref="BK734:BK797" si="63">IFERROR(IF(C734="Plate",LEFT(E734,FIND("*",E734,1)-1),""),IF(C734="Plate",LEFT(E734,FIND("x",E734,1)-1),""))</f>
        <v/>
      </c>
      <c r="BL734" s="53" t="str">
        <f t="shared" ref="BL734:BL797" si="64">IF(ROUND(SUM(N734:BH734)-I734,0)&gt;0,"Thừa "&amp;SUM(N734:BH734)-I734,"")</f>
        <v/>
      </c>
      <c r="BM734" s="53" t="s">
        <v>50</v>
      </c>
      <c r="BN734" s="53" t="s">
        <v>3934</v>
      </c>
      <c r="BO734" s="53"/>
      <c r="BP734" s="53" t="s">
        <v>3935</v>
      </c>
      <c r="BQ734" s="53">
        <v>1</v>
      </c>
      <c r="BR734" s="83">
        <v>46192</v>
      </c>
      <c r="BS734" s="53"/>
      <c r="BT734" s="53"/>
    </row>
    <row r="735" spans="3:72" ht="14.25" hidden="1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2"/>
        <v>0</v>
      </c>
      <c r="M735" s="26">
        <f t="shared" si="61"/>
        <v>13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67" t="e">
        <f>SUMIFS([1]Up!$J:$J,[1]Up!$D:$D,D735)</f>
        <v>#VALUE!</v>
      </c>
      <c r="BJ735" s="82"/>
      <c r="BK735" s="82" t="str">
        <f t="shared" si="63"/>
        <v/>
      </c>
      <c r="BL735" s="53" t="str">
        <f t="shared" si="64"/>
        <v/>
      </c>
      <c r="BM735" s="53" t="s">
        <v>50</v>
      </c>
      <c r="BN735" s="53"/>
      <c r="BO735" s="53"/>
      <c r="BP735" s="53" t="s">
        <v>1681</v>
      </c>
      <c r="BQ735" s="53">
        <v>13</v>
      </c>
      <c r="BR735" s="83"/>
      <c r="BS735" s="53"/>
      <c r="BT735" s="53"/>
    </row>
    <row r="736" spans="3:72" ht="14.25" hidden="1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62"/>
        <v>0</v>
      </c>
      <c r="M736" s="26">
        <f t="shared" si="61"/>
        <v>414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67" t="e">
        <f>SUMIFS([1]Up!$J:$J,[1]Up!$D:$D,D736)</f>
        <v>#VALUE!</v>
      </c>
      <c r="BJ736" s="82"/>
      <c r="BK736" s="82" t="str">
        <f t="shared" si="63"/>
        <v/>
      </c>
      <c r="BL736" s="53" t="str">
        <f t="shared" si="64"/>
        <v/>
      </c>
      <c r="BM736" s="53" t="s">
        <v>75</v>
      </c>
      <c r="BN736" s="53"/>
      <c r="BO736" s="53"/>
      <c r="BP736" s="53"/>
      <c r="BQ736" s="53"/>
      <c r="BR736" s="83"/>
      <c r="BS736" s="53"/>
      <c r="BT736" s="53"/>
    </row>
    <row r="737" spans="3:72" ht="14.25" hidden="1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62"/>
        <v>414</v>
      </c>
      <c r="M737" s="26">
        <f t="shared" si="6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>
        <v>414</v>
      </c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67" t="e">
        <f>SUMIFS([1]Up!$J:$J,[1]Up!$D:$D,D737)</f>
        <v>#VALUE!</v>
      </c>
      <c r="BJ737" s="82"/>
      <c r="BK737" s="82" t="str">
        <f t="shared" si="63"/>
        <v>PL3</v>
      </c>
      <c r="BL737" s="53" t="str">
        <f t="shared" si="64"/>
        <v/>
      </c>
      <c r="BM737" s="53" t="s">
        <v>50</v>
      </c>
      <c r="BN737" s="84" t="s">
        <v>3893</v>
      </c>
      <c r="BO737" s="53"/>
      <c r="BP737" s="53" t="s">
        <v>3894</v>
      </c>
      <c r="BQ737" s="53">
        <v>414</v>
      </c>
      <c r="BR737" s="83">
        <v>46191</v>
      </c>
      <c r="BS737" s="53"/>
      <c r="BT737" s="53"/>
    </row>
    <row r="738" spans="3:72" ht="14.25" hidden="1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62"/>
        <v>0</v>
      </c>
      <c r="M738" s="26">
        <f t="shared" si="61"/>
        <v>4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67" t="e">
        <f>SUMIFS([1]Up!$J:$J,[1]Up!$D:$D,D738)</f>
        <v>#VALUE!</v>
      </c>
      <c r="BJ738" s="82"/>
      <c r="BK738" s="82" t="str">
        <f t="shared" si="63"/>
        <v>PL10</v>
      </c>
      <c r="BL738" s="53" t="str">
        <f t="shared" si="64"/>
        <v/>
      </c>
      <c r="BM738" s="53" t="s">
        <v>50</v>
      </c>
      <c r="BN738" s="53" t="s">
        <v>3899</v>
      </c>
      <c r="BO738" s="53"/>
      <c r="BP738" s="53" t="s">
        <v>3900</v>
      </c>
      <c r="BQ738" s="53">
        <v>4</v>
      </c>
      <c r="BR738" s="83">
        <v>46191</v>
      </c>
      <c r="BS738" s="53"/>
      <c r="BT738" s="53"/>
    </row>
    <row r="739" spans="3:72" ht="14.25" hidden="1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62"/>
        <v>0</v>
      </c>
      <c r="M739" s="26">
        <f t="shared" si="61"/>
        <v>2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67" t="e">
        <f>SUMIFS([1]Up!$J:$J,[1]Up!$D:$D,D739)</f>
        <v>#VALUE!</v>
      </c>
      <c r="BJ739" s="82"/>
      <c r="BK739" s="82" t="str">
        <f t="shared" si="63"/>
        <v>PL10</v>
      </c>
      <c r="BL739" s="53" t="str">
        <f t="shared" si="64"/>
        <v/>
      </c>
      <c r="BM739" s="53" t="s">
        <v>50</v>
      </c>
      <c r="BN739" s="53" t="s">
        <v>3899</v>
      </c>
      <c r="BO739" s="53"/>
      <c r="BP739" s="53" t="s">
        <v>3900</v>
      </c>
      <c r="BQ739" s="53">
        <v>2</v>
      </c>
      <c r="BR739" s="83">
        <v>46191</v>
      </c>
      <c r="BS739" s="53"/>
      <c r="BT739" s="53"/>
    </row>
    <row r="740" spans="3:72" ht="14.25" hidden="1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62"/>
        <v>0</v>
      </c>
      <c r="M740" s="26">
        <f t="shared" si="61"/>
        <v>4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67" t="e">
        <f>SUMIFS([1]Up!$J:$J,[1]Up!$D:$D,D740)</f>
        <v>#VALUE!</v>
      </c>
      <c r="BJ740" s="82"/>
      <c r="BK740" s="82" t="str">
        <f t="shared" si="63"/>
        <v>PL10</v>
      </c>
      <c r="BL740" s="53" t="str">
        <f t="shared" si="64"/>
        <v/>
      </c>
      <c r="BM740" s="53" t="s">
        <v>50</v>
      </c>
      <c r="BN740" s="53" t="s">
        <v>3899</v>
      </c>
      <c r="BO740" s="53"/>
      <c r="BP740" s="53" t="s">
        <v>3900</v>
      </c>
      <c r="BQ740" s="53">
        <v>4</v>
      </c>
      <c r="BR740" s="83">
        <v>46191</v>
      </c>
      <c r="BS740" s="53"/>
      <c r="BT740" s="53"/>
    </row>
    <row r="741" spans="3:72" ht="14.25" hidden="1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62"/>
        <v>0</v>
      </c>
      <c r="M741" s="26">
        <f t="shared" si="61"/>
        <v>4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67" t="e">
        <f>SUMIFS([1]Up!$J:$J,[1]Up!$D:$D,D741)</f>
        <v>#VALUE!</v>
      </c>
      <c r="BJ741" s="82"/>
      <c r="BK741" s="82" t="str">
        <f t="shared" si="63"/>
        <v>PL10</v>
      </c>
      <c r="BL741" s="53" t="str">
        <f t="shared" si="64"/>
        <v/>
      </c>
      <c r="BM741" s="53" t="s">
        <v>50</v>
      </c>
      <c r="BN741" s="53" t="s">
        <v>3899</v>
      </c>
      <c r="BO741" s="53"/>
      <c r="BP741" s="53" t="s">
        <v>3900</v>
      </c>
      <c r="BQ741" s="53">
        <v>4</v>
      </c>
      <c r="BR741" s="83">
        <v>46191</v>
      </c>
      <c r="BS741" s="53"/>
      <c r="BT741" s="53"/>
    </row>
    <row r="742" spans="3:72" ht="14.25" hidden="1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62"/>
        <v>30</v>
      </c>
      <c r="M742" s="26">
        <f t="shared" si="6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>
        <f>14+16</f>
        <v>30</v>
      </c>
      <c r="BE742" s="26"/>
      <c r="BF742" s="26"/>
      <c r="BG742" s="26"/>
      <c r="BH742" s="26"/>
      <c r="BI742" s="67" t="e">
        <f>SUMIFS([1]Up!$J:$J,[1]Up!$D:$D,D742)</f>
        <v>#VALUE!</v>
      </c>
      <c r="BJ742" s="82"/>
      <c r="BK742" s="82" t="str">
        <f t="shared" si="63"/>
        <v>PL3</v>
      </c>
      <c r="BL742" s="53" t="str">
        <f t="shared" si="64"/>
        <v/>
      </c>
      <c r="BM742" s="53" t="s">
        <v>50</v>
      </c>
      <c r="BN742" s="84" t="s">
        <v>3893</v>
      </c>
      <c r="BO742" s="53"/>
      <c r="BP742" s="53" t="s">
        <v>3894</v>
      </c>
      <c r="BQ742" s="53">
        <v>30</v>
      </c>
      <c r="BR742" s="83">
        <v>46191</v>
      </c>
      <c r="BS742" s="53"/>
      <c r="BT742" s="53"/>
    </row>
    <row r="743" spans="3:72" ht="14.25" hidden="1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62"/>
        <v>0</v>
      </c>
      <c r="M743" s="26">
        <f t="shared" si="61"/>
        <v>828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67" t="e">
        <f>SUMIFS([1]Up!$J:$J,[1]Up!$D:$D,D743)</f>
        <v>#VALUE!</v>
      </c>
      <c r="BJ743" s="82"/>
      <c r="BK743" s="82" t="str">
        <f t="shared" si="63"/>
        <v/>
      </c>
      <c r="BL743" s="53" t="str">
        <f t="shared" si="64"/>
        <v/>
      </c>
      <c r="BM743" s="53" t="s">
        <v>75</v>
      </c>
      <c r="BN743" s="53"/>
      <c r="BO743" s="53"/>
      <c r="BP743" s="53"/>
      <c r="BQ743" s="53"/>
      <c r="BR743" s="83"/>
      <c r="BS743" s="53"/>
      <c r="BT743" s="53"/>
    </row>
    <row r="744" spans="3:72" ht="14.25" hidden="1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62"/>
        <v>2</v>
      </c>
      <c r="M744" s="26">
        <f t="shared" si="61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67" t="e">
        <f>SUMIFS([1]Up!$J:$J,[1]Up!$D:$D,D744)</f>
        <v>#VALUE!</v>
      </c>
      <c r="BJ744" s="82"/>
      <c r="BK744" s="82" t="str">
        <f t="shared" si="63"/>
        <v>PL6</v>
      </c>
      <c r="BL744" s="53" t="str">
        <f t="shared" si="64"/>
        <v/>
      </c>
      <c r="BM744" s="53" t="s">
        <v>50</v>
      </c>
      <c r="BN744" s="84" t="s">
        <v>3916</v>
      </c>
      <c r="BO744" s="53"/>
      <c r="BP744" s="53" t="s">
        <v>3917</v>
      </c>
      <c r="BQ744" s="53">
        <v>2</v>
      </c>
      <c r="BR744" s="83">
        <v>46191</v>
      </c>
      <c r="BS744" s="53"/>
      <c r="BT744" s="53"/>
    </row>
    <row r="745" spans="3:72" ht="14.25" hidden="1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62"/>
        <v>2</v>
      </c>
      <c r="M745" s="26">
        <f t="shared" si="6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>
        <v>2</v>
      </c>
      <c r="BC745" s="26"/>
      <c r="BD745" s="26"/>
      <c r="BE745" s="26"/>
      <c r="BF745" s="26"/>
      <c r="BG745" s="26"/>
      <c r="BH745" s="26"/>
      <c r="BI745" s="67" t="e">
        <f>SUMIFS([1]Up!$J:$J,[1]Up!$D:$D,D745)</f>
        <v>#VALUE!</v>
      </c>
      <c r="BJ745" s="82"/>
      <c r="BK745" s="82" t="str">
        <f t="shared" si="63"/>
        <v>PL6</v>
      </c>
      <c r="BL745" s="53" t="str">
        <f t="shared" si="64"/>
        <v/>
      </c>
      <c r="BM745" s="53" t="s">
        <v>50</v>
      </c>
      <c r="BN745" s="84" t="s">
        <v>3916</v>
      </c>
      <c r="BO745" s="53"/>
      <c r="BP745" s="53" t="s">
        <v>3917</v>
      </c>
      <c r="BQ745" s="53">
        <v>2</v>
      </c>
      <c r="BR745" s="83">
        <v>46191</v>
      </c>
      <c r="BS745" s="53"/>
      <c r="BT745" s="53"/>
    </row>
    <row r="746" spans="3:72" ht="14.25" hidden="1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62"/>
        <v>0</v>
      </c>
      <c r="M746" s="26">
        <f t="shared" si="61"/>
        <v>1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67" t="e">
        <f>SUMIFS([1]Up!$J:$J,[1]Up!$D:$D,D746)</f>
        <v>#VALUE!</v>
      </c>
      <c r="BJ746" s="82"/>
      <c r="BK746" s="82" t="str">
        <f t="shared" si="63"/>
        <v>PL6</v>
      </c>
      <c r="BL746" s="53" t="str">
        <f t="shared" si="64"/>
        <v/>
      </c>
      <c r="BM746" s="53" t="s">
        <v>61</v>
      </c>
      <c r="BN746" s="84" t="s">
        <v>3916</v>
      </c>
      <c r="BO746" s="53"/>
      <c r="BP746" s="53" t="s">
        <v>3917</v>
      </c>
      <c r="BQ746" s="53">
        <v>1</v>
      </c>
      <c r="BR746" s="83">
        <v>46191</v>
      </c>
      <c r="BS746" s="53"/>
      <c r="BT746" s="53"/>
    </row>
    <row r="747" spans="3:72" ht="14.25" hidden="1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62"/>
        <v>0</v>
      </c>
      <c r="M747" s="26">
        <f t="shared" si="61"/>
        <v>1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67" t="e">
        <f>SUMIFS([1]Up!$J:$J,[1]Up!$D:$D,D747)</f>
        <v>#VALUE!</v>
      </c>
      <c r="BJ747" s="82"/>
      <c r="BK747" s="82" t="str">
        <f t="shared" si="63"/>
        <v>PL6</v>
      </c>
      <c r="BL747" s="53" t="str">
        <f t="shared" si="64"/>
        <v/>
      </c>
      <c r="BM747" s="53" t="s">
        <v>61</v>
      </c>
      <c r="BN747" s="53"/>
      <c r="BO747" s="53"/>
      <c r="BP747" s="53" t="s">
        <v>1681</v>
      </c>
      <c r="BQ747" s="53">
        <v>1</v>
      </c>
      <c r="BR747" s="83"/>
      <c r="BS747" s="53"/>
      <c r="BT747" s="53"/>
    </row>
    <row r="748" spans="3:72" ht="14.25" hidden="1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62"/>
        <v>0</v>
      </c>
      <c r="M748" s="26">
        <f t="shared" si="61"/>
        <v>32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67" t="e">
        <f>SUMIFS([1]Up!$J:$J,[1]Up!$D:$D,D748)</f>
        <v>#VALUE!</v>
      </c>
      <c r="BJ748" s="82"/>
      <c r="BK748" s="82" t="str">
        <f t="shared" si="63"/>
        <v/>
      </c>
      <c r="BL748" s="53" t="str">
        <f t="shared" si="64"/>
        <v/>
      </c>
      <c r="BM748" s="53" t="s">
        <v>50</v>
      </c>
      <c r="BN748" s="53" t="s">
        <v>3934</v>
      </c>
      <c r="BO748" s="53"/>
      <c r="BP748" s="53" t="s">
        <v>3938</v>
      </c>
      <c r="BQ748" s="53">
        <v>32</v>
      </c>
      <c r="BR748" s="83">
        <v>46192</v>
      </c>
      <c r="BS748" s="53"/>
      <c r="BT748" s="53"/>
    </row>
    <row r="749" spans="3:72" ht="14.25" hidden="1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62"/>
        <v>0</v>
      </c>
      <c r="M749" s="26">
        <f t="shared" si="61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67" t="e">
        <f>SUMIFS([1]Up!$J:$J,[1]Up!$D:$D,D749)</f>
        <v>#VALUE!</v>
      </c>
      <c r="BJ749" s="82"/>
      <c r="BK749" s="82" t="str">
        <f t="shared" si="63"/>
        <v/>
      </c>
      <c r="BL749" s="53" t="str">
        <f t="shared" si="64"/>
        <v/>
      </c>
      <c r="BM749" s="53" t="s">
        <v>50</v>
      </c>
      <c r="BN749" s="53" t="s">
        <v>3934</v>
      </c>
      <c r="BO749" s="53"/>
      <c r="BP749" s="53" t="s">
        <v>3938</v>
      </c>
      <c r="BQ749" s="53">
        <v>32</v>
      </c>
      <c r="BR749" s="83">
        <v>46192</v>
      </c>
      <c r="BS749" s="53"/>
      <c r="BT749" s="53"/>
    </row>
    <row r="750" spans="3:72" ht="14.25" hidden="1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62"/>
        <v>0</v>
      </c>
      <c r="M750" s="26">
        <f t="shared" si="61"/>
        <v>4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67" t="e">
        <f>SUMIFS([1]Up!$J:$J,[1]Up!$D:$D,D750)</f>
        <v>#VALUE!</v>
      </c>
      <c r="BJ750" s="82"/>
      <c r="BK750" s="82" t="str">
        <f t="shared" si="63"/>
        <v/>
      </c>
      <c r="BL750" s="53" t="str">
        <f t="shared" si="64"/>
        <v/>
      </c>
      <c r="BM750" s="53" t="s">
        <v>50</v>
      </c>
      <c r="BN750" s="53" t="s">
        <v>3934</v>
      </c>
      <c r="BO750" s="53"/>
      <c r="BP750" s="53" t="s">
        <v>3938</v>
      </c>
      <c r="BQ750" s="53">
        <v>4</v>
      </c>
      <c r="BR750" s="83">
        <v>46192</v>
      </c>
      <c r="BS750" s="53"/>
      <c r="BT750" s="53"/>
    </row>
    <row r="751" spans="3:72" ht="14.25" hidden="1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62"/>
        <v>4</v>
      </c>
      <c r="M751" s="26">
        <f t="shared" si="6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>
        <v>4</v>
      </c>
      <c r="AZ751" s="26"/>
      <c r="BA751" s="26"/>
      <c r="BB751" s="26"/>
      <c r="BC751" s="26"/>
      <c r="BD751" s="26"/>
      <c r="BE751" s="26"/>
      <c r="BF751" s="26"/>
      <c r="BG751" s="26"/>
      <c r="BH751" s="26"/>
      <c r="BI751" s="67" t="e">
        <f>SUMIFS([1]Up!$J:$J,[1]Up!$D:$D,D751)</f>
        <v>#VALUE!</v>
      </c>
      <c r="BJ751" s="82"/>
      <c r="BK751" s="82" t="str">
        <f t="shared" si="63"/>
        <v/>
      </c>
      <c r="BL751" s="53" t="str">
        <f t="shared" si="64"/>
        <v/>
      </c>
      <c r="BM751" s="53" t="s">
        <v>50</v>
      </c>
      <c r="BN751" s="53" t="s">
        <v>3930</v>
      </c>
      <c r="BO751" s="53"/>
      <c r="BP751" s="53" t="s">
        <v>3931</v>
      </c>
      <c r="BQ751" s="53">
        <v>4</v>
      </c>
      <c r="BR751" s="83">
        <v>46192</v>
      </c>
      <c r="BS751" s="53"/>
      <c r="BT751" s="53"/>
    </row>
    <row r="752" spans="3:72" ht="14.25" hidden="1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62"/>
        <v>0</v>
      </c>
      <c r="M752" s="26">
        <f t="shared" si="61"/>
        <v>1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67" t="e">
        <f>SUMIFS([1]Up!$J:$J,[1]Up!$D:$D,D752)</f>
        <v>#VALUE!</v>
      </c>
      <c r="BJ752" s="82"/>
      <c r="BK752" s="82" t="str">
        <f t="shared" si="63"/>
        <v/>
      </c>
      <c r="BL752" s="53" t="str">
        <f t="shared" si="64"/>
        <v/>
      </c>
      <c r="BM752" s="53" t="s">
        <v>50</v>
      </c>
      <c r="BN752" s="53"/>
      <c r="BO752" s="53"/>
      <c r="BP752" s="53" t="s">
        <v>1681</v>
      </c>
      <c r="BQ752" s="53">
        <v>1</v>
      </c>
      <c r="BR752" s="83"/>
      <c r="BS752" s="53"/>
      <c r="BT752" s="53"/>
    </row>
    <row r="753" spans="3:72" ht="14.25" hidden="1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62"/>
        <v>1</v>
      </c>
      <c r="M753" s="26">
        <f t="shared" si="6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>
        <v>1</v>
      </c>
      <c r="AZ753" s="26"/>
      <c r="BA753" s="26"/>
      <c r="BB753" s="26"/>
      <c r="BC753" s="26"/>
      <c r="BD753" s="26"/>
      <c r="BE753" s="26"/>
      <c r="BF753" s="26"/>
      <c r="BG753" s="26"/>
      <c r="BH753" s="26"/>
      <c r="BI753" s="67" t="e">
        <f>SUMIFS([1]Up!$J:$J,[1]Up!$D:$D,D753)</f>
        <v>#VALUE!</v>
      </c>
      <c r="BJ753" s="82"/>
      <c r="BK753" s="82" t="str">
        <f t="shared" si="63"/>
        <v/>
      </c>
      <c r="BL753" s="53" t="str">
        <f t="shared" si="64"/>
        <v/>
      </c>
      <c r="BM753" s="53" t="s">
        <v>50</v>
      </c>
      <c r="BN753" s="53" t="s">
        <v>3934</v>
      </c>
      <c r="BO753" s="53"/>
      <c r="BP753" s="53" t="s">
        <v>3935</v>
      </c>
      <c r="BQ753" s="53">
        <v>1</v>
      </c>
      <c r="BR753" s="83">
        <v>46192</v>
      </c>
      <c r="BS753" s="53"/>
      <c r="BT753" s="53"/>
    </row>
    <row r="754" spans="3:72" ht="14.25" hidden="1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62"/>
        <v>0</v>
      </c>
      <c r="M754" s="26">
        <f t="shared" si="61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67" t="e">
        <f>SUMIFS([1]Up!$J:$J,[1]Up!$D:$D,D754)</f>
        <v>#VALUE!</v>
      </c>
      <c r="BJ754" s="82"/>
      <c r="BK754" s="82" t="str">
        <f t="shared" si="63"/>
        <v/>
      </c>
      <c r="BL754" s="53" t="str">
        <f t="shared" si="64"/>
        <v/>
      </c>
      <c r="BM754" s="53" t="s">
        <v>50</v>
      </c>
      <c r="BN754" s="53"/>
      <c r="BO754" s="53"/>
      <c r="BP754" s="53" t="s">
        <v>1681</v>
      </c>
      <c r="BQ754" s="53">
        <v>13</v>
      </c>
      <c r="BR754" s="83"/>
      <c r="BS754" s="53"/>
      <c r="BT754" s="53"/>
    </row>
    <row r="755" spans="3:72" ht="14.25" hidden="1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62"/>
        <v>0</v>
      </c>
      <c r="M755" s="26">
        <f t="shared" si="61"/>
        <v>1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67" t="e">
        <f>SUMIFS([1]Up!$J:$J,[1]Up!$D:$D,D755)</f>
        <v>#VALUE!</v>
      </c>
      <c r="BJ755" s="82"/>
      <c r="BK755" s="82" t="str">
        <f t="shared" si="63"/>
        <v/>
      </c>
      <c r="BL755" s="53" t="str">
        <f t="shared" si="64"/>
        <v/>
      </c>
      <c r="BM755" s="53" t="s">
        <v>50</v>
      </c>
      <c r="BN755" s="53"/>
      <c r="BO755" s="53"/>
      <c r="BP755" s="53" t="s">
        <v>1681</v>
      </c>
      <c r="BQ755" s="53">
        <v>1</v>
      </c>
      <c r="BR755" s="83"/>
      <c r="BS755" s="53"/>
      <c r="BT755" s="53"/>
    </row>
    <row r="756" spans="3:72" ht="14.25" hidden="1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62"/>
        <v>0</v>
      </c>
      <c r="M756" s="26">
        <f t="shared" si="61"/>
        <v>414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67" t="e">
        <f>SUMIFS([1]Up!$J:$J,[1]Up!$D:$D,D756)</f>
        <v>#VALUE!</v>
      </c>
      <c r="BJ756" s="82"/>
      <c r="BK756" s="82" t="str">
        <f t="shared" si="63"/>
        <v/>
      </c>
      <c r="BL756" s="53" t="str">
        <f t="shared" si="64"/>
        <v/>
      </c>
      <c r="BM756" s="53" t="s">
        <v>75</v>
      </c>
      <c r="BN756" s="53"/>
      <c r="BO756" s="53"/>
      <c r="BP756" s="53"/>
      <c r="BQ756" s="53"/>
      <c r="BR756" s="83"/>
      <c r="BS756" s="53"/>
      <c r="BT756" s="53"/>
    </row>
    <row r="757" spans="3:72" ht="14.25" hidden="1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62"/>
        <v>414</v>
      </c>
      <c r="M757" s="26">
        <f t="shared" si="6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>
        <v>414</v>
      </c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67" t="e">
        <f>SUMIFS([1]Up!$J:$J,[1]Up!$D:$D,D757)</f>
        <v>#VALUE!</v>
      </c>
      <c r="BJ757" s="82"/>
      <c r="BK757" s="82" t="str">
        <f t="shared" si="63"/>
        <v>PL3</v>
      </c>
      <c r="BL757" s="53" t="str">
        <f t="shared" si="64"/>
        <v/>
      </c>
      <c r="BM757" s="53" t="s">
        <v>50</v>
      </c>
      <c r="BN757" s="84" t="s">
        <v>3893</v>
      </c>
      <c r="BO757" s="53"/>
      <c r="BP757" s="53" t="s">
        <v>3894</v>
      </c>
      <c r="BQ757" s="53">
        <v>414</v>
      </c>
      <c r="BR757" s="83">
        <v>46191</v>
      </c>
      <c r="BS757" s="53"/>
      <c r="BT757" s="53"/>
    </row>
    <row r="758" spans="3:72" ht="14.25" hidden="1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62"/>
        <v>148</v>
      </c>
      <c r="M758" s="26">
        <f t="shared" si="6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>
        <v>31</v>
      </c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>
        <v>117</v>
      </c>
      <c r="BE758" s="26"/>
      <c r="BF758" s="26"/>
      <c r="BG758" s="26"/>
      <c r="BH758" s="26"/>
      <c r="BI758" s="67" t="e">
        <f>SUMIFS([1]Up!$J:$J,[1]Up!$D:$D,D758)</f>
        <v>#VALUE!</v>
      </c>
      <c r="BJ758" s="82"/>
      <c r="BK758" s="82" t="str">
        <f t="shared" si="63"/>
        <v>PL3</v>
      </c>
      <c r="BL758" s="53" t="str">
        <f t="shared" si="64"/>
        <v/>
      </c>
      <c r="BM758" s="53" t="s">
        <v>50</v>
      </c>
      <c r="BN758" s="84" t="s">
        <v>3893</v>
      </c>
      <c r="BO758" s="53"/>
      <c r="BP758" s="53" t="s">
        <v>3894</v>
      </c>
      <c r="BQ758" s="53">
        <v>148</v>
      </c>
      <c r="BR758" s="83">
        <v>46191</v>
      </c>
      <c r="BS758" s="53"/>
      <c r="BT758" s="53"/>
    </row>
    <row r="759" spans="3:72" ht="14.25" hidden="1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62"/>
        <v>30</v>
      </c>
      <c r="M759" s="26">
        <f t="shared" si="6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>
        <f>2+28</f>
        <v>30</v>
      </c>
      <c r="BE759" s="26"/>
      <c r="BF759" s="26"/>
      <c r="BG759" s="26"/>
      <c r="BH759" s="26"/>
      <c r="BI759" s="67" t="e">
        <f>SUMIFS([1]Up!$J:$J,[1]Up!$D:$D,D759)</f>
        <v>#VALUE!</v>
      </c>
      <c r="BJ759" s="82"/>
      <c r="BK759" s="82" t="str">
        <f t="shared" si="63"/>
        <v>PL3</v>
      </c>
      <c r="BL759" s="53" t="str">
        <f t="shared" si="64"/>
        <v/>
      </c>
      <c r="BM759" s="53" t="s">
        <v>50</v>
      </c>
      <c r="BN759" s="84" t="s">
        <v>3893</v>
      </c>
      <c r="BO759" s="53"/>
      <c r="BP759" s="53" t="s">
        <v>3894</v>
      </c>
      <c r="BQ759" s="53">
        <v>30</v>
      </c>
      <c r="BR759" s="83">
        <v>46191</v>
      </c>
      <c r="BS759" s="53"/>
      <c r="BT759" s="53"/>
    </row>
    <row r="760" spans="3:72" ht="14.25" hidden="1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62"/>
        <v>0</v>
      </c>
      <c r="M760" s="26">
        <f t="shared" si="61"/>
        <v>2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67" t="e">
        <f>SUMIFS([1]Up!$J:$J,[1]Up!$D:$D,D760)</f>
        <v>#VALUE!</v>
      </c>
      <c r="BJ760" s="82"/>
      <c r="BK760" s="82" t="str">
        <f t="shared" si="63"/>
        <v>PL10</v>
      </c>
      <c r="BL760" s="53" t="str">
        <f t="shared" si="64"/>
        <v/>
      </c>
      <c r="BM760" s="53" t="s">
        <v>50</v>
      </c>
      <c r="BN760" s="53" t="s">
        <v>3899</v>
      </c>
      <c r="BO760" s="53"/>
      <c r="BP760" s="53" t="s">
        <v>3900</v>
      </c>
      <c r="BQ760" s="53">
        <v>2</v>
      </c>
      <c r="BR760" s="83">
        <v>46191</v>
      </c>
      <c r="BS760" s="53"/>
      <c r="BT760" s="53"/>
    </row>
    <row r="761" spans="3:72" ht="14.25" hidden="1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62"/>
        <v>0</v>
      </c>
      <c r="M761" s="26">
        <f t="shared" si="61"/>
        <v>2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67" t="e">
        <f>SUMIFS([1]Up!$J:$J,[1]Up!$D:$D,D761)</f>
        <v>#VALUE!</v>
      </c>
      <c r="BJ761" s="82"/>
      <c r="BK761" s="82" t="str">
        <f t="shared" si="63"/>
        <v>PL10</v>
      </c>
      <c r="BL761" s="53" t="str">
        <f t="shared" si="64"/>
        <v/>
      </c>
      <c r="BM761" s="53" t="s">
        <v>50</v>
      </c>
      <c r="BN761" s="53" t="s">
        <v>3899</v>
      </c>
      <c r="BO761" s="53"/>
      <c r="BP761" s="53" t="s">
        <v>3900</v>
      </c>
      <c r="BQ761" s="53">
        <v>2</v>
      </c>
      <c r="BR761" s="83">
        <v>46191</v>
      </c>
      <c r="BS761" s="53"/>
      <c r="BT761" s="53"/>
    </row>
    <row r="762" spans="3:72" ht="14.25" hidden="1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62"/>
        <v>32</v>
      </c>
      <c r="M762" s="26">
        <f t="shared" si="6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>
        <v>32</v>
      </c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67" t="e">
        <f>SUMIFS([1]Up!$J:$J,[1]Up!$D:$D,D762)</f>
        <v>#VALUE!</v>
      </c>
      <c r="BJ762" s="82"/>
      <c r="BK762" s="82" t="str">
        <f t="shared" si="63"/>
        <v>PL8</v>
      </c>
      <c r="BL762" s="53" t="str">
        <f t="shared" si="64"/>
        <v/>
      </c>
      <c r="BM762" s="53" t="s">
        <v>50</v>
      </c>
      <c r="BN762" s="84" t="s">
        <v>3905</v>
      </c>
      <c r="BO762" s="53"/>
      <c r="BP762" s="53" t="s">
        <v>3906</v>
      </c>
      <c r="BQ762" s="53">
        <v>32</v>
      </c>
      <c r="BR762" s="83">
        <v>46191</v>
      </c>
      <c r="BS762" s="53"/>
      <c r="BT762" s="53"/>
    </row>
    <row r="763" spans="3:72" ht="14.25" hidden="1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62"/>
        <v>32</v>
      </c>
      <c r="M763" s="26">
        <f t="shared" si="6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>
        <v>32</v>
      </c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67" t="e">
        <f>SUMIFS([1]Up!$J:$J,[1]Up!$D:$D,D763)</f>
        <v>#VALUE!</v>
      </c>
      <c r="BJ763" s="82"/>
      <c r="BK763" s="82" t="str">
        <f t="shared" si="63"/>
        <v>PL8</v>
      </c>
      <c r="BL763" s="53" t="str">
        <f t="shared" si="64"/>
        <v/>
      </c>
      <c r="BM763" s="53" t="s">
        <v>50</v>
      </c>
      <c r="BN763" s="84" t="s">
        <v>3905</v>
      </c>
      <c r="BO763" s="53"/>
      <c r="BP763" s="53" t="s">
        <v>3906</v>
      </c>
      <c r="BQ763" s="53">
        <v>32</v>
      </c>
      <c r="BR763" s="83">
        <v>46191</v>
      </c>
      <c r="BS763" s="53"/>
      <c r="BT763" s="53"/>
    </row>
    <row r="764" spans="3:72" ht="14.25" hidden="1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62"/>
        <v>22</v>
      </c>
      <c r="M764" s="26">
        <f t="shared" si="61"/>
        <v>8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>
        <v>22</v>
      </c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67" t="e">
        <f>SUMIFS([1]Up!$J:$J,[1]Up!$D:$D,D764)</f>
        <v>#VALUE!</v>
      </c>
      <c r="BJ764" s="82"/>
      <c r="BK764" s="82" t="str">
        <f t="shared" si="63"/>
        <v/>
      </c>
      <c r="BL764" s="53" t="str">
        <f t="shared" si="64"/>
        <v/>
      </c>
      <c r="BM764" s="53" t="s">
        <v>50</v>
      </c>
      <c r="BN764" s="84" t="s">
        <v>3905</v>
      </c>
      <c r="BO764" s="53"/>
      <c r="BP764" s="53" t="s">
        <v>3906</v>
      </c>
      <c r="BQ764" s="53">
        <v>30</v>
      </c>
      <c r="BR764" s="83">
        <v>46191</v>
      </c>
      <c r="BS764" s="53"/>
      <c r="BT764" s="53"/>
    </row>
    <row r="765" spans="3:72" ht="14.25" hidden="1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62"/>
        <v>0</v>
      </c>
      <c r="M765" s="26">
        <f t="shared" si="6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67" t="e">
        <f>SUMIFS([1]Up!$J:$J,[1]Up!$D:$D,D765)</f>
        <v>#VALUE!</v>
      </c>
      <c r="BJ765" s="82"/>
      <c r="BK765" s="82" t="str">
        <f t="shared" si="63"/>
        <v/>
      </c>
      <c r="BL765" s="53" t="str">
        <f t="shared" si="64"/>
        <v/>
      </c>
      <c r="BM765" s="53"/>
      <c r="BN765" s="53"/>
      <c r="BO765" s="53"/>
      <c r="BP765" s="53"/>
      <c r="BQ765" s="53"/>
      <c r="BR765" s="83"/>
      <c r="BS765" s="53"/>
      <c r="BT765" s="53"/>
    </row>
    <row r="766" spans="3:72" ht="14.25" hidden="1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62"/>
        <v>18</v>
      </c>
      <c r="M766" s="26">
        <f t="shared" si="6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>
        <v>18</v>
      </c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67" t="e">
        <f>SUMIFS([1]Up!$J:$J,[1]Up!$D:$D,D766)</f>
        <v>#VALUE!</v>
      </c>
      <c r="BJ766" s="82"/>
      <c r="BK766" s="82" t="str">
        <f t="shared" si="63"/>
        <v>PL10</v>
      </c>
      <c r="BL766" s="53" t="str">
        <f t="shared" si="64"/>
        <v/>
      </c>
      <c r="BM766" s="53" t="s">
        <v>61</v>
      </c>
      <c r="BN766" s="53" t="s">
        <v>3899</v>
      </c>
      <c r="BO766" s="53"/>
      <c r="BP766" s="53" t="s">
        <v>3900</v>
      </c>
      <c r="BQ766" s="53">
        <v>18</v>
      </c>
      <c r="BR766" s="83">
        <v>46191</v>
      </c>
      <c r="BS766" s="53"/>
      <c r="BT766" s="53"/>
    </row>
    <row r="767" spans="3:72" ht="14.25" hidden="1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62"/>
        <v>16</v>
      </c>
      <c r="M767" s="26">
        <f t="shared" si="61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>
        <v>12</v>
      </c>
      <c r="BC767" s="26"/>
      <c r="BD767" s="26"/>
      <c r="BE767" s="26"/>
      <c r="BF767" s="26"/>
      <c r="BG767" s="26"/>
      <c r="BH767" s="26"/>
      <c r="BI767" s="67" t="e">
        <f>SUMIFS([1]Up!$J:$J,[1]Up!$D:$D,D767)</f>
        <v>#VALUE!</v>
      </c>
      <c r="BJ767" s="82"/>
      <c r="BK767" s="82" t="str">
        <f t="shared" si="63"/>
        <v/>
      </c>
      <c r="BL767" s="53" t="str">
        <f t="shared" si="64"/>
        <v/>
      </c>
      <c r="BM767" s="53" t="s">
        <v>50</v>
      </c>
      <c r="BN767" s="84" t="s">
        <v>3916</v>
      </c>
      <c r="BO767" s="53"/>
      <c r="BP767" s="53" t="s">
        <v>3917</v>
      </c>
      <c r="BQ767" s="53">
        <v>16</v>
      </c>
      <c r="BR767" s="83">
        <v>46191</v>
      </c>
      <c r="BS767" s="53"/>
      <c r="BT767" s="53"/>
    </row>
    <row r="768" spans="3:72" ht="14.25" hidden="1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62"/>
        <v>32</v>
      </c>
      <c r="M768" s="26">
        <f t="shared" si="61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>
        <v>10</v>
      </c>
      <c r="BC768" s="26"/>
      <c r="BD768" s="26"/>
      <c r="BE768" s="26"/>
      <c r="BF768" s="26"/>
      <c r="BG768" s="26"/>
      <c r="BH768" s="26"/>
      <c r="BI768" s="67" t="e">
        <f>SUMIFS([1]Up!$J:$J,[1]Up!$D:$D,D768)</f>
        <v>#VALUE!</v>
      </c>
      <c r="BJ768" s="82"/>
      <c r="BK768" s="82" t="str">
        <f t="shared" si="63"/>
        <v/>
      </c>
      <c r="BL768" s="53" t="str">
        <f t="shared" si="64"/>
        <v/>
      </c>
      <c r="BM768" s="53" t="s">
        <v>50</v>
      </c>
      <c r="BN768" s="84" t="s">
        <v>3916</v>
      </c>
      <c r="BO768" s="53"/>
      <c r="BP768" s="53" t="s">
        <v>3917</v>
      </c>
      <c r="BQ768" s="53">
        <v>32</v>
      </c>
      <c r="BR768" s="83">
        <v>46191</v>
      </c>
      <c r="BS768" s="53"/>
      <c r="BT768" s="53"/>
    </row>
    <row r="769" spans="3:72" ht="14.25" hidden="1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62"/>
        <v>19</v>
      </c>
      <c r="M769" s="26">
        <f t="shared" si="61"/>
        <v>13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>
        <v>19</v>
      </c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67" t="e">
        <f>SUMIFS([1]Up!$J:$J,[1]Up!$D:$D,D769)</f>
        <v>#VALUE!</v>
      </c>
      <c r="BJ769" s="82"/>
      <c r="BK769" s="82" t="str">
        <f t="shared" si="63"/>
        <v>PL8</v>
      </c>
      <c r="BL769" s="53" t="str">
        <f t="shared" si="64"/>
        <v/>
      </c>
      <c r="BM769" s="53" t="s">
        <v>50</v>
      </c>
      <c r="BN769" s="84" t="s">
        <v>3905</v>
      </c>
      <c r="BO769" s="53"/>
      <c r="BP769" s="53" t="s">
        <v>3906</v>
      </c>
      <c r="BQ769" s="53">
        <v>32</v>
      </c>
      <c r="BR769" s="83">
        <v>46191</v>
      </c>
      <c r="BS769" s="53"/>
      <c r="BT769" s="53"/>
    </row>
    <row r="770" spans="3:72" ht="14.25" hidden="1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62"/>
        <v>16</v>
      </c>
      <c r="M770" s="26">
        <f t="shared" si="6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>
        <v>16</v>
      </c>
      <c r="BC770" s="26"/>
      <c r="BD770" s="26"/>
      <c r="BE770" s="26"/>
      <c r="BF770" s="26"/>
      <c r="BG770" s="26"/>
      <c r="BH770" s="26"/>
      <c r="BI770" s="67" t="e">
        <f>SUMIFS([1]Up!$J:$J,[1]Up!$D:$D,D770)</f>
        <v>#VALUE!</v>
      </c>
      <c r="BJ770" s="82"/>
      <c r="BK770" s="82" t="str">
        <f t="shared" si="63"/>
        <v/>
      </c>
      <c r="BL770" s="53" t="str">
        <f t="shared" si="64"/>
        <v/>
      </c>
      <c r="BM770" s="53" t="s">
        <v>50</v>
      </c>
      <c r="BN770" s="84" t="s">
        <v>3916</v>
      </c>
      <c r="BO770" s="53"/>
      <c r="BP770" s="53" t="s">
        <v>3917</v>
      </c>
      <c r="BQ770" s="53">
        <v>16</v>
      </c>
      <c r="BR770" s="83">
        <v>46191</v>
      </c>
      <c r="BS770" s="53"/>
      <c r="BT770" s="53"/>
    </row>
    <row r="771" spans="3:72" ht="14.25" hidden="1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62"/>
        <v>32</v>
      </c>
      <c r="M771" s="26">
        <f t="shared" si="61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67" t="e">
        <f>SUMIFS([1]Up!$J:$J,[1]Up!$D:$D,D771)</f>
        <v>#VALUE!</v>
      </c>
      <c r="BJ771" s="82"/>
      <c r="BK771" s="82" t="str">
        <f t="shared" si="63"/>
        <v/>
      </c>
      <c r="BL771" s="53" t="str">
        <f t="shared" si="64"/>
        <v/>
      </c>
      <c r="BM771" s="53" t="s">
        <v>50</v>
      </c>
      <c r="BN771" s="84" t="s">
        <v>3916</v>
      </c>
      <c r="BO771" s="53"/>
      <c r="BP771" s="53" t="s">
        <v>3917</v>
      </c>
      <c r="BQ771" s="53">
        <v>32</v>
      </c>
      <c r="BR771" s="83">
        <v>46191</v>
      </c>
      <c r="BS771" s="53"/>
      <c r="BT771" s="53"/>
    </row>
    <row r="772" spans="3:72" ht="14.25" hidden="1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62"/>
        <v>32</v>
      </c>
      <c r="M772" s="26">
        <f t="shared" si="6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>
        <v>32</v>
      </c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67" t="e">
        <f>SUMIFS([1]Up!$J:$J,[1]Up!$D:$D,D772)</f>
        <v>#VALUE!</v>
      </c>
      <c r="BJ772" s="82"/>
      <c r="BK772" s="82" t="str">
        <f t="shared" si="63"/>
        <v>PL8</v>
      </c>
      <c r="BL772" s="53" t="str">
        <f t="shared" si="64"/>
        <v/>
      </c>
      <c r="BM772" s="53" t="s">
        <v>50</v>
      </c>
      <c r="BN772" s="84" t="s">
        <v>3905</v>
      </c>
      <c r="BO772" s="53"/>
      <c r="BP772" s="53" t="s">
        <v>3906</v>
      </c>
      <c r="BQ772" s="53">
        <v>32</v>
      </c>
      <c r="BR772" s="83">
        <v>46191</v>
      </c>
      <c r="BS772" s="53"/>
      <c r="BT772" s="53"/>
    </row>
    <row r="773" spans="3:72" ht="14.25" hidden="1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62"/>
        <v>3</v>
      </c>
      <c r="M773" s="26">
        <f t="shared" ref="M773:M836" si="65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67" t="e">
        <f>SUMIFS([1]Up!$J:$J,[1]Up!$D:$D,D773)</f>
        <v>#VALUE!</v>
      </c>
      <c r="BJ773" s="82"/>
      <c r="BK773" s="82" t="str">
        <f t="shared" si="63"/>
        <v>PL10</v>
      </c>
      <c r="BL773" s="53" t="str">
        <f t="shared" si="64"/>
        <v/>
      </c>
      <c r="BM773" s="53" t="s">
        <v>50</v>
      </c>
      <c r="BN773" s="84" t="s">
        <v>3840</v>
      </c>
      <c r="BO773" s="53"/>
      <c r="BP773" s="53" t="s">
        <v>3841</v>
      </c>
      <c r="BQ773" s="53">
        <v>1</v>
      </c>
      <c r="BR773" s="83">
        <v>46189</v>
      </c>
      <c r="BS773" s="53"/>
      <c r="BT773" s="53"/>
    </row>
    <row r="774" spans="3:72" ht="14.25" hidden="1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62"/>
        <v>6</v>
      </c>
      <c r="M774" s="26">
        <f t="shared" si="6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>
        <v>6</v>
      </c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67" t="e">
        <f>SUMIFS([1]Up!$J:$J,[1]Up!$D:$D,D774)</f>
        <v>#VALUE!</v>
      </c>
      <c r="BJ774" s="82"/>
      <c r="BK774" s="82" t="str">
        <f t="shared" si="63"/>
        <v>PL1.5</v>
      </c>
      <c r="BL774" s="53" t="str">
        <f t="shared" si="64"/>
        <v/>
      </c>
      <c r="BM774" s="53" t="s">
        <v>61</v>
      </c>
      <c r="BN774" s="53" t="s">
        <v>3842</v>
      </c>
      <c r="BO774" s="53"/>
      <c r="BP774" s="53" t="s">
        <v>3843</v>
      </c>
      <c r="BQ774" s="53">
        <v>2</v>
      </c>
      <c r="BR774" s="83">
        <v>46189</v>
      </c>
      <c r="BS774" s="53"/>
      <c r="BT774" s="53"/>
    </row>
    <row r="775" spans="3:72" ht="14.25" hidden="1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62"/>
        <v>6</v>
      </c>
      <c r="M775" s="26">
        <f t="shared" si="6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>
        <v>6</v>
      </c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67" t="e">
        <f>SUMIFS([1]Up!$J:$J,[1]Up!$D:$D,D775)</f>
        <v>#VALUE!</v>
      </c>
      <c r="BJ775" s="82"/>
      <c r="BK775" s="82" t="str">
        <f t="shared" si="63"/>
        <v>PL1.5</v>
      </c>
      <c r="BL775" s="53" t="str">
        <f t="shared" si="64"/>
        <v/>
      </c>
      <c r="BM775" s="53" t="s">
        <v>61</v>
      </c>
      <c r="BN775" s="53" t="s">
        <v>3842</v>
      </c>
      <c r="BO775" s="53"/>
      <c r="BP775" s="53" t="s">
        <v>3843</v>
      </c>
      <c r="BQ775" s="53">
        <v>2</v>
      </c>
      <c r="BR775" s="83">
        <v>46189</v>
      </c>
      <c r="BS775" s="53"/>
      <c r="BT775" s="53"/>
    </row>
    <row r="776" spans="3:72" ht="14.25" hidden="1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62"/>
        <v>3</v>
      </c>
      <c r="M776" s="26">
        <f t="shared" si="65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67" t="e">
        <f>SUMIFS([1]Up!$J:$J,[1]Up!$D:$D,D776)</f>
        <v>#VALUE!</v>
      </c>
      <c r="BJ776" s="82"/>
      <c r="BK776" s="82" t="str">
        <f t="shared" si="63"/>
        <v>PL10</v>
      </c>
      <c r="BL776" s="53" t="str">
        <f t="shared" si="64"/>
        <v/>
      </c>
      <c r="BM776" s="53" t="s">
        <v>50</v>
      </c>
      <c r="BN776" s="84" t="s">
        <v>3840</v>
      </c>
      <c r="BO776" s="53"/>
      <c r="BP776" s="53" t="s">
        <v>3841</v>
      </c>
      <c r="BQ776" s="53">
        <v>1</v>
      </c>
      <c r="BR776" s="83">
        <v>46189</v>
      </c>
      <c r="BS776" s="53"/>
      <c r="BT776" s="53"/>
    </row>
    <row r="777" spans="3:72" ht="14.25" hidden="1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62"/>
        <v>3</v>
      </c>
      <c r="M777" s="26">
        <f t="shared" si="6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>
        <v>3</v>
      </c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67" t="e">
        <f>SUMIFS([1]Up!$J:$J,[1]Up!$D:$D,D777)</f>
        <v>#VALUE!</v>
      </c>
      <c r="BJ777" s="82"/>
      <c r="BK777" s="82" t="str">
        <f t="shared" si="63"/>
        <v/>
      </c>
      <c r="BL777" s="53" t="str">
        <f t="shared" si="64"/>
        <v/>
      </c>
      <c r="BM777" s="53" t="s">
        <v>61</v>
      </c>
      <c r="BN777" s="53" t="s">
        <v>3844</v>
      </c>
      <c r="BO777" s="53"/>
      <c r="BP777" s="53" t="s">
        <v>3845</v>
      </c>
      <c r="BQ777" s="53">
        <v>1</v>
      </c>
      <c r="BR777" s="83">
        <v>46189</v>
      </c>
      <c r="BS777" s="53"/>
      <c r="BT777" s="53"/>
    </row>
    <row r="778" spans="3:72" ht="14.25" hidden="1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62"/>
        <v>3</v>
      </c>
      <c r="M778" s="26">
        <f t="shared" si="6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>
        <v>3</v>
      </c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67" t="e">
        <f>SUMIFS([1]Up!$J:$J,[1]Up!$D:$D,D778)</f>
        <v>#VALUE!</v>
      </c>
      <c r="BJ778" s="82"/>
      <c r="BK778" s="82" t="str">
        <f t="shared" si="63"/>
        <v>PL10</v>
      </c>
      <c r="BL778" s="53" t="str">
        <f t="shared" si="64"/>
        <v/>
      </c>
      <c r="BM778" s="53" t="s">
        <v>61</v>
      </c>
      <c r="BN778" s="84" t="s">
        <v>3840</v>
      </c>
      <c r="BO778" s="53"/>
      <c r="BP778" s="53" t="s">
        <v>3841</v>
      </c>
      <c r="BQ778" s="53">
        <v>1</v>
      </c>
      <c r="BR778" s="83">
        <v>46189</v>
      </c>
      <c r="BS778" s="53"/>
      <c r="BT778" s="53"/>
    </row>
    <row r="779" spans="3:72" ht="14.25" hidden="1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62"/>
        <v>0</v>
      </c>
      <c r="M779" s="26">
        <f t="shared" si="65"/>
        <v>72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67" t="e">
        <f>SUMIFS([1]Up!$J:$J,[1]Up!$D:$D,D779)</f>
        <v>#VALUE!</v>
      </c>
      <c r="BJ779" s="82"/>
      <c r="BK779" s="82" t="str">
        <f t="shared" si="63"/>
        <v/>
      </c>
      <c r="BL779" s="53" t="str">
        <f t="shared" si="64"/>
        <v/>
      </c>
      <c r="BM779" s="53" t="s">
        <v>75</v>
      </c>
      <c r="BN779" s="53"/>
      <c r="BO779" s="53"/>
      <c r="BP779" s="53"/>
      <c r="BQ779" s="53"/>
      <c r="BR779" s="83"/>
      <c r="BS779" s="53"/>
      <c r="BT779" s="53"/>
    </row>
    <row r="780" spans="3:72" ht="14.25" hidden="1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62"/>
        <v>0</v>
      </c>
      <c r="M780" s="26">
        <f t="shared" si="65"/>
        <v>3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67" t="e">
        <f>SUMIFS([1]Up!$J:$J,[1]Up!$D:$D,D780)</f>
        <v>#VALUE!</v>
      </c>
      <c r="BJ780" s="82"/>
      <c r="BK780" s="82" t="str">
        <f t="shared" si="63"/>
        <v/>
      </c>
      <c r="BL780" s="53" t="str">
        <f t="shared" si="64"/>
        <v/>
      </c>
      <c r="BM780" s="53" t="s">
        <v>75</v>
      </c>
      <c r="BN780" s="53"/>
      <c r="BO780" s="53"/>
      <c r="BP780" s="53"/>
      <c r="BQ780" s="53"/>
      <c r="BR780" s="83"/>
      <c r="BS780" s="53"/>
      <c r="BT780" s="53"/>
    </row>
    <row r="781" spans="3:72" ht="14.25" hidden="1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62"/>
        <v>0</v>
      </c>
      <c r="M781" s="26">
        <f t="shared" si="65"/>
        <v>3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67" t="e">
        <f>SUMIFS([1]Up!$J:$J,[1]Up!$D:$D,D781)</f>
        <v>#VALUE!</v>
      </c>
      <c r="BJ781" s="82"/>
      <c r="BK781" s="82" t="str">
        <f t="shared" si="63"/>
        <v/>
      </c>
      <c r="BL781" s="53" t="str">
        <f t="shared" si="64"/>
        <v/>
      </c>
      <c r="BM781" s="53" t="s">
        <v>75</v>
      </c>
      <c r="BN781" s="53"/>
      <c r="BO781" s="53"/>
      <c r="BP781" s="53"/>
      <c r="BQ781" s="53"/>
      <c r="BR781" s="83"/>
      <c r="BS781" s="53"/>
      <c r="BT781" s="53"/>
    </row>
    <row r="782" spans="3:72" ht="14.25" hidden="1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62"/>
        <v>0</v>
      </c>
      <c r="M782" s="26">
        <f t="shared" si="65"/>
        <v>24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67" t="e">
        <f>SUMIFS([1]Up!$J:$J,[1]Up!$D:$D,D782)</f>
        <v>#VALUE!</v>
      </c>
      <c r="BJ782" s="82"/>
      <c r="BK782" s="82" t="str">
        <f t="shared" si="63"/>
        <v/>
      </c>
      <c r="BL782" s="53" t="str">
        <f t="shared" si="64"/>
        <v/>
      </c>
      <c r="BM782" s="53" t="s">
        <v>75</v>
      </c>
      <c r="BN782" s="53"/>
      <c r="BO782" s="53"/>
      <c r="BP782" s="53"/>
      <c r="BQ782" s="53"/>
      <c r="BR782" s="83"/>
      <c r="BS782" s="53"/>
      <c r="BT782" s="53"/>
    </row>
    <row r="783" spans="3:72" ht="14.25" hidden="1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62"/>
        <v>0</v>
      </c>
      <c r="M783" s="26">
        <f t="shared" si="65"/>
        <v>24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67" t="e">
        <f>SUMIFS([1]Up!$J:$J,[1]Up!$D:$D,D783)</f>
        <v>#VALUE!</v>
      </c>
      <c r="BJ783" s="82"/>
      <c r="BK783" s="82" t="str">
        <f t="shared" si="63"/>
        <v/>
      </c>
      <c r="BL783" s="53" t="str">
        <f t="shared" si="64"/>
        <v/>
      </c>
      <c r="BM783" s="53" t="s">
        <v>75</v>
      </c>
      <c r="BN783" s="53"/>
      <c r="BO783" s="53"/>
      <c r="BP783" s="53"/>
      <c r="BQ783" s="53"/>
      <c r="BR783" s="83"/>
      <c r="BS783" s="53"/>
      <c r="BT783" s="53"/>
    </row>
    <row r="784" spans="3:72" ht="14.25" hidden="1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62"/>
        <v>24</v>
      </c>
      <c r="M784" s="26">
        <f t="shared" si="65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67" t="e">
        <f>SUMIFS([1]Up!$J:$J,[1]Up!$D:$D,D784)</f>
        <v>#VALUE!</v>
      </c>
      <c r="BJ784" s="82"/>
      <c r="BK784" s="82" t="str">
        <f t="shared" si="63"/>
        <v>PL10</v>
      </c>
      <c r="BL784" s="53" t="str">
        <f t="shared" si="64"/>
        <v/>
      </c>
      <c r="BM784" s="53" t="s">
        <v>50</v>
      </c>
      <c r="BN784" s="84" t="s">
        <v>3840</v>
      </c>
      <c r="BO784" s="53"/>
      <c r="BP784" s="53" t="s">
        <v>3841</v>
      </c>
      <c r="BQ784" s="53">
        <v>8</v>
      </c>
      <c r="BR784" s="83">
        <v>46189</v>
      </c>
      <c r="BS784" s="53"/>
      <c r="BT784" s="53"/>
    </row>
    <row r="785" spans="3:72" ht="14.25" hidden="1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62"/>
        <v>48</v>
      </c>
      <c r="M785" s="26">
        <f t="shared" si="65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67" t="e">
        <f>SUMIFS([1]Up!$J:$J,[1]Up!$D:$D,D785)</f>
        <v>#VALUE!</v>
      </c>
      <c r="BJ785" s="82"/>
      <c r="BK785" s="82" t="str">
        <f t="shared" si="63"/>
        <v>PL10</v>
      </c>
      <c r="BL785" s="53" t="str">
        <f t="shared" si="64"/>
        <v/>
      </c>
      <c r="BM785" s="53" t="s">
        <v>50</v>
      </c>
      <c r="BN785" s="84" t="s">
        <v>3840</v>
      </c>
      <c r="BO785" s="53"/>
      <c r="BP785" s="53" t="s">
        <v>3841</v>
      </c>
      <c r="BQ785" s="53">
        <v>16</v>
      </c>
      <c r="BR785" s="83">
        <v>46189</v>
      </c>
      <c r="BS785" s="53"/>
      <c r="BT785" s="53"/>
    </row>
    <row r="786" spans="3:72" ht="14.25" hidden="1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62"/>
        <v>3</v>
      </c>
      <c r="M786" s="26">
        <f t="shared" si="65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67" t="e">
        <f>SUMIFS([1]Up!$J:$J,[1]Up!$D:$D,D786)</f>
        <v>#VALUE!</v>
      </c>
      <c r="BJ786" s="82"/>
      <c r="BK786" s="82" t="str">
        <f t="shared" si="63"/>
        <v>PL10</v>
      </c>
      <c r="BL786" s="53" t="str">
        <f t="shared" si="64"/>
        <v/>
      </c>
      <c r="BM786" s="53" t="s">
        <v>50</v>
      </c>
      <c r="BN786" s="84" t="s">
        <v>3840</v>
      </c>
      <c r="BO786" s="53"/>
      <c r="BP786" s="53" t="s">
        <v>3841</v>
      </c>
      <c r="BQ786" s="53">
        <v>1</v>
      </c>
      <c r="BR786" s="83">
        <v>46189</v>
      </c>
      <c r="BS786" s="53"/>
      <c r="BT786" s="53"/>
    </row>
    <row r="787" spans="3:72" ht="14.25" hidden="1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62"/>
        <v>0</v>
      </c>
      <c r="M787" s="26">
        <f t="shared" si="65"/>
        <v>24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67" t="e">
        <f>SUMIFS([1]Up!$J:$J,[1]Up!$D:$D,D787)</f>
        <v>#VALUE!</v>
      </c>
      <c r="BJ787" s="82"/>
      <c r="BK787" s="82" t="str">
        <f t="shared" si="63"/>
        <v/>
      </c>
      <c r="BL787" s="53" t="str">
        <f t="shared" si="64"/>
        <v/>
      </c>
      <c r="BM787" s="53" t="s">
        <v>75</v>
      </c>
      <c r="BN787" s="53"/>
      <c r="BO787" s="53"/>
      <c r="BP787" s="53"/>
      <c r="BQ787" s="53"/>
      <c r="BR787" s="83"/>
      <c r="BS787" s="53"/>
      <c r="BT787" s="53"/>
    </row>
    <row r="788" spans="3:72" ht="14.25" hidden="1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62"/>
        <v>3</v>
      </c>
      <c r="M788" s="26">
        <f t="shared" si="6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>
        <v>3</v>
      </c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67" t="e">
        <f>SUMIFS([1]Up!$J:$J,[1]Up!$D:$D,D788)</f>
        <v>#VALUE!</v>
      </c>
      <c r="BJ788" s="82"/>
      <c r="BK788" s="82" t="str">
        <f t="shared" si="63"/>
        <v/>
      </c>
      <c r="BL788" s="53" t="str">
        <f t="shared" si="64"/>
        <v/>
      </c>
      <c r="BM788" s="53" t="s">
        <v>61</v>
      </c>
      <c r="BN788" s="53" t="s">
        <v>3846</v>
      </c>
      <c r="BO788" s="53"/>
      <c r="BP788" s="53" t="s">
        <v>3847</v>
      </c>
      <c r="BQ788" s="53">
        <v>1</v>
      </c>
      <c r="BR788" s="83">
        <v>46189</v>
      </c>
      <c r="BS788" s="53"/>
      <c r="BT788" s="53"/>
    </row>
    <row r="789" spans="3:72" ht="14.25" hidden="1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62"/>
        <v>0</v>
      </c>
      <c r="M789" s="26">
        <f t="shared" si="65"/>
        <v>24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67" t="e">
        <f>SUMIFS([1]Up!$J:$J,[1]Up!$D:$D,D789)</f>
        <v>#VALUE!</v>
      </c>
      <c r="BJ789" s="82"/>
      <c r="BK789" s="82" t="str">
        <f t="shared" si="63"/>
        <v/>
      </c>
      <c r="BL789" s="53" t="str">
        <f t="shared" si="64"/>
        <v/>
      </c>
      <c r="BM789" s="53" t="s">
        <v>75</v>
      </c>
      <c r="BN789" s="53"/>
      <c r="BO789" s="53"/>
      <c r="BP789" s="53"/>
      <c r="BQ789" s="53"/>
      <c r="BR789" s="83"/>
      <c r="BS789" s="53"/>
      <c r="BT789" s="53"/>
    </row>
    <row r="790" spans="3:72" ht="14.25" hidden="1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62"/>
        <v>0</v>
      </c>
      <c r="M790" s="26">
        <f t="shared" si="65"/>
        <v>24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67" t="e">
        <f>SUMIFS([1]Up!$J:$J,[1]Up!$D:$D,D790)</f>
        <v>#VALUE!</v>
      </c>
      <c r="BJ790" s="82"/>
      <c r="BK790" s="82" t="str">
        <f t="shared" si="63"/>
        <v/>
      </c>
      <c r="BL790" s="53" t="str">
        <f t="shared" si="64"/>
        <v/>
      </c>
      <c r="BM790" s="53" t="s">
        <v>75</v>
      </c>
      <c r="BN790" s="53"/>
      <c r="BO790" s="53"/>
      <c r="BP790" s="53"/>
      <c r="BQ790" s="53"/>
      <c r="BR790" s="83"/>
      <c r="BS790" s="53"/>
      <c r="BT790" s="53"/>
    </row>
    <row r="791" spans="3:72" ht="14.25" hidden="1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62"/>
        <v>6</v>
      </c>
      <c r="M791" s="26">
        <f t="shared" si="65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67" t="e">
        <f>SUMIFS([1]Up!$J:$J,[1]Up!$D:$D,D791)</f>
        <v>#VALUE!</v>
      </c>
      <c r="BJ791" s="82"/>
      <c r="BK791" s="82" t="str">
        <f t="shared" si="63"/>
        <v/>
      </c>
      <c r="BL791" s="53" t="str">
        <f t="shared" si="64"/>
        <v/>
      </c>
      <c r="BM791" s="53" t="s">
        <v>50</v>
      </c>
      <c r="BN791" s="84" t="s">
        <v>3848</v>
      </c>
      <c r="BO791" s="53"/>
      <c r="BP791" s="53" t="s">
        <v>3849</v>
      </c>
      <c r="BQ791" s="53">
        <v>2</v>
      </c>
      <c r="BR791" s="83">
        <v>46189</v>
      </c>
      <c r="BS791" s="53"/>
      <c r="BT791" s="53"/>
    </row>
    <row r="792" spans="3:72" ht="14.25" hidden="1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62"/>
        <v>6</v>
      </c>
      <c r="M792" s="26">
        <f t="shared" si="65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67" t="e">
        <f>SUMIFS([1]Up!$J:$J,[1]Up!$D:$D,D792)</f>
        <v>#VALUE!</v>
      </c>
      <c r="BJ792" s="82"/>
      <c r="BK792" s="82" t="str">
        <f t="shared" si="63"/>
        <v/>
      </c>
      <c r="BL792" s="53" t="str">
        <f t="shared" si="64"/>
        <v/>
      </c>
      <c r="BM792" s="53" t="s">
        <v>50</v>
      </c>
      <c r="BN792" s="84" t="s">
        <v>3848</v>
      </c>
      <c r="BO792" s="53"/>
      <c r="BP792" s="53" t="s">
        <v>3849</v>
      </c>
      <c r="BQ792" s="53">
        <v>2</v>
      </c>
      <c r="BR792" s="83">
        <v>46189</v>
      </c>
      <c r="BS792" s="53"/>
      <c r="BT792" s="53"/>
    </row>
    <row r="793" spans="3:72" ht="14.25" hidden="1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62"/>
        <v>6</v>
      </c>
      <c r="M793" s="26">
        <f t="shared" si="6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>
        <v>6</v>
      </c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67" t="e">
        <f>SUMIFS([1]Up!$J:$J,[1]Up!$D:$D,D793)</f>
        <v>#VALUE!</v>
      </c>
      <c r="BJ793" s="82"/>
      <c r="BK793" s="82" t="str">
        <f t="shared" si="63"/>
        <v/>
      </c>
      <c r="BL793" s="53" t="str">
        <f t="shared" si="64"/>
        <v/>
      </c>
      <c r="BM793" s="53" t="s">
        <v>61</v>
      </c>
      <c r="BN793" s="53" t="s">
        <v>3850</v>
      </c>
      <c r="BO793" s="53"/>
      <c r="BP793" s="53" t="s">
        <v>3851</v>
      </c>
      <c r="BQ793" s="53">
        <v>2</v>
      </c>
      <c r="BR793" s="83">
        <v>46189</v>
      </c>
      <c r="BS793" s="53"/>
      <c r="BT793" s="53"/>
    </row>
    <row r="794" spans="3:72" ht="14.25" hidden="1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62"/>
        <v>48</v>
      </c>
      <c r="M794" s="26">
        <f t="shared" si="65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67" t="e">
        <f>SUMIFS([1]Up!$J:$J,[1]Up!$D:$D,D794)</f>
        <v>#VALUE!</v>
      </c>
      <c r="BJ794" s="82"/>
      <c r="BK794" s="82" t="str">
        <f t="shared" si="63"/>
        <v>PL10</v>
      </c>
      <c r="BL794" s="53" t="str">
        <f t="shared" si="64"/>
        <v/>
      </c>
      <c r="BM794" s="53" t="s">
        <v>50</v>
      </c>
      <c r="BN794" s="84" t="s">
        <v>3840</v>
      </c>
      <c r="BO794" s="53"/>
      <c r="BP794" s="53" t="s">
        <v>3841</v>
      </c>
      <c r="BQ794" s="53">
        <v>16</v>
      </c>
      <c r="BR794" s="83">
        <v>46189</v>
      </c>
      <c r="BS794" s="53"/>
      <c r="BT794" s="53"/>
    </row>
    <row r="795" spans="3:72" ht="14.25" hidden="1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62"/>
        <v>3</v>
      </c>
      <c r="M795" s="26">
        <f t="shared" si="6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>
        <v>3</v>
      </c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67" t="e">
        <f>SUMIFS([1]Up!$J:$J,[1]Up!$D:$D,D795)</f>
        <v>#VALUE!</v>
      </c>
      <c r="BJ795" s="82"/>
      <c r="BK795" s="82" t="str">
        <f t="shared" si="63"/>
        <v/>
      </c>
      <c r="BL795" s="53" t="str">
        <f t="shared" si="64"/>
        <v/>
      </c>
      <c r="BM795" s="53" t="s">
        <v>61</v>
      </c>
      <c r="BN795" s="53" t="s">
        <v>3850</v>
      </c>
      <c r="BO795" s="53"/>
      <c r="BP795" s="53" t="s">
        <v>3851</v>
      </c>
      <c r="BQ795" s="53">
        <v>1</v>
      </c>
      <c r="BR795" s="83">
        <v>46189</v>
      </c>
      <c r="BS795" s="53"/>
      <c r="BT795" s="53"/>
    </row>
    <row r="796" spans="3:72" ht="14.25" hidden="1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62"/>
        <v>0</v>
      </c>
      <c r="M796" s="26">
        <f t="shared" si="65"/>
        <v>3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67" t="e">
        <f>SUMIFS([1]Up!$J:$J,[1]Up!$D:$D,D796)</f>
        <v>#VALUE!</v>
      </c>
      <c r="BJ796" s="82"/>
      <c r="BK796" s="82" t="str">
        <f t="shared" si="63"/>
        <v/>
      </c>
      <c r="BL796" s="53" t="str">
        <f t="shared" si="64"/>
        <v/>
      </c>
      <c r="BM796" s="53" t="s">
        <v>75</v>
      </c>
      <c r="BN796" s="53"/>
      <c r="BO796" s="53"/>
      <c r="BP796" s="53"/>
      <c r="BQ796" s="53"/>
      <c r="BR796" s="83"/>
      <c r="BS796" s="53"/>
      <c r="BT796" s="53"/>
    </row>
    <row r="797" spans="3:72" ht="14.25" hidden="1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62"/>
        <v>3</v>
      </c>
      <c r="M797" s="26">
        <f t="shared" si="65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67" t="e">
        <f>SUMIFS([1]Up!$J:$J,[1]Up!$D:$D,D797)</f>
        <v>#VALUE!</v>
      </c>
      <c r="BJ797" s="82"/>
      <c r="BK797" s="82" t="str">
        <f t="shared" si="63"/>
        <v>PL10</v>
      </c>
      <c r="BL797" s="53" t="str">
        <f t="shared" si="64"/>
        <v/>
      </c>
      <c r="BM797" s="53" t="s">
        <v>50</v>
      </c>
      <c r="BN797" s="84" t="s">
        <v>3840</v>
      </c>
      <c r="BO797" s="53"/>
      <c r="BP797" s="53" t="s">
        <v>3841</v>
      </c>
      <c r="BQ797" s="53">
        <v>1</v>
      </c>
      <c r="BR797" s="83">
        <v>46189</v>
      </c>
      <c r="BS797" s="53"/>
      <c r="BT797" s="53"/>
    </row>
    <row r="798" spans="3:72" ht="14.25" hidden="1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66">MIN(SUM(N798:BH798),I798)</f>
        <v>6</v>
      </c>
      <c r="M798" s="26">
        <f t="shared" si="65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67" t="e">
        <f>SUMIFS([1]Up!$J:$J,[1]Up!$D:$D,D798)</f>
        <v>#VALUE!</v>
      </c>
      <c r="BJ798" s="82"/>
      <c r="BK798" s="82" t="str">
        <f t="shared" ref="BK798:BK844" si="67">IFERROR(IF(C798="Plate",LEFT(E798,FIND("*",E798,1)-1),""),IF(C798="Plate",LEFT(E798,FIND("x",E798,1)-1),""))</f>
        <v>PL10</v>
      </c>
      <c r="BL798" s="53" t="str">
        <f t="shared" ref="BL798:BL844" si="68">IF(ROUND(SUM(N798:BH798)-I798,0)&gt;0,"Thừa "&amp;SUM(N798:BH798)-I798,"")</f>
        <v/>
      </c>
      <c r="BM798" s="53" t="s">
        <v>50</v>
      </c>
      <c r="BN798" s="84" t="s">
        <v>3840</v>
      </c>
      <c r="BO798" s="53"/>
      <c r="BP798" s="53" t="s">
        <v>3841</v>
      </c>
      <c r="BQ798" s="53">
        <v>2</v>
      </c>
      <c r="BR798" s="83">
        <v>46189</v>
      </c>
      <c r="BS798" s="53"/>
      <c r="BT798" s="53"/>
    </row>
    <row r="799" spans="3:72" ht="14.25" hidden="1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66"/>
        <v>12</v>
      </c>
      <c r="M799" s="26">
        <f t="shared" si="65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67" t="e">
        <f>SUMIFS([1]Up!$J:$J,[1]Up!$D:$D,D799)</f>
        <v>#VALUE!</v>
      </c>
      <c r="BJ799" s="82"/>
      <c r="BK799" s="82" t="str">
        <f t="shared" si="67"/>
        <v>PL10</v>
      </c>
      <c r="BL799" s="53" t="str">
        <f t="shared" si="68"/>
        <v/>
      </c>
      <c r="BM799" s="53" t="s">
        <v>50</v>
      </c>
      <c r="BN799" s="84" t="s">
        <v>3840</v>
      </c>
      <c r="BO799" s="53"/>
      <c r="BP799" s="53" t="s">
        <v>3841</v>
      </c>
      <c r="BQ799" s="53">
        <v>4</v>
      </c>
      <c r="BR799" s="83">
        <v>46189</v>
      </c>
      <c r="BS799" s="53"/>
      <c r="BT799" s="53"/>
    </row>
    <row r="800" spans="3:72" ht="14.25" hidden="1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66"/>
        <v>6</v>
      </c>
      <c r="M800" s="26">
        <f t="shared" si="6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>
        <v>6</v>
      </c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67" t="e">
        <f>SUMIFS([1]Up!$J:$J,[1]Up!$D:$D,D800)</f>
        <v>#VALUE!</v>
      </c>
      <c r="BJ800" s="82"/>
      <c r="BK800" s="82" t="str">
        <f t="shared" si="67"/>
        <v>PL1.5</v>
      </c>
      <c r="BL800" s="53" t="str">
        <f t="shared" si="68"/>
        <v/>
      </c>
      <c r="BM800" s="53" t="s">
        <v>61</v>
      </c>
      <c r="BN800" s="53" t="s">
        <v>3842</v>
      </c>
      <c r="BO800" s="53"/>
      <c r="BP800" s="53" t="s">
        <v>3843</v>
      </c>
      <c r="BQ800" s="53">
        <v>2</v>
      </c>
      <c r="BR800" s="83">
        <v>46189</v>
      </c>
      <c r="BS800" s="53"/>
      <c r="BT800" s="53"/>
    </row>
    <row r="801" spans="3:72" ht="14.25" hidden="1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66"/>
        <v>6</v>
      </c>
      <c r="M801" s="26">
        <f t="shared" si="6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>
        <v>6</v>
      </c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67" t="e">
        <f>SUMIFS([1]Up!$J:$J,[1]Up!$D:$D,D801)</f>
        <v>#VALUE!</v>
      </c>
      <c r="BJ801" s="82"/>
      <c r="BK801" s="82" t="str">
        <f t="shared" si="67"/>
        <v>PL1.5</v>
      </c>
      <c r="BL801" s="53" t="str">
        <f t="shared" si="68"/>
        <v/>
      </c>
      <c r="BM801" s="53" t="s">
        <v>61</v>
      </c>
      <c r="BN801" s="53" t="s">
        <v>3842</v>
      </c>
      <c r="BO801" s="53"/>
      <c r="BP801" s="53" t="s">
        <v>3843</v>
      </c>
      <c r="BQ801" s="53">
        <v>2</v>
      </c>
      <c r="BR801" s="83">
        <v>46189</v>
      </c>
      <c r="BS801" s="53"/>
      <c r="BT801" s="53"/>
    </row>
    <row r="802" spans="3:72" ht="14.25" hidden="1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66"/>
        <v>3</v>
      </c>
      <c r="M802" s="26">
        <f t="shared" si="6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>
        <v>3</v>
      </c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67" t="e">
        <f>SUMIFS([1]Up!$J:$J,[1]Up!$D:$D,D802)</f>
        <v>#VALUE!</v>
      </c>
      <c r="BJ802" s="82"/>
      <c r="BK802" s="82" t="str">
        <f t="shared" si="67"/>
        <v>PL1.5</v>
      </c>
      <c r="BL802" s="53" t="str">
        <f t="shared" si="68"/>
        <v/>
      </c>
      <c r="BM802" s="53" t="s">
        <v>61</v>
      </c>
      <c r="BN802" s="53" t="s">
        <v>3842</v>
      </c>
      <c r="BO802" s="53"/>
      <c r="BP802" s="53" t="s">
        <v>3843</v>
      </c>
      <c r="BQ802" s="53">
        <v>1</v>
      </c>
      <c r="BR802" s="83">
        <v>46189</v>
      </c>
      <c r="BS802" s="53"/>
      <c r="BT802" s="53"/>
    </row>
    <row r="803" spans="3:72" ht="14.25" hidden="1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66"/>
        <v>0</v>
      </c>
      <c r="M803" s="26">
        <f t="shared" si="6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67" t="e">
        <f>SUMIFS([1]Up!$J:$J,[1]Up!$D:$D,D803)</f>
        <v>#VALUE!</v>
      </c>
      <c r="BJ803" s="82"/>
      <c r="BK803" s="82" t="str">
        <f t="shared" si="67"/>
        <v/>
      </c>
      <c r="BL803" s="53" t="str">
        <f t="shared" si="68"/>
        <v/>
      </c>
      <c r="BM803" s="53" t="s">
        <v>61</v>
      </c>
      <c r="BN803" s="53"/>
      <c r="BO803" s="53"/>
      <c r="BP803" s="53"/>
      <c r="BQ803" s="53"/>
      <c r="BR803" s="83"/>
      <c r="BS803" s="53"/>
      <c r="BT803" s="53"/>
    </row>
    <row r="804" spans="3:72" ht="14.25" hidden="1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66"/>
        <v>30</v>
      </c>
      <c r="M804" s="26">
        <f t="shared" si="6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>
        <v>30</v>
      </c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67" t="e">
        <f>SUMIFS([1]Up!$J:$J,[1]Up!$D:$D,D804)</f>
        <v>#VALUE!</v>
      </c>
      <c r="BJ804" s="82"/>
      <c r="BK804" s="82" t="str">
        <f t="shared" si="67"/>
        <v xml:space="preserve">PL1.5 </v>
      </c>
      <c r="BL804" s="53" t="str">
        <f t="shared" si="68"/>
        <v/>
      </c>
      <c r="BM804" s="53" t="s">
        <v>50</v>
      </c>
      <c r="BN804" s="53" t="s">
        <v>3842</v>
      </c>
      <c r="BO804" s="53"/>
      <c r="BP804" s="53" t="s">
        <v>3843</v>
      </c>
      <c r="BQ804" s="53">
        <v>10</v>
      </c>
      <c r="BR804" s="83">
        <v>46189</v>
      </c>
      <c r="BS804" s="53"/>
      <c r="BT804" s="53"/>
    </row>
    <row r="805" spans="3:72" ht="14.25" hidden="1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66"/>
        <v>0</v>
      </c>
      <c r="M805" s="26">
        <f t="shared" si="65"/>
        <v>30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67" t="e">
        <f>SUMIFS([1]Up!$J:$J,[1]Up!$D:$D,D805)</f>
        <v>#VALUE!</v>
      </c>
      <c r="BJ805" s="82"/>
      <c r="BK805" s="82" t="str">
        <f t="shared" si="67"/>
        <v/>
      </c>
      <c r="BL805" s="53" t="str">
        <f t="shared" si="68"/>
        <v/>
      </c>
      <c r="BM805" s="53" t="s">
        <v>75</v>
      </c>
      <c r="BN805" s="53"/>
      <c r="BO805" s="53"/>
      <c r="BP805" s="53"/>
      <c r="BQ805" s="53"/>
      <c r="BR805" s="83"/>
      <c r="BS805" s="53"/>
      <c r="BT805" s="53"/>
    </row>
    <row r="806" spans="3:72" ht="14.25" hidden="1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66"/>
        <v>0</v>
      </c>
      <c r="M806" s="26">
        <f t="shared" si="65"/>
        <v>3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67" t="e">
        <f>SUMIFS([1]Up!$J:$J,[1]Up!$D:$D,D806)</f>
        <v>#VALUE!</v>
      </c>
      <c r="BJ806" s="82"/>
      <c r="BK806" s="82" t="str">
        <f t="shared" si="67"/>
        <v/>
      </c>
      <c r="BL806" s="53" t="str">
        <f t="shared" si="68"/>
        <v/>
      </c>
      <c r="BM806" s="53" t="s">
        <v>75</v>
      </c>
      <c r="BN806" s="53"/>
      <c r="BO806" s="53"/>
      <c r="BP806" s="53"/>
      <c r="BQ806" s="53"/>
      <c r="BR806" s="83"/>
      <c r="BS806" s="53"/>
      <c r="BT806" s="53"/>
    </row>
    <row r="807" spans="3:72" ht="14.25" hidden="1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66"/>
        <v>0</v>
      </c>
      <c r="M807" s="26">
        <f t="shared" si="65"/>
        <v>3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67" t="e">
        <f>SUMIFS([1]Up!$J:$J,[1]Up!$D:$D,D807)</f>
        <v>#VALUE!</v>
      </c>
      <c r="BJ807" s="82"/>
      <c r="BK807" s="82" t="str">
        <f t="shared" si="67"/>
        <v/>
      </c>
      <c r="BL807" s="53" t="str">
        <f t="shared" si="68"/>
        <v/>
      </c>
      <c r="BM807" s="53" t="s">
        <v>75</v>
      </c>
      <c r="BN807" s="53"/>
      <c r="BO807" s="53"/>
      <c r="BP807" s="53"/>
      <c r="BQ807" s="53"/>
      <c r="BR807" s="83"/>
      <c r="BS807" s="53"/>
      <c r="BT807" s="53"/>
    </row>
    <row r="808" spans="3:72" ht="14.25" hidden="1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66"/>
        <v>0</v>
      </c>
      <c r="M808" s="26">
        <f t="shared" si="65"/>
        <v>78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67" t="e">
        <f>SUMIFS([1]Up!$J:$J,[1]Up!$D:$D,D808)</f>
        <v>#VALUE!</v>
      </c>
      <c r="BJ808" s="82"/>
      <c r="BK808" s="82" t="str">
        <f t="shared" si="67"/>
        <v/>
      </c>
      <c r="BL808" s="53" t="str">
        <f t="shared" si="68"/>
        <v/>
      </c>
      <c r="BM808" s="53" t="s">
        <v>75</v>
      </c>
      <c r="BN808" s="53"/>
      <c r="BO808" s="53"/>
      <c r="BP808" s="53"/>
      <c r="BQ808" s="53"/>
      <c r="BR808" s="83"/>
      <c r="BS808" s="53"/>
      <c r="BT808" s="53"/>
    </row>
    <row r="809" spans="3:72" ht="14.25" hidden="1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66"/>
        <v>3</v>
      </c>
      <c r="M809" s="26">
        <f t="shared" si="65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67" t="e">
        <f>SUMIFS([1]Up!$J:$J,[1]Up!$D:$D,D809)</f>
        <v>#VALUE!</v>
      </c>
      <c r="BJ809" s="82"/>
      <c r="BK809" s="82" t="str">
        <f t="shared" si="67"/>
        <v>PL10</v>
      </c>
      <c r="BL809" s="53" t="str">
        <f t="shared" si="68"/>
        <v/>
      </c>
      <c r="BM809" s="53" t="s">
        <v>50</v>
      </c>
      <c r="BN809" s="84" t="s">
        <v>3840</v>
      </c>
      <c r="BO809" s="53"/>
      <c r="BP809" s="53" t="s">
        <v>3841</v>
      </c>
      <c r="BQ809" s="53">
        <v>1</v>
      </c>
      <c r="BR809" s="83">
        <v>46189</v>
      </c>
      <c r="BS809" s="53"/>
      <c r="BT809" s="53"/>
    </row>
    <row r="810" spans="3:72" ht="14.25" hidden="1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66"/>
        <v>6</v>
      </c>
      <c r="M810" s="26">
        <f t="shared" si="6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>
        <v>6</v>
      </c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67" t="e">
        <f>SUMIFS([1]Up!$J:$J,[1]Up!$D:$D,D810)</f>
        <v>#VALUE!</v>
      </c>
      <c r="BJ810" s="82"/>
      <c r="BK810" s="82" t="str">
        <f t="shared" si="67"/>
        <v>PL1.5</v>
      </c>
      <c r="BL810" s="53" t="str">
        <f t="shared" si="68"/>
        <v/>
      </c>
      <c r="BM810" s="53" t="s">
        <v>61</v>
      </c>
      <c r="BN810" s="53" t="s">
        <v>3842</v>
      </c>
      <c r="BO810" s="53"/>
      <c r="BP810" s="53" t="s">
        <v>3843</v>
      </c>
      <c r="BQ810" s="53">
        <v>2</v>
      </c>
      <c r="BR810" s="83">
        <v>46189</v>
      </c>
      <c r="BS810" s="53"/>
      <c r="BT810" s="53"/>
    </row>
    <row r="811" spans="3:72" ht="14.25" hidden="1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66"/>
        <v>6</v>
      </c>
      <c r="M811" s="26">
        <f t="shared" si="6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>
        <v>6</v>
      </c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67" t="e">
        <f>SUMIFS([1]Up!$J:$J,[1]Up!$D:$D,D811)</f>
        <v>#VALUE!</v>
      </c>
      <c r="BJ811" s="82"/>
      <c r="BK811" s="82" t="str">
        <f t="shared" si="67"/>
        <v>PL1.5</v>
      </c>
      <c r="BL811" s="53" t="str">
        <f t="shared" si="68"/>
        <v/>
      </c>
      <c r="BM811" s="53" t="s">
        <v>61</v>
      </c>
      <c r="BN811" s="53" t="s">
        <v>3842</v>
      </c>
      <c r="BO811" s="53"/>
      <c r="BP811" s="53" t="s">
        <v>3843</v>
      </c>
      <c r="BQ811" s="53">
        <v>2</v>
      </c>
      <c r="BR811" s="83">
        <v>46189</v>
      </c>
      <c r="BS811" s="53"/>
      <c r="BT811" s="53"/>
    </row>
    <row r="812" spans="3:72" ht="14.25" hidden="1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66"/>
        <v>3</v>
      </c>
      <c r="M812" s="26">
        <f t="shared" si="65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67" t="e">
        <f>SUMIFS([1]Up!$J:$J,[1]Up!$D:$D,D812)</f>
        <v>#VALUE!</v>
      </c>
      <c r="BJ812" s="82"/>
      <c r="BK812" s="82" t="str">
        <f t="shared" si="67"/>
        <v>PL10</v>
      </c>
      <c r="BL812" s="53" t="str">
        <f t="shared" si="68"/>
        <v/>
      </c>
      <c r="BM812" s="53" t="s">
        <v>50</v>
      </c>
      <c r="BN812" s="84" t="s">
        <v>3840</v>
      </c>
      <c r="BO812" s="53"/>
      <c r="BP812" s="53" t="s">
        <v>3841</v>
      </c>
      <c r="BQ812" s="53">
        <v>1</v>
      </c>
      <c r="BR812" s="83">
        <v>46189</v>
      </c>
      <c r="BS812" s="53"/>
      <c r="BT812" s="53"/>
    </row>
    <row r="813" spans="3:72" ht="14.25" hidden="1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66"/>
        <v>3</v>
      </c>
      <c r="M813" s="26">
        <f t="shared" si="6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>
        <v>3</v>
      </c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67" t="e">
        <f>SUMIFS([1]Up!$J:$J,[1]Up!$D:$D,D813)</f>
        <v>#VALUE!</v>
      </c>
      <c r="BJ813" s="82"/>
      <c r="BK813" s="82" t="str">
        <f t="shared" si="67"/>
        <v/>
      </c>
      <c r="BL813" s="53" t="str">
        <f t="shared" si="68"/>
        <v/>
      </c>
      <c r="BM813" s="53" t="s">
        <v>61</v>
      </c>
      <c r="BN813" s="53" t="s">
        <v>3844</v>
      </c>
      <c r="BO813" s="53"/>
      <c r="BP813" s="53" t="s">
        <v>3845</v>
      </c>
      <c r="BQ813" s="53">
        <v>1</v>
      </c>
      <c r="BR813" s="83">
        <v>46189</v>
      </c>
      <c r="BS813" s="53"/>
      <c r="BT813" s="53"/>
    </row>
    <row r="814" spans="3:72" ht="14.25" hidden="1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66"/>
        <v>3</v>
      </c>
      <c r="M814" s="26">
        <f t="shared" si="6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>
        <v>3</v>
      </c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67" t="e">
        <f>SUMIFS([1]Up!$J:$J,[1]Up!$D:$D,D814)</f>
        <v>#VALUE!</v>
      </c>
      <c r="BJ814" s="82"/>
      <c r="BK814" s="82" t="str">
        <f t="shared" si="67"/>
        <v>PL10</v>
      </c>
      <c r="BL814" s="53" t="str">
        <f t="shared" si="68"/>
        <v/>
      </c>
      <c r="BM814" s="53" t="s">
        <v>61</v>
      </c>
      <c r="BN814" s="84" t="s">
        <v>3840</v>
      </c>
      <c r="BO814" s="53"/>
      <c r="BP814" s="53" t="s">
        <v>3841</v>
      </c>
      <c r="BQ814" s="53">
        <v>1</v>
      </c>
      <c r="BR814" s="83">
        <v>46189</v>
      </c>
      <c r="BS814" s="53"/>
      <c r="BT814" s="53"/>
    </row>
    <row r="815" spans="3:72" ht="14.25" hidden="1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66"/>
        <v>0</v>
      </c>
      <c r="M815" s="26">
        <f t="shared" si="65"/>
        <v>72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67" t="e">
        <f>SUMIFS([1]Up!$J:$J,[1]Up!$D:$D,D815)</f>
        <v>#VALUE!</v>
      </c>
      <c r="BJ815" s="82"/>
      <c r="BK815" s="82" t="str">
        <f t="shared" si="67"/>
        <v/>
      </c>
      <c r="BL815" s="53" t="str">
        <f t="shared" si="68"/>
        <v/>
      </c>
      <c r="BM815" s="53" t="s">
        <v>75</v>
      </c>
      <c r="BN815" s="53"/>
      <c r="BO815" s="53"/>
      <c r="BP815" s="53"/>
      <c r="BQ815" s="53"/>
      <c r="BR815" s="83"/>
      <c r="BS815" s="53"/>
      <c r="BT815" s="53"/>
    </row>
    <row r="816" spans="3:72" ht="14.25" hidden="1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66"/>
        <v>0</v>
      </c>
      <c r="M816" s="26">
        <f t="shared" si="65"/>
        <v>3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67" t="e">
        <f>SUMIFS([1]Up!$J:$J,[1]Up!$D:$D,D816)</f>
        <v>#VALUE!</v>
      </c>
      <c r="BJ816" s="82"/>
      <c r="BK816" s="82" t="str">
        <f t="shared" si="67"/>
        <v/>
      </c>
      <c r="BL816" s="53" t="str">
        <f t="shared" si="68"/>
        <v/>
      </c>
      <c r="BM816" s="53" t="s">
        <v>75</v>
      </c>
      <c r="BN816" s="53"/>
      <c r="BO816" s="53"/>
      <c r="BP816" s="53"/>
      <c r="BQ816" s="53"/>
      <c r="BR816" s="83"/>
      <c r="BS816" s="53"/>
      <c r="BT816" s="53"/>
    </row>
    <row r="817" spans="3:72" ht="14.25" hidden="1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66"/>
        <v>0</v>
      </c>
      <c r="M817" s="26">
        <f t="shared" si="65"/>
        <v>3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67" t="e">
        <f>SUMIFS([1]Up!$J:$J,[1]Up!$D:$D,D817)</f>
        <v>#VALUE!</v>
      </c>
      <c r="BJ817" s="82"/>
      <c r="BK817" s="82" t="str">
        <f t="shared" si="67"/>
        <v/>
      </c>
      <c r="BL817" s="53" t="str">
        <f t="shared" si="68"/>
        <v/>
      </c>
      <c r="BM817" s="53" t="s">
        <v>75</v>
      </c>
      <c r="BN817" s="53"/>
      <c r="BO817" s="53"/>
      <c r="BP817" s="53"/>
      <c r="BQ817" s="53"/>
      <c r="BR817" s="83"/>
      <c r="BS817" s="53"/>
      <c r="BT817" s="53"/>
    </row>
    <row r="818" spans="3:72" ht="14.25" hidden="1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66"/>
        <v>0</v>
      </c>
      <c r="M818" s="26">
        <f t="shared" si="65"/>
        <v>24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67" t="e">
        <f>SUMIFS([1]Up!$J:$J,[1]Up!$D:$D,D818)</f>
        <v>#VALUE!</v>
      </c>
      <c r="BJ818" s="82"/>
      <c r="BK818" s="82" t="str">
        <f t="shared" si="67"/>
        <v/>
      </c>
      <c r="BL818" s="53" t="str">
        <f t="shared" si="68"/>
        <v/>
      </c>
      <c r="BM818" s="53" t="s">
        <v>75</v>
      </c>
      <c r="BN818" s="53"/>
      <c r="BO818" s="53"/>
      <c r="BP818" s="53"/>
      <c r="BQ818" s="53"/>
      <c r="BR818" s="83"/>
      <c r="BS818" s="53"/>
      <c r="BT818" s="53"/>
    </row>
    <row r="819" spans="3:72" ht="14.25" hidden="1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66"/>
        <v>0</v>
      </c>
      <c r="M819" s="26">
        <f t="shared" si="65"/>
        <v>24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67" t="e">
        <f>SUMIFS([1]Up!$J:$J,[1]Up!$D:$D,D819)</f>
        <v>#VALUE!</v>
      </c>
      <c r="BJ819" s="82"/>
      <c r="BK819" s="82" t="str">
        <f t="shared" si="67"/>
        <v/>
      </c>
      <c r="BL819" s="53" t="str">
        <f t="shared" si="68"/>
        <v/>
      </c>
      <c r="BM819" s="53" t="s">
        <v>75</v>
      </c>
      <c r="BN819" s="53"/>
      <c r="BO819" s="53"/>
      <c r="BP819" s="53"/>
      <c r="BQ819" s="53"/>
      <c r="BR819" s="83"/>
      <c r="BS819" s="53"/>
      <c r="BT819" s="53"/>
    </row>
    <row r="820" spans="3:72" ht="14.25" hidden="1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66"/>
        <v>24</v>
      </c>
      <c r="M820" s="26">
        <f t="shared" si="65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67" t="e">
        <f>SUMIFS([1]Up!$J:$J,[1]Up!$D:$D,D820)</f>
        <v>#VALUE!</v>
      </c>
      <c r="BJ820" s="82"/>
      <c r="BK820" s="82" t="str">
        <f t="shared" si="67"/>
        <v>PL10</v>
      </c>
      <c r="BL820" s="53" t="str">
        <f t="shared" si="68"/>
        <v/>
      </c>
      <c r="BM820" s="53" t="s">
        <v>50</v>
      </c>
      <c r="BN820" s="84" t="s">
        <v>3840</v>
      </c>
      <c r="BO820" s="53"/>
      <c r="BP820" s="53" t="s">
        <v>3841</v>
      </c>
      <c r="BQ820" s="53">
        <v>8</v>
      </c>
      <c r="BR820" s="83">
        <v>46189</v>
      </c>
      <c r="BS820" s="53"/>
      <c r="BT820" s="53"/>
    </row>
    <row r="821" spans="3:72" ht="14.25" hidden="1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66"/>
        <v>48</v>
      </c>
      <c r="M821" s="26">
        <f t="shared" si="65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67" t="e">
        <f>SUMIFS([1]Up!$J:$J,[1]Up!$D:$D,D821)</f>
        <v>#VALUE!</v>
      </c>
      <c r="BJ821" s="82"/>
      <c r="BK821" s="82" t="str">
        <f t="shared" si="67"/>
        <v>PL10</v>
      </c>
      <c r="BL821" s="53" t="str">
        <f t="shared" si="68"/>
        <v/>
      </c>
      <c r="BM821" s="53" t="s">
        <v>50</v>
      </c>
      <c r="BN821" s="84" t="s">
        <v>3840</v>
      </c>
      <c r="BO821" s="53"/>
      <c r="BP821" s="53" t="s">
        <v>3841</v>
      </c>
      <c r="BQ821" s="53">
        <v>16</v>
      </c>
      <c r="BR821" s="83">
        <v>46189</v>
      </c>
      <c r="BS821" s="53"/>
      <c r="BT821" s="53"/>
    </row>
    <row r="822" spans="3:72" ht="14.25" hidden="1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66"/>
        <v>3</v>
      </c>
      <c r="M822" s="26">
        <f t="shared" si="65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67" t="e">
        <f>SUMIFS([1]Up!$J:$J,[1]Up!$D:$D,D822)</f>
        <v>#VALUE!</v>
      </c>
      <c r="BJ822" s="82"/>
      <c r="BK822" s="82" t="str">
        <f t="shared" si="67"/>
        <v>PL10</v>
      </c>
      <c r="BL822" s="53" t="str">
        <f t="shared" si="68"/>
        <v/>
      </c>
      <c r="BM822" s="53" t="s">
        <v>50</v>
      </c>
      <c r="BN822" s="84" t="s">
        <v>3840</v>
      </c>
      <c r="BO822" s="53"/>
      <c r="BP822" s="53" t="s">
        <v>3841</v>
      </c>
      <c r="BQ822" s="53">
        <v>1</v>
      </c>
      <c r="BR822" s="83">
        <v>46189</v>
      </c>
      <c r="BS822" s="53"/>
      <c r="BT822" s="53"/>
    </row>
    <row r="823" spans="3:72" ht="14.25" hidden="1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66"/>
        <v>0</v>
      </c>
      <c r="M823" s="26">
        <f t="shared" si="65"/>
        <v>24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67" t="e">
        <f>SUMIFS([1]Up!$J:$J,[1]Up!$D:$D,D823)</f>
        <v>#VALUE!</v>
      </c>
      <c r="BJ823" s="82"/>
      <c r="BK823" s="82" t="str">
        <f t="shared" si="67"/>
        <v/>
      </c>
      <c r="BL823" s="53" t="str">
        <f t="shared" si="68"/>
        <v/>
      </c>
      <c r="BM823" s="53" t="s">
        <v>75</v>
      </c>
      <c r="BN823" s="53"/>
      <c r="BO823" s="53"/>
      <c r="BP823" s="53"/>
      <c r="BQ823" s="53"/>
      <c r="BR823" s="83"/>
      <c r="BS823" s="53"/>
      <c r="BT823" s="53"/>
    </row>
    <row r="824" spans="3:72" ht="14.25" hidden="1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66"/>
        <v>3</v>
      </c>
      <c r="M824" s="26">
        <f t="shared" si="6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>
        <v>3</v>
      </c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67" t="e">
        <f>SUMIFS([1]Up!$J:$J,[1]Up!$D:$D,D824)</f>
        <v>#VALUE!</v>
      </c>
      <c r="BJ824" s="82"/>
      <c r="BK824" s="82" t="str">
        <f t="shared" si="67"/>
        <v/>
      </c>
      <c r="BL824" s="53" t="str">
        <f t="shared" si="68"/>
        <v/>
      </c>
      <c r="BM824" s="53" t="s">
        <v>61</v>
      </c>
      <c r="BN824" s="53" t="s">
        <v>3846</v>
      </c>
      <c r="BO824" s="53"/>
      <c r="BP824" s="53" t="s">
        <v>3847</v>
      </c>
      <c r="BQ824" s="53">
        <v>1</v>
      </c>
      <c r="BR824" s="83">
        <v>46189</v>
      </c>
      <c r="BS824" s="53"/>
      <c r="BT824" s="53"/>
    </row>
    <row r="825" spans="3:72" ht="14.25" hidden="1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66"/>
        <v>0</v>
      </c>
      <c r="M825" s="26">
        <f t="shared" si="65"/>
        <v>24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67" t="e">
        <f>SUMIFS([1]Up!$J:$J,[1]Up!$D:$D,D825)</f>
        <v>#VALUE!</v>
      </c>
      <c r="BJ825" s="82"/>
      <c r="BK825" s="82" t="str">
        <f t="shared" si="67"/>
        <v/>
      </c>
      <c r="BL825" s="53" t="str">
        <f t="shared" si="68"/>
        <v/>
      </c>
      <c r="BM825" s="53" t="s">
        <v>75</v>
      </c>
      <c r="BN825" s="53"/>
      <c r="BO825" s="53"/>
      <c r="BP825" s="53"/>
      <c r="BQ825" s="53"/>
      <c r="BR825" s="83"/>
      <c r="BS825" s="53"/>
      <c r="BT825" s="53"/>
    </row>
    <row r="826" spans="3:72" ht="14.25" hidden="1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66"/>
        <v>0</v>
      </c>
      <c r="M826" s="26">
        <f t="shared" si="65"/>
        <v>24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67" t="e">
        <f>SUMIFS([1]Up!$J:$J,[1]Up!$D:$D,D826)</f>
        <v>#VALUE!</v>
      </c>
      <c r="BJ826" s="82"/>
      <c r="BK826" s="82" t="str">
        <f t="shared" si="67"/>
        <v/>
      </c>
      <c r="BL826" s="53" t="str">
        <f t="shared" si="68"/>
        <v/>
      </c>
      <c r="BM826" s="53" t="s">
        <v>75</v>
      </c>
      <c r="BN826" s="53"/>
      <c r="BO826" s="53"/>
      <c r="BP826" s="53"/>
      <c r="BQ826" s="53"/>
      <c r="BR826" s="83"/>
      <c r="BS826" s="53"/>
      <c r="BT826" s="53"/>
    </row>
    <row r="827" spans="3:72" ht="14.25" hidden="1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66"/>
        <v>6</v>
      </c>
      <c r="M827" s="26">
        <f t="shared" si="65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67" t="e">
        <f>SUMIFS([1]Up!$J:$J,[1]Up!$D:$D,D827)</f>
        <v>#VALUE!</v>
      </c>
      <c r="BJ827" s="82"/>
      <c r="BK827" s="82" t="str">
        <f t="shared" si="67"/>
        <v/>
      </c>
      <c r="BL827" s="53" t="str">
        <f t="shared" si="68"/>
        <v/>
      </c>
      <c r="BM827" s="53" t="s">
        <v>50</v>
      </c>
      <c r="BN827" s="84" t="s">
        <v>3848</v>
      </c>
      <c r="BO827" s="53"/>
      <c r="BP827" s="53" t="s">
        <v>3849</v>
      </c>
      <c r="BQ827" s="53">
        <v>2</v>
      </c>
      <c r="BR827" s="83">
        <v>46189</v>
      </c>
      <c r="BS827" s="53"/>
      <c r="BT827" s="53"/>
    </row>
    <row r="828" spans="3:72" ht="14.25" hidden="1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66"/>
        <v>6</v>
      </c>
      <c r="M828" s="26">
        <f t="shared" si="65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67" t="e">
        <f>SUMIFS([1]Up!$J:$J,[1]Up!$D:$D,D828)</f>
        <v>#VALUE!</v>
      </c>
      <c r="BJ828" s="82"/>
      <c r="BK828" s="82" t="str">
        <f t="shared" si="67"/>
        <v/>
      </c>
      <c r="BL828" s="53" t="str">
        <f t="shared" si="68"/>
        <v/>
      </c>
      <c r="BM828" s="53" t="s">
        <v>50</v>
      </c>
      <c r="BN828" s="84" t="s">
        <v>3848</v>
      </c>
      <c r="BO828" s="53"/>
      <c r="BP828" s="53" t="s">
        <v>3849</v>
      </c>
      <c r="BQ828" s="53">
        <v>2</v>
      </c>
      <c r="BR828" s="83">
        <v>46189</v>
      </c>
      <c r="BS828" s="53"/>
      <c r="BT828" s="53"/>
    </row>
    <row r="829" spans="3:72" ht="14.25" hidden="1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66"/>
        <v>6</v>
      </c>
      <c r="M829" s="26">
        <f t="shared" si="6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>
        <v>6</v>
      </c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67" t="e">
        <f>SUMIFS([1]Up!$J:$J,[1]Up!$D:$D,D829)</f>
        <v>#VALUE!</v>
      </c>
      <c r="BJ829" s="82"/>
      <c r="BK829" s="82" t="str">
        <f t="shared" si="67"/>
        <v/>
      </c>
      <c r="BL829" s="53" t="str">
        <f t="shared" si="68"/>
        <v/>
      </c>
      <c r="BM829" s="53" t="s">
        <v>61</v>
      </c>
      <c r="BN829" s="53" t="s">
        <v>3850</v>
      </c>
      <c r="BO829" s="53"/>
      <c r="BP829" s="53" t="s">
        <v>3851</v>
      </c>
      <c r="BQ829" s="53">
        <v>2</v>
      </c>
      <c r="BR829" s="83">
        <v>46189</v>
      </c>
      <c r="BS829" s="53"/>
      <c r="BT829" s="53"/>
    </row>
    <row r="830" spans="3:72" ht="14.25" hidden="1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66"/>
        <v>48</v>
      </c>
      <c r="M830" s="26">
        <f t="shared" si="65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67" t="e">
        <f>SUMIFS([1]Up!$J:$J,[1]Up!$D:$D,D830)</f>
        <v>#VALUE!</v>
      </c>
      <c r="BJ830" s="82"/>
      <c r="BK830" s="82" t="str">
        <f t="shared" si="67"/>
        <v>PL10</v>
      </c>
      <c r="BL830" s="53" t="str">
        <f t="shared" si="68"/>
        <v/>
      </c>
      <c r="BM830" s="53" t="s">
        <v>50</v>
      </c>
      <c r="BN830" s="84" t="s">
        <v>3840</v>
      </c>
      <c r="BO830" s="53"/>
      <c r="BP830" s="53" t="s">
        <v>3841</v>
      </c>
      <c r="BQ830" s="53">
        <v>16</v>
      </c>
      <c r="BR830" s="83">
        <v>46189</v>
      </c>
      <c r="BS830" s="53"/>
      <c r="BT830" s="53"/>
    </row>
    <row r="831" spans="3:72" ht="14.25" hidden="1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66"/>
        <v>3</v>
      </c>
      <c r="M831" s="26">
        <f t="shared" si="6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>
        <v>3</v>
      </c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67" t="e">
        <f>SUMIFS([1]Up!$J:$J,[1]Up!$D:$D,D831)</f>
        <v>#VALUE!</v>
      </c>
      <c r="BJ831" s="82"/>
      <c r="BK831" s="82" t="str">
        <f t="shared" si="67"/>
        <v/>
      </c>
      <c r="BL831" s="53" t="str">
        <f t="shared" si="68"/>
        <v/>
      </c>
      <c r="BM831" s="53" t="s">
        <v>61</v>
      </c>
      <c r="BN831" s="53" t="s">
        <v>3850</v>
      </c>
      <c r="BO831" s="53"/>
      <c r="BP831" s="53" t="s">
        <v>3851</v>
      </c>
      <c r="BQ831" s="53">
        <v>1</v>
      </c>
      <c r="BR831" s="83">
        <v>46189</v>
      </c>
      <c r="BS831" s="53"/>
      <c r="BT831" s="53"/>
    </row>
    <row r="832" spans="3:72" ht="14.25" hidden="1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66"/>
        <v>0</v>
      </c>
      <c r="M832" s="26">
        <f t="shared" si="65"/>
        <v>3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67" t="e">
        <f>SUMIFS([1]Up!$J:$J,[1]Up!$D:$D,D832)</f>
        <v>#VALUE!</v>
      </c>
      <c r="BJ832" s="82"/>
      <c r="BK832" s="82" t="str">
        <f t="shared" si="67"/>
        <v/>
      </c>
      <c r="BL832" s="53" t="str">
        <f t="shared" si="68"/>
        <v/>
      </c>
      <c r="BM832" s="53" t="s">
        <v>75</v>
      </c>
      <c r="BN832" s="53"/>
      <c r="BO832" s="53"/>
      <c r="BP832" s="53"/>
      <c r="BQ832" s="53"/>
      <c r="BR832" s="83"/>
      <c r="BS832" s="53"/>
      <c r="BT832" s="53"/>
    </row>
    <row r="833" spans="3:72" ht="14.25" hidden="1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66"/>
        <v>3</v>
      </c>
      <c r="M833" s="26">
        <f t="shared" si="65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67" t="e">
        <f>SUMIFS([1]Up!$J:$J,[1]Up!$D:$D,D833)</f>
        <v>#VALUE!</v>
      </c>
      <c r="BJ833" s="82"/>
      <c r="BK833" s="82" t="str">
        <f t="shared" si="67"/>
        <v>PL10</v>
      </c>
      <c r="BL833" s="53" t="str">
        <f t="shared" si="68"/>
        <v/>
      </c>
      <c r="BM833" s="53" t="s">
        <v>50</v>
      </c>
      <c r="BN833" s="84" t="s">
        <v>3840</v>
      </c>
      <c r="BO833" s="53"/>
      <c r="BP833" s="53" t="s">
        <v>3841</v>
      </c>
      <c r="BQ833" s="53">
        <v>1</v>
      </c>
      <c r="BR833" s="83">
        <v>46189</v>
      </c>
      <c r="BS833" s="53"/>
      <c r="BT833" s="53"/>
    </row>
    <row r="834" spans="3:72" ht="14.25" hidden="1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66"/>
        <v>6</v>
      </c>
      <c r="M834" s="26">
        <f t="shared" si="65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67" t="e">
        <f>SUMIFS([1]Up!$J:$J,[1]Up!$D:$D,D834)</f>
        <v>#VALUE!</v>
      </c>
      <c r="BJ834" s="82"/>
      <c r="BK834" s="82" t="str">
        <f t="shared" si="67"/>
        <v>PL10</v>
      </c>
      <c r="BL834" s="53" t="str">
        <f t="shared" si="68"/>
        <v/>
      </c>
      <c r="BM834" s="53" t="s">
        <v>50</v>
      </c>
      <c r="BN834" s="84" t="s">
        <v>3840</v>
      </c>
      <c r="BO834" s="53"/>
      <c r="BP834" s="53" t="s">
        <v>3841</v>
      </c>
      <c r="BQ834" s="53">
        <v>2</v>
      </c>
      <c r="BR834" s="83">
        <v>46189</v>
      </c>
      <c r="BS834" s="53"/>
      <c r="BT834" s="53"/>
    </row>
    <row r="835" spans="3:72" ht="14.25" hidden="1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66"/>
        <v>12</v>
      </c>
      <c r="M835" s="26">
        <f t="shared" si="65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67" t="e">
        <f>SUMIFS([1]Up!$J:$J,[1]Up!$D:$D,D835)</f>
        <v>#VALUE!</v>
      </c>
      <c r="BJ835" s="82"/>
      <c r="BK835" s="82" t="str">
        <f t="shared" si="67"/>
        <v>PL10</v>
      </c>
      <c r="BL835" s="53" t="str">
        <f t="shared" si="68"/>
        <v/>
      </c>
      <c r="BM835" s="53" t="s">
        <v>50</v>
      </c>
      <c r="BN835" s="84" t="s">
        <v>3840</v>
      </c>
      <c r="BO835" s="53"/>
      <c r="BP835" s="53" t="s">
        <v>3841</v>
      </c>
      <c r="BQ835" s="53">
        <v>4</v>
      </c>
      <c r="BR835" s="83">
        <v>46189</v>
      </c>
      <c r="BS835" s="53"/>
      <c r="BT835" s="53"/>
    </row>
    <row r="836" spans="3:72" ht="14.25" hidden="1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66"/>
        <v>6</v>
      </c>
      <c r="M836" s="26">
        <f t="shared" si="6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>
        <v>6</v>
      </c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67" t="e">
        <f>SUMIFS([1]Up!$J:$J,[1]Up!$D:$D,D836)</f>
        <v>#VALUE!</v>
      </c>
      <c r="BJ836" s="82"/>
      <c r="BK836" s="82" t="str">
        <f t="shared" si="67"/>
        <v>PL1.5</v>
      </c>
      <c r="BL836" s="53" t="str">
        <f t="shared" si="68"/>
        <v/>
      </c>
      <c r="BM836" s="53" t="s">
        <v>61</v>
      </c>
      <c r="BN836" s="53" t="s">
        <v>3842</v>
      </c>
      <c r="BO836" s="53"/>
      <c r="BP836" s="53" t="s">
        <v>3843</v>
      </c>
      <c r="BQ836" s="53">
        <v>2</v>
      </c>
      <c r="BR836" s="83">
        <v>46189</v>
      </c>
      <c r="BS836" s="53"/>
      <c r="BT836" s="53"/>
    </row>
    <row r="837" spans="3:72" ht="14.25" hidden="1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66"/>
        <v>6</v>
      </c>
      <c r="M837" s="26">
        <f t="shared" ref="M837:M844" si="6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>
        <v>6</v>
      </c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67" t="e">
        <f>SUMIFS([1]Up!$J:$J,[1]Up!$D:$D,D837)</f>
        <v>#VALUE!</v>
      </c>
      <c r="BJ837" s="82"/>
      <c r="BK837" s="82" t="str">
        <f t="shared" si="67"/>
        <v>PL1.5</v>
      </c>
      <c r="BL837" s="53" t="str">
        <f t="shared" si="68"/>
        <v/>
      </c>
      <c r="BM837" s="53" t="s">
        <v>61</v>
      </c>
      <c r="BN837" s="53" t="s">
        <v>3842</v>
      </c>
      <c r="BO837" s="53"/>
      <c r="BP837" s="53" t="s">
        <v>3843</v>
      </c>
      <c r="BQ837" s="53">
        <v>2</v>
      </c>
      <c r="BR837" s="83">
        <v>46189</v>
      </c>
      <c r="BS837" s="53"/>
      <c r="BT837" s="53"/>
    </row>
    <row r="838" spans="3:72" ht="14.25" hidden="1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66"/>
        <v>3</v>
      </c>
      <c r="M838" s="26">
        <f t="shared" si="6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>
        <v>3</v>
      </c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67" t="e">
        <f>SUMIFS([1]Up!$J:$J,[1]Up!$D:$D,D838)</f>
        <v>#VALUE!</v>
      </c>
      <c r="BJ838" s="82"/>
      <c r="BK838" s="82" t="str">
        <f t="shared" si="67"/>
        <v>PL1.5</v>
      </c>
      <c r="BL838" s="53" t="str">
        <f t="shared" si="68"/>
        <v/>
      </c>
      <c r="BM838" s="53" t="s">
        <v>61</v>
      </c>
      <c r="BN838" s="53" t="s">
        <v>3842</v>
      </c>
      <c r="BO838" s="53"/>
      <c r="BP838" s="53" t="s">
        <v>3843</v>
      </c>
      <c r="BQ838" s="53">
        <v>1</v>
      </c>
      <c r="BR838" s="83">
        <v>46189</v>
      </c>
      <c r="BS838" s="53"/>
      <c r="BT838" s="53"/>
    </row>
    <row r="839" spans="3:72" ht="14.25" hidden="1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66"/>
        <v>0</v>
      </c>
      <c r="M839" s="26">
        <f t="shared" si="6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67" t="e">
        <f>SUMIFS([1]Up!$J:$J,[1]Up!$D:$D,D839)</f>
        <v>#VALUE!</v>
      </c>
      <c r="BJ839" s="82"/>
      <c r="BK839" s="82" t="str">
        <f t="shared" si="67"/>
        <v/>
      </c>
      <c r="BL839" s="53" t="str">
        <f t="shared" si="68"/>
        <v/>
      </c>
      <c r="BM839" s="53" t="s">
        <v>61</v>
      </c>
      <c r="BN839" s="53"/>
      <c r="BO839" s="53"/>
      <c r="BP839" s="53"/>
      <c r="BQ839" s="53"/>
      <c r="BR839" s="83"/>
      <c r="BS839" s="53"/>
      <c r="BT839" s="53"/>
    </row>
    <row r="840" spans="3:72" ht="14.25" hidden="1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66"/>
        <v>30</v>
      </c>
      <c r="M840" s="26">
        <f t="shared" si="6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>
        <v>30</v>
      </c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67" t="e">
        <f>SUMIFS([1]Up!$J:$J,[1]Up!$D:$D,D840)</f>
        <v>#VALUE!</v>
      </c>
      <c r="BJ840" s="82"/>
      <c r="BK840" s="82" t="str">
        <f t="shared" si="67"/>
        <v xml:space="preserve">PL1.5 </v>
      </c>
      <c r="BL840" s="53" t="str">
        <f t="shared" si="68"/>
        <v/>
      </c>
      <c r="BM840" s="53" t="s">
        <v>50</v>
      </c>
      <c r="BN840" s="53" t="s">
        <v>3842</v>
      </c>
      <c r="BO840" s="53"/>
      <c r="BP840" s="53" t="s">
        <v>3843</v>
      </c>
      <c r="BQ840" s="53">
        <v>10</v>
      </c>
      <c r="BR840" s="83">
        <v>46189</v>
      </c>
      <c r="BS840" s="53"/>
      <c r="BT840" s="53"/>
    </row>
    <row r="841" spans="3:72" ht="14.25" hidden="1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66"/>
        <v>0</v>
      </c>
      <c r="M841" s="26">
        <f t="shared" si="69"/>
        <v>30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67" t="e">
        <f>SUMIFS([1]Up!$J:$J,[1]Up!$D:$D,D841)</f>
        <v>#VALUE!</v>
      </c>
      <c r="BJ841" s="82"/>
      <c r="BK841" s="82" t="str">
        <f t="shared" si="67"/>
        <v/>
      </c>
      <c r="BL841" s="53" t="str">
        <f t="shared" si="68"/>
        <v/>
      </c>
      <c r="BM841" s="53" t="s">
        <v>75</v>
      </c>
      <c r="BN841" s="53"/>
      <c r="BO841" s="53"/>
      <c r="BP841" s="53"/>
      <c r="BQ841" s="53"/>
      <c r="BR841" s="83"/>
      <c r="BS841" s="53"/>
      <c r="BT841" s="53"/>
    </row>
    <row r="842" spans="3:72" ht="14.25" hidden="1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66"/>
        <v>0</v>
      </c>
      <c r="M842" s="26">
        <f t="shared" si="69"/>
        <v>3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67" t="e">
        <f>SUMIFS([1]Up!$J:$J,[1]Up!$D:$D,D842)</f>
        <v>#VALUE!</v>
      </c>
      <c r="BJ842" s="82"/>
      <c r="BK842" s="82" t="str">
        <f t="shared" si="67"/>
        <v/>
      </c>
      <c r="BL842" s="53" t="str">
        <f t="shared" si="68"/>
        <v/>
      </c>
      <c r="BM842" s="53" t="s">
        <v>75</v>
      </c>
      <c r="BN842" s="53"/>
      <c r="BO842" s="53"/>
      <c r="BP842" s="53"/>
      <c r="BQ842" s="53"/>
      <c r="BR842" s="83"/>
      <c r="BS842" s="53"/>
      <c r="BT842" s="53"/>
    </row>
    <row r="843" spans="3:72" ht="14.25" hidden="1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66"/>
        <v>0</v>
      </c>
      <c r="M843" s="26">
        <f t="shared" si="69"/>
        <v>3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67" t="e">
        <f>SUMIFS([1]Up!$J:$J,[1]Up!$D:$D,D843)</f>
        <v>#VALUE!</v>
      </c>
      <c r="BJ843" s="82"/>
      <c r="BK843" s="82" t="str">
        <f t="shared" si="67"/>
        <v/>
      </c>
      <c r="BL843" s="53" t="str">
        <f t="shared" si="68"/>
        <v/>
      </c>
      <c r="BM843" s="53" t="s">
        <v>75</v>
      </c>
      <c r="BN843" s="53"/>
      <c r="BO843" s="53"/>
      <c r="BP843" s="53"/>
      <c r="BQ843" s="53"/>
      <c r="BR843" s="83"/>
      <c r="BS843" s="53"/>
      <c r="BT843" s="53"/>
    </row>
    <row r="844" spans="3:72" ht="14.25" hidden="1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66"/>
        <v>0</v>
      </c>
      <c r="M844" s="26">
        <f t="shared" si="69"/>
        <v>78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67" t="e">
        <f>SUMIFS([1]Up!$J:$J,[1]Up!$D:$D,D844)</f>
        <v>#VALUE!</v>
      </c>
      <c r="BJ844" s="82"/>
      <c r="BK844" s="82" t="str">
        <f t="shared" si="67"/>
        <v/>
      </c>
      <c r="BL844" s="53" t="str">
        <f t="shared" si="68"/>
        <v/>
      </c>
      <c r="BM844" s="53" t="s">
        <v>75</v>
      </c>
      <c r="BN844" s="53"/>
      <c r="BO844" s="53"/>
      <c r="BP844" s="53"/>
      <c r="BQ844" s="53"/>
      <c r="BR844" s="83"/>
      <c r="BS844" s="53"/>
      <c r="BT844" s="53"/>
    </row>
    <row r="845" spans="3:72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67"/>
      <c r="BJ845" s="82"/>
      <c r="BK845" s="82"/>
      <c r="BL845" s="53"/>
      <c r="BM845" s="53"/>
      <c r="BN845" s="53"/>
      <c r="BO845" s="53"/>
      <c r="BP845" s="53"/>
      <c r="BQ845" s="53"/>
      <c r="BR845" s="83"/>
      <c r="BS845" s="53"/>
      <c r="BT845" s="53"/>
    </row>
    <row r="846" spans="3:72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67"/>
      <c r="BJ846" s="82"/>
      <c r="BK846" s="82"/>
      <c r="BL846" s="53"/>
      <c r="BM846" s="53"/>
      <c r="BN846" s="53"/>
      <c r="BO846" s="53"/>
      <c r="BP846" s="53"/>
      <c r="BQ846" s="53"/>
      <c r="BR846" s="83"/>
      <c r="BS846" s="53"/>
      <c r="BT846" s="53"/>
    </row>
  </sheetData>
  <autoFilter ref="C29:BT846" xr:uid="{B5DE6D30-F474-449D-82A7-1262A8A8C8BB}">
    <filterColumn colId="56">
      <customFilters>
        <customFilter operator="notEqual" val=" "/>
      </customFilters>
    </filterColumn>
  </autoFilter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60"/>
      <c r="AH1" s="261"/>
      <c r="AI1" s="261"/>
      <c r="AJ1" s="261"/>
      <c r="AK1" s="261"/>
      <c r="AL1" s="261"/>
      <c r="AM1" s="261"/>
      <c r="AN1" s="261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88"/>
      <c r="AZ1" s="260"/>
      <c r="BA1" s="260"/>
      <c r="BB1" s="260"/>
      <c r="BC1" s="260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62"/>
      <c r="AH2" s="262"/>
      <c r="AI2" s="262"/>
      <c r="AJ2" s="262"/>
      <c r="AK2" s="262"/>
      <c r="AL2" s="262"/>
      <c r="AM2" s="262"/>
      <c r="AN2" s="262"/>
      <c r="AO2" s="262"/>
      <c r="AP2" s="262"/>
      <c r="AQ2" s="262"/>
      <c r="AR2" s="262"/>
      <c r="AS2" s="262"/>
      <c r="AT2" s="262"/>
      <c r="AU2" s="262"/>
      <c r="AV2" s="262"/>
      <c r="AW2" s="262"/>
      <c r="AX2" s="262"/>
      <c r="AY2" s="236"/>
      <c r="AZ2" s="263"/>
      <c r="BA2" s="263"/>
      <c r="BB2" s="263"/>
      <c r="BC2" s="263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62"/>
      <c r="AH3" s="262"/>
      <c r="AI3" s="262"/>
      <c r="AJ3" s="262"/>
      <c r="AK3" s="262"/>
      <c r="AL3" s="262"/>
      <c r="AM3" s="262"/>
      <c r="AN3" s="262"/>
      <c r="AO3" s="262"/>
      <c r="AP3" s="262"/>
      <c r="AQ3" s="262"/>
      <c r="AR3" s="262"/>
      <c r="AS3" s="262"/>
      <c r="AT3" s="262"/>
      <c r="AU3" s="262"/>
      <c r="AV3" s="262"/>
      <c r="AW3" s="262"/>
      <c r="AX3" s="262"/>
      <c r="AY3" s="236"/>
      <c r="AZ3" s="263"/>
      <c r="BA3" s="263"/>
      <c r="BB3" s="263"/>
      <c r="BC3" s="263"/>
      <c r="BD3" s="257"/>
      <c r="BE3" s="258"/>
      <c r="BF3" s="258"/>
      <c r="BG3" s="258"/>
      <c r="BH3" s="258"/>
      <c r="BI3" s="93"/>
      <c r="BJ3" s="93"/>
      <c r="BK3" s="92"/>
      <c r="BL3" s="257"/>
      <c r="BM3" s="258"/>
      <c r="BN3" s="258"/>
      <c r="BO3" s="258"/>
      <c r="BP3" s="258"/>
      <c r="BQ3" s="258"/>
      <c r="BR3" s="92"/>
      <c r="BS3" s="257"/>
      <c r="BT3" s="258"/>
      <c r="BU3" s="97" t="s">
        <v>1681</v>
      </c>
      <c r="BV3" s="92"/>
      <c r="BW3" s="92"/>
      <c r="BX3" s="98"/>
      <c r="BY3" s="257"/>
      <c r="BZ3" s="258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58"/>
      <c r="BE4" s="258"/>
      <c r="BF4" s="258"/>
      <c r="BG4" s="258"/>
      <c r="BH4" s="258"/>
      <c r="BI4" s="93"/>
      <c r="BJ4" s="93"/>
      <c r="BK4" s="92"/>
      <c r="BL4" s="258"/>
      <c r="BM4" s="258"/>
      <c r="BN4" s="258"/>
      <c r="BO4" s="258"/>
      <c r="BP4" s="258"/>
      <c r="BQ4" s="258"/>
      <c r="BR4" s="92"/>
      <c r="BS4" s="258"/>
      <c r="BT4" s="258"/>
      <c r="BU4" s="92"/>
      <c r="BV4" s="92"/>
      <c r="BW4" s="92"/>
      <c r="BX4" s="99"/>
      <c r="BY4" s="258"/>
      <c r="BZ4" s="258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5" t="s">
        <v>1691</v>
      </c>
      <c r="AH5" s="247"/>
      <c r="AI5" s="247"/>
      <c r="AJ5" s="247"/>
      <c r="AK5" s="247"/>
      <c r="AL5" s="247"/>
      <c r="AM5" s="247"/>
      <c r="AN5" s="247"/>
      <c r="AO5" s="246"/>
      <c r="AP5" s="245" t="s">
        <v>1691</v>
      </c>
      <c r="AQ5" s="247"/>
      <c r="AR5" s="247"/>
      <c r="AS5" s="247"/>
      <c r="AT5" s="247"/>
      <c r="AU5" s="247"/>
      <c r="AV5" s="247"/>
      <c r="AW5" s="247"/>
      <c r="AX5" s="246"/>
      <c r="AY5" s="95"/>
      <c r="AZ5" s="95"/>
      <c r="BA5" s="95"/>
      <c r="BB5" s="95"/>
      <c r="BC5" s="95"/>
      <c r="BD5" s="259"/>
      <c r="BE5" s="259"/>
      <c r="BF5" s="259"/>
      <c r="BG5" s="259"/>
      <c r="BH5" s="259"/>
      <c r="BI5" s="93"/>
      <c r="BJ5" s="93"/>
      <c r="BK5" s="96"/>
      <c r="BL5" s="259"/>
      <c r="BM5" s="259"/>
      <c r="BN5" s="259"/>
      <c r="BO5" s="259"/>
      <c r="BP5" s="259"/>
      <c r="BQ5" s="259"/>
      <c r="BR5" s="96"/>
      <c r="BS5" s="259"/>
      <c r="BT5" s="259"/>
      <c r="BU5" s="96"/>
      <c r="BV5" s="96"/>
      <c r="BW5" s="101"/>
      <c r="BX5" s="102"/>
      <c r="BY5" s="259"/>
      <c r="BZ5" s="259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5" t="s">
        <v>3590</v>
      </c>
      <c r="AH6" s="247"/>
      <c r="AI6" s="247"/>
      <c r="AJ6" s="247"/>
      <c r="AK6" s="247"/>
      <c r="AL6" s="247"/>
      <c r="AM6" s="247"/>
      <c r="AN6" s="247"/>
      <c r="AO6" s="246"/>
      <c r="AP6" s="245" t="s">
        <v>3591</v>
      </c>
      <c r="AQ6" s="247"/>
      <c r="AR6" s="247"/>
      <c r="AS6" s="247"/>
      <c r="AT6" s="247"/>
      <c r="AU6" s="247"/>
      <c r="AV6" s="247"/>
      <c r="AW6" s="247"/>
      <c r="AX6" s="246"/>
      <c r="AY6" s="95"/>
      <c r="AZ6" s="95"/>
      <c r="BA6" s="95"/>
      <c r="BB6" s="95"/>
      <c r="BC6" s="95"/>
      <c r="BD6" s="248" t="s">
        <v>1687</v>
      </c>
      <c r="BE6" s="248"/>
      <c r="BF6" s="248"/>
      <c r="BG6" s="248"/>
      <c r="BH6" s="248"/>
      <c r="BI6" s="240"/>
      <c r="BJ6" s="240"/>
      <c r="BK6" s="249" t="s">
        <v>1688</v>
      </c>
      <c r="BL6" s="248"/>
      <c r="BM6" s="248"/>
      <c r="BN6" s="248"/>
      <c r="BO6" s="248"/>
      <c r="BP6" s="248"/>
      <c r="BQ6" s="250"/>
      <c r="BR6" s="108" t="s">
        <v>1689</v>
      </c>
      <c r="BS6" s="249" t="s">
        <v>1690</v>
      </c>
      <c r="BT6" s="248"/>
      <c r="BU6" s="248"/>
      <c r="BV6" s="248"/>
      <c r="BW6" s="248"/>
      <c r="BX6" s="253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54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5" t="s">
        <v>3592</v>
      </c>
      <c r="AH7" s="247"/>
      <c r="AI7" s="246"/>
      <c r="AJ7" s="245" t="s">
        <v>3593</v>
      </c>
      <c r="AK7" s="247"/>
      <c r="AL7" s="246"/>
      <c r="AM7" s="245" t="s">
        <v>3594</v>
      </c>
      <c r="AN7" s="247"/>
      <c r="AO7" s="246"/>
      <c r="AP7" s="245" t="s">
        <v>3592</v>
      </c>
      <c r="AQ7" s="247"/>
      <c r="AR7" s="246"/>
      <c r="AS7" s="245" t="s">
        <v>3593</v>
      </c>
      <c r="AT7" s="247"/>
      <c r="AU7" s="246"/>
      <c r="AV7" s="245" t="s">
        <v>3594</v>
      </c>
      <c r="AW7" s="247"/>
      <c r="AX7" s="246"/>
      <c r="AY7" s="109" t="s">
        <v>1691</v>
      </c>
      <c r="AZ7" s="172" t="s">
        <v>1691</v>
      </c>
      <c r="BA7" s="172" t="s">
        <v>1691</v>
      </c>
      <c r="BB7" s="251" t="s">
        <v>1691</v>
      </c>
      <c r="BC7" s="252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5" t="s">
        <v>1691</v>
      </c>
      <c r="BT7" s="256"/>
      <c r="BU7" s="109" t="s">
        <v>1691</v>
      </c>
      <c r="BV7" s="109" t="s">
        <v>1691</v>
      </c>
      <c r="BW7" s="110" t="s">
        <v>1691</v>
      </c>
      <c r="BX7" s="109" t="s">
        <v>1691</v>
      </c>
      <c r="BY7" s="255" t="s">
        <v>1691</v>
      </c>
      <c r="BZ7" s="256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6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0</v>
      </c>
      <c r="X12" s="120">
        <f ca="1">SUMIFS(T:T,C:C,C12,AE:AE,"")/SUMIFS(L:L,C:C,C12,AE:AE,"",AB:AB,"")</f>
        <v>0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29">
        <f ca="1">+L13-T13</f>
        <v>66</v>
      </c>
      <c r="V13" s="129">
        <f ca="1">ROUNDDOWN(T13/J13,0)</f>
        <v>0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0</v>
      </c>
      <c r="X24" s="120">
        <f ca="1">SUMIFS(T:T,C:C,C24,AE:AE,"")/SUMIFS(L:L,C:C,C24,AE:AE,"",AB:AB,"")</f>
        <v>0.37159763313609467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9">
        <f t="shared" ca="1" si="0"/>
        <v>7</v>
      </c>
      <c r="V28" s="129">
        <f t="shared" ca="1" si="1"/>
        <v>0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129">
        <f t="shared" ca="1" si="0"/>
        <v>524</v>
      </c>
      <c r="V37" s="129">
        <f t="shared" ca="1" si="1"/>
        <v>0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0</v>
      </c>
      <c r="X39" s="120">
        <f ca="1">SUMIFS(T:T,C:C,C39,AE:AE,"")/SUMIFS(L:L,C:C,C39,AE:AE,"",AB:AB,"")</f>
        <v>0.42619926199261993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29">
        <f t="shared" ca="1" si="4"/>
        <v>2</v>
      </c>
      <c r="V44" s="129">
        <f t="shared" ca="1" si="5"/>
        <v>0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29">
        <f t="shared" ca="1" si="4"/>
        <v>8</v>
      </c>
      <c r="V47" s="129">
        <f t="shared" ca="1" si="5"/>
        <v>0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29">
        <f t="shared" ca="1" si="4"/>
        <v>612</v>
      </c>
      <c r="V71" s="129">
        <f t="shared" ca="1" si="5"/>
        <v>0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0</v>
      </c>
      <c r="X73" s="120">
        <f ca="1">SUMIFS(T:T,C:C,C73,AE:AE,"")/SUMIFS(L:L,C:C,C73,AE:AE,"",AB:AB,"")</f>
        <v>0.38067061143984221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29">
        <f t="shared" ca="1" si="8"/>
        <v>6</v>
      </c>
      <c r="V84" s="129">
        <f t="shared" ca="1" si="9"/>
        <v>0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29">
        <f t="shared" ca="1" si="8"/>
        <v>308</v>
      </c>
      <c r="V89" s="129">
        <f t="shared" ca="1" si="9"/>
        <v>0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0</v>
      </c>
      <c r="X91" s="120">
        <f ca="1">SUMIFS(T:T,C:C,C91,AE:AE,"")/SUMIFS(L:L,C:C,C91,AE:AE,"",AB:AB,"")</f>
        <v>0.39694656488549618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29">
        <f t="shared" ca="1" si="12"/>
        <v>1</v>
      </c>
      <c r="V94" s="129">
        <f t="shared" ca="1" si="13"/>
        <v>0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4</v>
      </c>
      <c r="U97" s="129">
        <f t="shared" ca="1" si="12"/>
        <v>3</v>
      </c>
      <c r="V97" s="129">
        <f t="shared" ca="1" si="13"/>
        <v>0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29">
        <f t="shared" ca="1" si="12"/>
        <v>1</v>
      </c>
      <c r="V98" s="129">
        <f t="shared" ca="1" si="13"/>
        <v>0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29">
        <f t="shared" ca="1" si="12"/>
        <v>1</v>
      </c>
      <c r="V102" s="129">
        <f t="shared" ca="1" si="13"/>
        <v>0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29">
        <f t="shared" ca="1" si="12"/>
        <v>1</v>
      </c>
      <c r="V103" s="129">
        <f t="shared" ca="1" si="13"/>
        <v>0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2</v>
      </c>
      <c r="U104" s="129">
        <f t="shared" ca="1" si="12"/>
        <v>1</v>
      </c>
      <c r="V104" s="129">
        <f t="shared" ca="1" si="13"/>
        <v>0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35</v>
      </c>
      <c r="U105" s="129">
        <f t="shared" ca="1" si="12"/>
        <v>10</v>
      </c>
      <c r="V105" s="129">
        <f t="shared" ca="1" si="13"/>
        <v>0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29">
        <f t="shared" ca="1" si="12"/>
        <v>1</v>
      </c>
      <c r="V107" s="129">
        <f t="shared" ca="1" si="13"/>
        <v>0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9">
        <f t="shared" ca="1" si="12"/>
        <v>1</v>
      </c>
      <c r="V111" s="129">
        <f t="shared" ca="1" si="13"/>
        <v>0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29">
        <f t="shared" ca="1" si="12"/>
        <v>45</v>
      </c>
      <c r="V112" s="129">
        <f t="shared" ca="1" si="13"/>
        <v>0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9">
        <f t="shared" ca="1" si="12"/>
        <v>1</v>
      </c>
      <c r="V113" s="129">
        <f t="shared" ca="1" si="13"/>
        <v>0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29">
        <f t="shared" ca="1" si="12"/>
        <v>1</v>
      </c>
      <c r="V114" s="129">
        <f t="shared" ca="1" si="13"/>
        <v>0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29">
        <f t="shared" ca="1" si="12"/>
        <v>1</v>
      </c>
      <c r="V115" s="129">
        <f t="shared" ca="1" si="13"/>
        <v>0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129">
        <f t="shared" ca="1" si="12"/>
        <v>2</v>
      </c>
      <c r="V117" s="129">
        <f t="shared" ca="1" si="13"/>
        <v>0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29">
        <f t="shared" ca="1" si="12"/>
        <v>1</v>
      </c>
      <c r="V118" s="129">
        <f t="shared" ca="1" si="13"/>
        <v>0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29">
        <f t="shared" ca="1" si="12"/>
        <v>1</v>
      </c>
      <c r="V119" s="129">
        <f t="shared" ca="1" si="13"/>
        <v>0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29">
        <f t="shared" ca="1" si="12"/>
        <v>556</v>
      </c>
      <c r="V124" s="129">
        <f t="shared" ca="1" si="13"/>
        <v>0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29">
        <f t="shared" ca="1" si="12"/>
        <v>4</v>
      </c>
      <c r="V126" s="129">
        <f t="shared" ca="1" si="13"/>
        <v>0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29">
        <f t="shared" ca="1" si="16"/>
        <v>24</v>
      </c>
      <c r="V132" s="129">
        <f t="shared" ca="1" si="17"/>
        <v>0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29">
        <f t="shared" ca="1" si="16"/>
        <v>1</v>
      </c>
      <c r="V133" s="129">
        <f t="shared" ca="1" si="17"/>
        <v>0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29">
        <f t="shared" ca="1" si="16"/>
        <v>1</v>
      </c>
      <c r="V134" s="129">
        <f t="shared" ca="1" si="17"/>
        <v>0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29">
        <f t="shared" ca="1" si="16"/>
        <v>8</v>
      </c>
      <c r="V139" s="129">
        <f t="shared" ca="1" si="17"/>
        <v>0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29">
        <f t="shared" ca="1" si="16"/>
        <v>8</v>
      </c>
      <c r="V140" s="129">
        <f t="shared" ca="1" si="17"/>
        <v>0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29">
        <f t="shared" ca="1" si="16"/>
        <v>8</v>
      </c>
      <c r="V141" s="129">
        <f t="shared" ca="1" si="17"/>
        <v>0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29">
        <f t="shared" ca="1" si="16"/>
        <v>8</v>
      </c>
      <c r="V142" s="129">
        <f t="shared" ca="1" si="17"/>
        <v>0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29">
        <f t="shared" ca="1" si="16"/>
        <v>8</v>
      </c>
      <c r="V143" s="129">
        <f t="shared" ca="1" si="17"/>
        <v>0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29">
        <f t="shared" ca="1" si="19"/>
        <v>10</v>
      </c>
      <c r="V157" s="129">
        <f t="shared" ca="1" si="20"/>
        <v>0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29">
        <f t="shared" ca="1" si="19"/>
        <v>1</v>
      </c>
      <c r="V158" s="129">
        <f t="shared" ca="1" si="20"/>
        <v>0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9">
        <f t="shared" ca="1" si="19"/>
        <v>1</v>
      </c>
      <c r="V159" s="129">
        <f t="shared" ca="1" si="20"/>
        <v>0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29">
        <f t="shared" ca="1" si="19"/>
        <v>26</v>
      </c>
      <c r="V160" s="129">
        <f t="shared" ca="1" si="20"/>
        <v>0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29">
        <f t="shared" ca="1" si="19"/>
        <v>1</v>
      </c>
      <c r="V164" s="129">
        <f t="shared" ca="1" si="20"/>
        <v>0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0.40401070586319032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29">
        <f t="shared" ca="1" si="23"/>
        <v>1</v>
      </c>
      <c r="V167" s="129">
        <f t="shared" ca="1" si="24"/>
        <v>0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0.91645028257217043</v>
      </c>
      <c r="U171" s="129">
        <f t="shared" ca="1" si="23"/>
        <v>8.3549717427829573E-2</v>
      </c>
      <c r="V171" s="129">
        <f t="shared" ca="1" si="24"/>
        <v>0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0.91645028257217043</v>
      </c>
      <c r="U172" s="129">
        <f t="shared" ca="1" si="23"/>
        <v>8.3549717427829573E-2</v>
      </c>
      <c r="V172" s="129">
        <f t="shared" ca="1" si="24"/>
        <v>0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29">
        <f t="shared" ca="1" si="23"/>
        <v>4</v>
      </c>
      <c r="V175" s="129">
        <f t="shared" ca="1" si="24"/>
        <v>0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29">
        <f t="shared" ca="1" si="23"/>
        <v>1</v>
      </c>
      <c r="V176" s="129">
        <f t="shared" ca="1" si="24"/>
        <v>0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29">
        <f t="shared" ca="1" si="23"/>
        <v>2</v>
      </c>
      <c r="V179" s="129">
        <f t="shared" ca="1" si="24"/>
        <v>0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129">
        <f t="shared" ca="1" si="23"/>
        <v>2</v>
      </c>
      <c r="V185" s="129">
        <f t="shared" ca="1" si="24"/>
        <v>0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29">
        <f t="shared" ca="1" si="23"/>
        <v>51</v>
      </c>
      <c r="V186" s="129">
        <f t="shared" ca="1" si="24"/>
        <v>0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29">
        <f t="shared" ca="1" si="23"/>
        <v>2</v>
      </c>
      <c r="V187" s="129">
        <f t="shared" ca="1" si="24"/>
        <v>0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29">
        <f t="shared" ca="1" si="23"/>
        <v>2</v>
      </c>
      <c r="V188" s="129">
        <f t="shared" ca="1" si="24"/>
        <v>0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29">
        <f t="shared" ca="1" si="23"/>
        <v>2</v>
      </c>
      <c r="V189" s="129">
        <f t="shared" ca="1" si="24"/>
        <v>0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29">
        <f t="shared" ca="1" si="23"/>
        <v>4</v>
      </c>
      <c r="V191" s="129">
        <f t="shared" ca="1" si="24"/>
        <v>0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129">
        <f t="shared" ca="1" si="23"/>
        <v>2</v>
      </c>
      <c r="V192" s="129">
        <f t="shared" ca="1" si="24"/>
        <v>0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29">
        <f t="shared" ca="1" si="23"/>
        <v>2</v>
      </c>
      <c r="V193" s="129">
        <f t="shared" ca="1" si="24"/>
        <v>0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29">
        <f t="shared" ca="1" si="23"/>
        <v>638</v>
      </c>
      <c r="V198" s="129">
        <f t="shared" ca="1" si="24"/>
        <v>0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29">
        <f t="shared" ca="1" si="23"/>
        <v>4</v>
      </c>
      <c r="V200" s="129">
        <f t="shared" ca="1" si="24"/>
        <v>0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0</v>
      </c>
      <c r="X201" s="120">
        <f ca="1">SUMIFS(T:T,C:C,C201,AE:AE,"")/SUMIFS(L:L,C:C,C201,AE:AE,"",AB:AB,"")</f>
        <v>0.37190853943070462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11</v>
      </c>
      <c r="U207" s="129">
        <f t="shared" ca="1" si="27"/>
        <v>1</v>
      </c>
      <c r="V207" s="129">
        <f t="shared" ca="1" si="28"/>
        <v>0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9">
        <f t="shared" ca="1" si="27"/>
        <v>1</v>
      </c>
      <c r="V209" s="129">
        <f t="shared" ca="1" si="28"/>
        <v>0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9">
        <f t="shared" ca="1" si="27"/>
        <v>8</v>
      </c>
      <c r="V224" s="129">
        <f t="shared" ca="1" si="28"/>
        <v>0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9">
        <f t="shared" ca="1" si="27"/>
        <v>8</v>
      </c>
      <c r="V225" s="129">
        <f t="shared" ca="1" si="28"/>
        <v>0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29">
        <f t="shared" ca="1" si="27"/>
        <v>1318</v>
      </c>
      <c r="V228" s="129">
        <f t="shared" ca="1" si="28"/>
        <v>0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29">
        <f t="shared" ca="1" si="27"/>
        <v>10</v>
      </c>
      <c r="V230" s="129">
        <f t="shared" ca="1" si="28"/>
        <v>0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29">
        <f t="shared" ca="1" si="31"/>
        <v>24</v>
      </c>
      <c r="V236" s="129">
        <f t="shared" ca="1" si="32"/>
        <v>0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29">
        <f t="shared" ca="1" si="31"/>
        <v>1</v>
      </c>
      <c r="V237" s="129">
        <f t="shared" ca="1" si="32"/>
        <v>0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29">
        <f t="shared" ca="1" si="31"/>
        <v>1</v>
      </c>
      <c r="V238" s="129">
        <f t="shared" ca="1" si="32"/>
        <v>0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29">
        <f t="shared" ca="1" si="31"/>
        <v>8</v>
      </c>
      <c r="V243" s="129">
        <f t="shared" ca="1" si="32"/>
        <v>0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129">
        <f t="shared" ca="1" si="31"/>
        <v>8</v>
      </c>
      <c r="V244" s="129">
        <f t="shared" ca="1" si="32"/>
        <v>0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9">
        <f t="shared" ca="1" si="31"/>
        <v>8</v>
      </c>
      <c r="V245" s="129">
        <f t="shared" ca="1" si="32"/>
        <v>0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129">
        <f t="shared" ca="1" si="31"/>
        <v>8</v>
      </c>
      <c r="V246" s="129">
        <f t="shared" ca="1" si="32"/>
        <v>0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29">
        <f t="shared" ca="1" si="31"/>
        <v>8</v>
      </c>
      <c r="V247" s="129">
        <f t="shared" ca="1" si="32"/>
        <v>0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9">
        <f t="shared" ca="1" si="35"/>
        <v>10</v>
      </c>
      <c r="V261" s="129">
        <f t="shared" ca="1" si="36"/>
        <v>0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9">
        <f t="shared" ca="1" si="35"/>
        <v>1</v>
      </c>
      <c r="V262" s="129">
        <f t="shared" ca="1" si="36"/>
        <v>0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9">
        <f t="shared" ca="1" si="35"/>
        <v>1</v>
      </c>
      <c r="V263" s="129">
        <f t="shared" ca="1" si="36"/>
        <v>0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29">
        <f t="shared" ca="1" si="35"/>
        <v>26</v>
      </c>
      <c r="V264" s="129">
        <f t="shared" ca="1" si="36"/>
        <v>0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29">
        <f t="shared" ca="1" si="35"/>
        <v>1</v>
      </c>
      <c r="V268" s="129">
        <f t="shared" ca="1" si="36"/>
        <v>0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0</v>
      </c>
      <c r="X269" s="120">
        <f ca="1">SUMIFS(T:T,C:C,C269,AE:AE,"")/SUMIFS(L:L,C:C,C269,AE:AE,"",AB:AB,"")</f>
        <v>0.4007155635062612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29">
        <f t="shared" ca="1" si="39"/>
        <v>5</v>
      </c>
      <c r="V273" s="129">
        <f t="shared" ca="1" si="40"/>
        <v>0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9">
        <f t="shared" ca="1" si="39"/>
        <v>2</v>
      </c>
      <c r="V276" s="129">
        <f t="shared" ca="1" si="40"/>
        <v>0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9">
        <f t="shared" ca="1" si="39"/>
        <v>1</v>
      </c>
      <c r="V281" s="129">
        <f t="shared" ca="1" si="40"/>
        <v>0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9">
        <f t="shared" ca="1" si="39"/>
        <v>1</v>
      </c>
      <c r="V282" s="129">
        <f t="shared" ca="1" si="40"/>
        <v>0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9">
        <f t="shared" ca="1" si="39"/>
        <v>4</v>
      </c>
      <c r="V285" s="129">
        <f t="shared" ca="1" si="40"/>
        <v>0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129">
        <f t="shared" ca="1" si="39"/>
        <v>1</v>
      </c>
      <c r="V286" s="129">
        <f t="shared" ca="1" si="40"/>
        <v>0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129">
        <f t="shared" ca="1" si="39"/>
        <v>1</v>
      </c>
      <c r="V287" s="129">
        <f t="shared" ca="1" si="40"/>
        <v>0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29">
        <f t="shared" ca="1" si="39"/>
        <v>2</v>
      </c>
      <c r="V288" s="129">
        <f t="shared" ca="1" si="40"/>
        <v>0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129">
        <f t="shared" ca="1" si="39"/>
        <v>2</v>
      </c>
      <c r="V289" s="129">
        <f t="shared" ca="1" si="40"/>
        <v>0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129">
        <f t="shared" ca="1" si="39"/>
        <v>2</v>
      </c>
      <c r="V290" s="129">
        <f t="shared" ca="1" si="40"/>
        <v>0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29">
        <f t="shared" ca="1" si="39"/>
        <v>310</v>
      </c>
      <c r="V295" s="129">
        <f t="shared" ca="1" si="40"/>
        <v>0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29">
        <f t="shared" ca="1" si="39"/>
        <v>4</v>
      </c>
      <c r="V297" s="129">
        <f t="shared" ca="1" si="40"/>
        <v>0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9">
        <f t="shared" ca="1" si="43"/>
        <v>24</v>
      </c>
      <c r="V303" s="129">
        <f t="shared" ca="1" si="44"/>
        <v>0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9">
        <f t="shared" ca="1" si="43"/>
        <v>1</v>
      </c>
      <c r="V304" s="129">
        <f t="shared" ca="1" si="44"/>
        <v>0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129">
        <f t="shared" ca="1" si="43"/>
        <v>1</v>
      </c>
      <c r="V305" s="129">
        <f t="shared" ca="1" si="44"/>
        <v>0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29">
        <f t="shared" ca="1" si="43"/>
        <v>8</v>
      </c>
      <c r="V310" s="129">
        <f t="shared" ca="1" si="44"/>
        <v>0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29">
        <f t="shared" ca="1" si="43"/>
        <v>8</v>
      </c>
      <c r="V311" s="129">
        <f t="shared" ca="1" si="44"/>
        <v>0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129">
        <f t="shared" ca="1" si="43"/>
        <v>8</v>
      </c>
      <c r="V312" s="129">
        <f t="shared" ca="1" si="44"/>
        <v>0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29">
        <f t="shared" ca="1" si="43"/>
        <v>8</v>
      </c>
      <c r="V313" s="129">
        <f t="shared" ca="1" si="44"/>
        <v>0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29">
        <f t="shared" ca="1" si="43"/>
        <v>8</v>
      </c>
      <c r="V314" s="129">
        <f t="shared" ca="1" si="44"/>
        <v>0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29">
        <f t="shared" ca="1" si="47"/>
        <v>10</v>
      </c>
      <c r="V328" s="129">
        <f t="shared" ca="1" si="48"/>
        <v>0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129">
        <f t="shared" ca="1" si="47"/>
        <v>1</v>
      </c>
      <c r="V329" s="129">
        <f t="shared" ca="1" si="48"/>
        <v>0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9">
        <f t="shared" ca="1" si="47"/>
        <v>1</v>
      </c>
      <c r="V330" s="129">
        <f t="shared" ca="1" si="48"/>
        <v>0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9">
        <f t="shared" ca="1" si="47"/>
        <v>26</v>
      </c>
      <c r="V331" s="129">
        <f t="shared" ca="1" si="48"/>
        <v>0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9">
        <f t="shared" ca="1" si="47"/>
        <v>1</v>
      </c>
      <c r="V335" s="129">
        <f t="shared" ca="1" si="48"/>
        <v>0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0</v>
      </c>
      <c r="X336" s="120">
        <f ca="1">SUMIFS(T:T,C:C,C336,AE:AE,"")/SUMIFS(L:L,C:C,C336,AE:AE,"",AB:AB,"")</f>
        <v>0.3857452588438342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9">
        <f t="shared" ca="1" si="51"/>
        <v>1</v>
      </c>
      <c r="V339" s="129">
        <f t="shared" ca="1" si="52"/>
        <v>0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0.91645028257217043</v>
      </c>
      <c r="U340" s="129">
        <f t="shared" ca="1" si="51"/>
        <v>8.3549717427829573E-2</v>
      </c>
      <c r="V340" s="129">
        <f t="shared" ca="1" si="52"/>
        <v>0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0.91645028257217043</v>
      </c>
      <c r="U341" s="129">
        <f t="shared" ca="1" si="51"/>
        <v>8.3549717427829573E-2</v>
      </c>
      <c r="V341" s="129">
        <f t="shared" ca="1" si="52"/>
        <v>0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129">
        <f t="shared" ca="1" si="51"/>
        <v>8</v>
      </c>
      <c r="V342" s="129">
        <f t="shared" ca="1" si="52"/>
        <v>0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29">
        <f t="shared" ca="1" si="51"/>
        <v>1</v>
      </c>
      <c r="V346" s="129">
        <f t="shared" ca="1" si="52"/>
        <v>0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129">
        <f t="shared" ca="1" si="51"/>
        <v>1</v>
      </c>
      <c r="V347" s="129">
        <f t="shared" ca="1" si="52"/>
        <v>0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29">
        <f t="shared" ca="1" si="51"/>
        <v>1</v>
      </c>
      <c r="V348" s="129">
        <f t="shared" ca="1" si="52"/>
        <v>0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0</v>
      </c>
      <c r="U349" s="129">
        <f t="shared" ca="1" si="51"/>
        <v>1</v>
      </c>
      <c r="V349" s="129">
        <f t="shared" ca="1" si="52"/>
        <v>0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29">
        <f t="shared" ca="1" si="51"/>
        <v>352</v>
      </c>
      <c r="V354" s="129">
        <f t="shared" ca="1" si="52"/>
        <v>0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29">
        <f t="shared" ca="1" si="51"/>
        <v>4</v>
      </c>
      <c r="V356" s="129">
        <f t="shared" ca="1" si="52"/>
        <v>0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0</v>
      </c>
      <c r="X357" s="120">
        <f ca="1">SUMIFS(T:T,C:C,C357,AE:AE,"")/SUMIFS(L:L,C:C,C357,AE:AE,"",AB:AB,"")</f>
        <v>0.41316793893129772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29">
        <f t="shared" ref="U358:U392" ca="1" si="55">+L358-T358</f>
        <v>1</v>
      </c>
      <c r="V358" s="129">
        <f t="shared" ref="V358:V392" ca="1" si="56">ROUNDDOWN(T358/J358,0)</f>
        <v>0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129">
        <f t="shared" ca="1" si="55"/>
        <v>1</v>
      </c>
      <c r="V369" s="129">
        <f t="shared" ca="1" si="56"/>
        <v>0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29">
        <f t="shared" ca="1" si="55"/>
        <v>1</v>
      </c>
      <c r="V377" s="129">
        <f t="shared" ca="1" si="56"/>
        <v>0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29">
        <f t="shared" ca="1" si="55"/>
        <v>1</v>
      </c>
      <c r="V378" s="129">
        <f t="shared" ca="1" si="56"/>
        <v>0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29">
        <f t="shared" ca="1" si="55"/>
        <v>2</v>
      </c>
      <c r="V380" s="129">
        <f t="shared" ca="1" si="56"/>
        <v>0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129">
        <f t="shared" ca="1" si="55"/>
        <v>1</v>
      </c>
      <c r="V381" s="129">
        <f t="shared" ca="1" si="56"/>
        <v>0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129">
        <f t="shared" ca="1" si="55"/>
        <v>1</v>
      </c>
      <c r="V382" s="129">
        <f t="shared" ca="1" si="56"/>
        <v>0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29">
        <f t="shared" ca="1" si="55"/>
        <v>45</v>
      </c>
      <c r="V383" s="129">
        <f t="shared" ca="1" si="56"/>
        <v>0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9">
        <f t="shared" ca="1" si="55"/>
        <v>1</v>
      </c>
      <c r="V384" s="129">
        <f t="shared" ca="1" si="56"/>
        <v>0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9">
        <f t="shared" ca="1" si="55"/>
        <v>1</v>
      </c>
      <c r="V385" s="129">
        <f t="shared" ca="1" si="56"/>
        <v>0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129">
        <f t="shared" ca="1" si="55"/>
        <v>556</v>
      </c>
      <c r="V390" s="129">
        <f t="shared" ca="1" si="56"/>
        <v>0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9">
        <f t="shared" ca="1" si="55"/>
        <v>4</v>
      </c>
      <c r="V392" s="129">
        <f t="shared" ca="1" si="56"/>
        <v>0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9">
        <f t="shared" ca="1" si="59"/>
        <v>24</v>
      </c>
      <c r="V398" s="129">
        <f t="shared" ca="1" si="60"/>
        <v>0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0</v>
      </c>
      <c r="U399" s="129">
        <f t="shared" ca="1" si="59"/>
        <v>1</v>
      </c>
      <c r="V399" s="129">
        <f t="shared" ca="1" si="60"/>
        <v>0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29">
        <f t="shared" ca="1" si="59"/>
        <v>1</v>
      </c>
      <c r="V400" s="129">
        <f t="shared" ca="1" si="60"/>
        <v>0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29">
        <f t="shared" ca="1" si="59"/>
        <v>8</v>
      </c>
      <c r="V405" s="129">
        <f t="shared" ca="1" si="60"/>
        <v>0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29">
        <f t="shared" ca="1" si="59"/>
        <v>8</v>
      </c>
      <c r="V406" s="129">
        <f t="shared" ca="1" si="60"/>
        <v>0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129">
        <f t="shared" ca="1" si="59"/>
        <v>8</v>
      </c>
      <c r="V407" s="129">
        <f t="shared" ca="1" si="60"/>
        <v>0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9">
        <f t="shared" ca="1" si="59"/>
        <v>8</v>
      </c>
      <c r="V408" s="129">
        <f t="shared" ca="1" si="60"/>
        <v>0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9">
        <f t="shared" ca="1" si="59"/>
        <v>8</v>
      </c>
      <c r="V409" s="129">
        <f t="shared" ca="1" si="60"/>
        <v>0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129">
        <f t="shared" ca="1" si="63"/>
        <v>10</v>
      </c>
      <c r="V423" s="129">
        <f t="shared" ca="1" si="64"/>
        <v>0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129">
        <f t="shared" ca="1" si="63"/>
        <v>1</v>
      </c>
      <c r="V424" s="129">
        <f t="shared" ca="1" si="64"/>
        <v>0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29">
        <f t="shared" ca="1" si="63"/>
        <v>1</v>
      </c>
      <c r="V425" s="129">
        <f t="shared" ca="1" si="64"/>
        <v>0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129">
        <f t="shared" ca="1" si="63"/>
        <v>26</v>
      </c>
      <c r="V426" s="129">
        <f t="shared" ca="1" si="64"/>
        <v>0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29">
        <f t="shared" ca="1" si="63"/>
        <v>1</v>
      </c>
      <c r="V430" s="129">
        <f t="shared" ca="1" si="64"/>
        <v>0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0.4094408757763372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29">
        <f t="shared" ref="U432:U469" ca="1" si="67">+L432-T432</f>
        <v>1</v>
      </c>
      <c r="V432" s="129">
        <f t="shared" ref="V432:V469" ca="1" si="68">ROUNDDOWN(T432/J432,0)</f>
        <v>0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3</v>
      </c>
      <c r="U439" s="129">
        <f t="shared" ca="1" si="67"/>
        <v>1</v>
      </c>
      <c r="V439" s="129">
        <f t="shared" ca="1" si="68"/>
        <v>0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0.91645028257217043</v>
      </c>
      <c r="U440" s="129">
        <f t="shared" ca="1" si="67"/>
        <v>8.3549717427829573E-2</v>
      </c>
      <c r="V440" s="129">
        <f t="shared" ca="1" si="68"/>
        <v>0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0.91645028257217043</v>
      </c>
      <c r="U441" s="129">
        <f t="shared" ca="1" si="67"/>
        <v>8.3549717427829573E-2</v>
      </c>
      <c r="V441" s="129">
        <f t="shared" ca="1" si="68"/>
        <v>0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9">
        <f t="shared" ca="1" si="67"/>
        <v>1</v>
      </c>
      <c r="V442" s="129">
        <f t="shared" ca="1" si="68"/>
        <v>0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129">
        <f t="shared" ca="1" si="67"/>
        <v>2</v>
      </c>
      <c r="V452" s="129">
        <f t="shared" ca="1" si="68"/>
        <v>0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129">
        <f t="shared" ca="1" si="67"/>
        <v>2</v>
      </c>
      <c r="V454" s="129">
        <f t="shared" ca="1" si="68"/>
        <v>0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129">
        <f t="shared" ca="1" si="67"/>
        <v>4</v>
      </c>
      <c r="V456" s="129">
        <f t="shared" ca="1" si="68"/>
        <v>0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29">
        <f t="shared" ca="1" si="67"/>
        <v>2</v>
      </c>
      <c r="V457" s="129">
        <f t="shared" ca="1" si="68"/>
        <v>0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129">
        <f t="shared" ca="1" si="67"/>
        <v>2</v>
      </c>
      <c r="V458" s="129">
        <f t="shared" ca="1" si="68"/>
        <v>0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9">
        <f t="shared" ca="1" si="67"/>
        <v>51</v>
      </c>
      <c r="V459" s="129">
        <f t="shared" ca="1" si="68"/>
        <v>0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9">
        <f t="shared" ca="1" si="67"/>
        <v>2</v>
      </c>
      <c r="V460" s="129">
        <f t="shared" ca="1" si="68"/>
        <v>0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9">
        <f t="shared" ca="1" si="67"/>
        <v>2</v>
      </c>
      <c r="V461" s="129">
        <f t="shared" ca="1" si="68"/>
        <v>0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29">
        <f t="shared" ca="1" si="67"/>
        <v>2</v>
      </c>
      <c r="V462" s="129">
        <f t="shared" ca="1" si="68"/>
        <v>0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9">
        <f t="shared" ca="1" si="67"/>
        <v>638</v>
      </c>
      <c r="V467" s="129">
        <f t="shared" ca="1" si="68"/>
        <v>0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9">
        <f t="shared" ca="1" si="67"/>
        <v>4</v>
      </c>
      <c r="V469" s="129">
        <f t="shared" ca="1" si="68"/>
        <v>0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0</v>
      </c>
      <c r="X470" s="120">
        <f ca="1">SUMIFS(T:T,C:C,C470,AE:AE,"")/SUMIFS(L:L,C:C,C470,AE:AE,"",AB:AB,"")</f>
        <v>0.3684328188721766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0.6568292996910402</v>
      </c>
      <c r="U475" s="129">
        <f t="shared" ca="1" si="71"/>
        <v>0.3431707003089598</v>
      </c>
      <c r="V475" s="129">
        <f t="shared" ca="1" si="72"/>
        <v>0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9">
        <f t="shared" ca="1" si="71"/>
        <v>8</v>
      </c>
      <c r="V476" s="129">
        <f t="shared" ca="1" si="72"/>
        <v>0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29">
        <f t="shared" ca="1" si="71"/>
        <v>1</v>
      </c>
      <c r="V478" s="129">
        <f t="shared" ca="1" si="72"/>
        <v>0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0</v>
      </c>
      <c r="U479" s="129">
        <f t="shared" ca="1" si="71"/>
        <v>1</v>
      </c>
      <c r="V479" s="129">
        <f t="shared" ca="1" si="72"/>
        <v>0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9">
        <f t="shared" ca="1" si="71"/>
        <v>1</v>
      </c>
      <c r="V488" s="129">
        <f t="shared" ca="1" si="72"/>
        <v>0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129">
        <f t="shared" ca="1" si="71"/>
        <v>8</v>
      </c>
      <c r="V496" s="129">
        <f t="shared" ca="1" si="72"/>
        <v>0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29">
        <f t="shared" ca="1" si="71"/>
        <v>8</v>
      </c>
      <c r="V497" s="129">
        <f t="shared" ca="1" si="72"/>
        <v>0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129">
        <f t="shared" ca="1" si="71"/>
        <v>1318</v>
      </c>
      <c r="V500" s="129">
        <f t="shared" ca="1" si="72"/>
        <v>0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129">
        <f t="shared" ca="1" si="71"/>
        <v>10</v>
      </c>
      <c r="V502" s="129">
        <f t="shared" ca="1" si="72"/>
        <v>0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9">
        <f t="shared" ca="1" si="77"/>
        <v>24</v>
      </c>
      <c r="V508" s="129">
        <f t="shared" ca="1" si="78"/>
        <v>0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9">
        <f t="shared" ca="1" si="77"/>
        <v>1</v>
      </c>
      <c r="V509" s="129">
        <f t="shared" ca="1" si="78"/>
        <v>0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9">
        <f t="shared" ca="1" si="77"/>
        <v>1</v>
      </c>
      <c r="V510" s="129">
        <f t="shared" ca="1" si="78"/>
        <v>0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9">
        <f t="shared" ca="1" si="77"/>
        <v>8</v>
      </c>
      <c r="V515" s="129">
        <f t="shared" ca="1" si="78"/>
        <v>0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9">
        <f t="shared" ca="1" si="77"/>
        <v>8</v>
      </c>
      <c r="V516" s="129">
        <f t="shared" ca="1" si="78"/>
        <v>0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9">
        <f t="shared" ca="1" si="77"/>
        <v>8</v>
      </c>
      <c r="V517" s="129">
        <f t="shared" ca="1" si="78"/>
        <v>0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129">
        <f t="shared" ca="1" si="77"/>
        <v>8</v>
      </c>
      <c r="V518" s="129">
        <f t="shared" ca="1" si="78"/>
        <v>0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29">
        <f t="shared" ca="1" si="77"/>
        <v>8</v>
      </c>
      <c r="V519" s="129">
        <f t="shared" ca="1" si="78"/>
        <v>0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129">
        <f t="shared" ca="1" si="81"/>
        <v>10</v>
      </c>
      <c r="V533" s="129">
        <f t="shared" ca="1" si="82"/>
        <v>0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29">
        <f t="shared" ca="1" si="81"/>
        <v>1</v>
      </c>
      <c r="V534" s="129">
        <f t="shared" ca="1" si="82"/>
        <v>0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129">
        <f t="shared" ca="1" si="81"/>
        <v>1</v>
      </c>
      <c r="V535" s="129">
        <f t="shared" ca="1" si="82"/>
        <v>0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29">
        <f t="shared" ca="1" si="81"/>
        <v>26</v>
      </c>
      <c r="V536" s="129">
        <f t="shared" ca="1" si="82"/>
        <v>0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129">
        <f t="shared" ca="1" si="81"/>
        <v>1</v>
      </c>
      <c r="V540" s="129">
        <f t="shared" ca="1" si="82"/>
        <v>0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0.39756944444444442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1</v>
      </c>
      <c r="U546" s="129">
        <f t="shared" ca="1" si="85"/>
        <v>4</v>
      </c>
      <c r="V546" s="129">
        <f t="shared" ca="1" si="86"/>
        <v>0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1</v>
      </c>
      <c r="U548" s="129">
        <f t="shared" ca="1" si="85"/>
        <v>1</v>
      </c>
      <c r="V548" s="129">
        <f t="shared" ca="1" si="86"/>
        <v>0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9">
        <f t="shared" ca="1" si="85"/>
        <v>1</v>
      </c>
      <c r="V554" s="129">
        <f t="shared" ca="1" si="86"/>
        <v>0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9">
        <f t="shared" ca="1" si="85"/>
        <v>4</v>
      </c>
      <c r="V557" s="129">
        <f t="shared" ca="1" si="86"/>
        <v>0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129">
        <f t="shared" ca="1" si="85"/>
        <v>1</v>
      </c>
      <c r="V558" s="129">
        <f t="shared" ca="1" si="86"/>
        <v>0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129">
        <f t="shared" ca="1" si="85"/>
        <v>1</v>
      </c>
      <c r="V559" s="129">
        <f t="shared" ca="1" si="86"/>
        <v>0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29">
        <f t="shared" ca="1" si="85"/>
        <v>2</v>
      </c>
      <c r="V560" s="129">
        <f t="shared" ca="1" si="86"/>
        <v>0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129">
        <f t="shared" ca="1" si="85"/>
        <v>2</v>
      </c>
      <c r="V561" s="129">
        <f t="shared" ca="1" si="86"/>
        <v>0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129">
        <f t="shared" ca="1" si="85"/>
        <v>2</v>
      </c>
      <c r="V562" s="129">
        <f t="shared" ca="1" si="86"/>
        <v>0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29">
        <f t="shared" ca="1" si="85"/>
        <v>15</v>
      </c>
      <c r="V563" s="129">
        <f t="shared" ca="1" si="86"/>
        <v>0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9">
        <f t="shared" ca="1" si="85"/>
        <v>310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9">
        <f t="shared" ca="1" si="85"/>
        <v>4</v>
      </c>
      <c r="V570" s="129">
        <f t="shared" ca="1" si="86"/>
        <v>0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9">
        <f t="shared" ca="1" si="89"/>
        <v>24</v>
      </c>
      <c r="V576" s="129">
        <f t="shared" ca="1" si="90"/>
        <v>0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9">
        <f t="shared" ca="1" si="89"/>
        <v>1</v>
      </c>
      <c r="V577" s="129">
        <f t="shared" ca="1" si="90"/>
        <v>0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9">
        <f t="shared" ca="1" si="89"/>
        <v>1</v>
      </c>
      <c r="V578" s="129">
        <f t="shared" ca="1" si="90"/>
        <v>0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9">
        <f t="shared" ca="1" si="89"/>
        <v>8</v>
      </c>
      <c r="V583" s="129">
        <f t="shared" ca="1" si="90"/>
        <v>0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129">
        <f t="shared" ca="1" si="89"/>
        <v>8</v>
      </c>
      <c r="V584" s="129">
        <f t="shared" ca="1" si="90"/>
        <v>0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129">
        <f t="shared" ca="1" si="89"/>
        <v>8</v>
      </c>
      <c r="V585" s="129">
        <f t="shared" ca="1" si="90"/>
        <v>0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129">
        <f t="shared" ca="1" si="89"/>
        <v>8</v>
      </c>
      <c r="V586" s="129">
        <f t="shared" ca="1" si="90"/>
        <v>0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29">
        <f t="shared" ca="1" si="89"/>
        <v>8</v>
      </c>
      <c r="V587" s="129">
        <f t="shared" ca="1" si="90"/>
        <v>0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9">
        <f t="shared" ca="1" si="93"/>
        <v>10</v>
      </c>
      <c r="V601" s="129">
        <f t="shared" ca="1" si="94"/>
        <v>0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9">
        <f t="shared" ca="1" si="93"/>
        <v>1</v>
      </c>
      <c r="V602" s="129">
        <f t="shared" ca="1" si="94"/>
        <v>0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9">
        <f t="shared" ca="1" si="93"/>
        <v>1</v>
      </c>
      <c r="V603" s="129">
        <f t="shared" ca="1" si="94"/>
        <v>0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29">
        <f t="shared" ca="1" si="93"/>
        <v>26</v>
      </c>
      <c r="V604" s="129">
        <f t="shared" ca="1" si="94"/>
        <v>0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29">
        <f t="shared" ca="1" si="93"/>
        <v>1</v>
      </c>
      <c r="V608" s="129">
        <f t="shared" ca="1" si="94"/>
        <v>0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0</v>
      </c>
      <c r="X609" s="120">
        <f ca="1">SUMIFS(T:T,C:C,C609,AE:AE,"")/SUMIFS(L:L,C:C,C609,AE:AE,"",AB:AB,"")</f>
        <v>0.37532947791623511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0.91645028257217043</v>
      </c>
      <c r="U613" s="129">
        <f t="shared" ca="1" si="97"/>
        <v>8.3549717427829573E-2</v>
      </c>
      <c r="V613" s="129">
        <f t="shared" ca="1" si="98"/>
        <v>0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0.91645028257217043</v>
      </c>
      <c r="U614" s="129">
        <f t="shared" ca="1" si="97"/>
        <v>8.3549717427829573E-2</v>
      </c>
      <c r="V614" s="129">
        <f t="shared" ca="1" si="98"/>
        <v>0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129">
        <f t="shared" ca="1" si="97"/>
        <v>8</v>
      </c>
      <c r="V616" s="129">
        <f t="shared" ca="1" si="98"/>
        <v>0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7</v>
      </c>
      <c r="U617" s="129">
        <f t="shared" ca="1" si="97"/>
        <v>1</v>
      </c>
      <c r="V617" s="129">
        <f t="shared" ca="1" si="98"/>
        <v>0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129">
        <f t="shared" ca="1" si="97"/>
        <v>1</v>
      </c>
      <c r="V621" s="129">
        <f t="shared" ca="1" si="98"/>
        <v>0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9">
        <f t="shared" ca="1" si="97"/>
        <v>1</v>
      </c>
      <c r="V623" s="129">
        <f t="shared" ca="1" si="98"/>
        <v>0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9">
        <f t="shared" ca="1" si="97"/>
        <v>1</v>
      </c>
      <c r="V624" s="129">
        <f t="shared" ca="1" si="98"/>
        <v>0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9">
        <f t="shared" ca="1" si="97"/>
        <v>1</v>
      </c>
      <c r="V625" s="129">
        <f t="shared" ca="1" si="98"/>
        <v>0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9">
        <f t="shared" ca="1" si="97"/>
        <v>21</v>
      </c>
      <c r="V626" s="129">
        <f t="shared" ca="1" si="98"/>
        <v>0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9">
        <f t="shared" ca="1" si="97"/>
        <v>4</v>
      </c>
      <c r="V631" s="129">
        <f t="shared" ca="1" si="98"/>
        <v>0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9">
        <f t="shared" ca="1" si="97"/>
        <v>352</v>
      </c>
      <c r="V632" s="129">
        <f t="shared" ca="1" si="98"/>
        <v>0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129">
        <f t="shared" ca="1" si="97"/>
        <v>4</v>
      </c>
      <c r="V634" s="129">
        <f t="shared" ca="1" si="98"/>
        <v>0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0</v>
      </c>
      <c r="X635" s="120">
        <f ca="1">SUMIFS(T:T,C:C,C635,AE:AE,"")/SUMIFS(L:L,C:C,C635,AE:AE,"",AB:AB,"")</f>
        <v>0.36351571280229261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0.53960166743862903</v>
      </c>
      <c r="U636" s="129">
        <f t="shared" ref="U636:U660" ca="1" si="101">+L636-T636</f>
        <v>0.46039833256137097</v>
      </c>
      <c r="V636" s="129">
        <f t="shared" ref="V636:V660" ca="1" si="102">ROUNDDOWN(T636/J636,0)</f>
        <v>0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2</v>
      </c>
      <c r="U639" s="129">
        <f t="shared" ca="1" si="101"/>
        <v>2</v>
      </c>
      <c r="V639" s="129">
        <f t="shared" ca="1" si="102"/>
        <v>0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129">
        <f t="shared" ca="1" si="101"/>
        <v>6</v>
      </c>
      <c r="V645" s="129">
        <f t="shared" ca="1" si="102"/>
        <v>0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9">
        <f t="shared" ca="1" si="101"/>
        <v>136</v>
      </c>
      <c r="V651" s="129">
        <f t="shared" ca="1" si="102"/>
        <v>0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9">
        <f t="shared" ca="1" si="101"/>
        <v>6</v>
      </c>
      <c r="V652" s="129">
        <f t="shared" ca="1" si="102"/>
        <v>0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129">
        <f t="shared" ca="1" si="101"/>
        <v>360</v>
      </c>
      <c r="V659" s="129">
        <f t="shared" ca="1" si="102"/>
        <v>0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0</v>
      </c>
      <c r="X661" s="120">
        <f ca="1">SUMIFS(T:T,C:C,C661,AE:AE,"")/SUMIFS(L:L,C:C,C661,AE:AE,"",AB:AB,"")</f>
        <v>0.2392857142857143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129">
        <f t="shared" ref="U662:U682" ca="1" si="105">+L662-T662</f>
        <v>2</v>
      </c>
      <c r="V662" s="129">
        <f t="shared" ref="V662:V682" ca="1" si="106">ROUNDDOWN(T662/J662,0)</f>
        <v>0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129">
        <f t="shared" ca="1" si="105"/>
        <v>2</v>
      </c>
      <c r="V663" s="129">
        <f t="shared" ca="1" si="106"/>
        <v>0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129">
        <f t="shared" ca="1" si="105"/>
        <v>2</v>
      </c>
      <c r="V665" s="129">
        <f t="shared" ca="1" si="106"/>
        <v>0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9">
        <f t="shared" ca="1" si="105"/>
        <v>3</v>
      </c>
      <c r="V667" s="129">
        <f t="shared" ca="1" si="106"/>
        <v>0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9">
        <f t="shared" ca="1" si="105"/>
        <v>500</v>
      </c>
      <c r="V681" s="129">
        <f t="shared" ca="1" si="106"/>
        <v>0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120</v>
      </c>
      <c r="U682" s="129">
        <f t="shared" ca="1" si="105"/>
        <v>130</v>
      </c>
      <c r="V682" s="129">
        <f t="shared" ca="1" si="106"/>
        <v>0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0</v>
      </c>
      <c r="X683" s="120">
        <f ca="1">SUMIFS(T:T,C:C,C683,AE:AE,"")/SUMIFS(L:L,C:C,C683,AE:AE,"",AB:AB,"")</f>
        <v>0.36842105263157893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1</v>
      </c>
      <c r="U686" s="129">
        <f t="shared" ca="1" si="109"/>
        <v>1</v>
      </c>
      <c r="V686" s="129">
        <f t="shared" ca="1" si="110"/>
        <v>0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129">
        <f t="shared" ca="1" si="109"/>
        <v>1</v>
      </c>
      <c r="V690" s="129">
        <f t="shared" ca="1" si="110"/>
        <v>0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129">
        <f t="shared" ca="1" si="109"/>
        <v>2</v>
      </c>
      <c r="V691" s="129">
        <f t="shared" ca="1" si="110"/>
        <v>0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129">
        <f t="shared" ca="1" si="109"/>
        <v>80</v>
      </c>
      <c r="V692" s="129">
        <f t="shared" ca="1" si="110"/>
        <v>0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0</v>
      </c>
      <c r="X694" s="120">
        <f ca="1">SUMIFS(T:T,C:C,C694,AE:AE,"")/SUMIFS(L:L,C:C,C694,AE:AE,"",AB:AB,"")</f>
        <v>0.39393939393939392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129">
        <f t="shared" ca="1" si="113"/>
        <v>80</v>
      </c>
      <c r="V702" s="129">
        <f t="shared" ca="1" si="114"/>
        <v>0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0</v>
      </c>
      <c r="X704" s="120">
        <f ca="1">SUMIFS(T:T,C:C,C704,AE:AE,"")/SUMIFS(L:L,C:C,C704,AE:AE,"",AB:AB,"")</f>
        <v>0.36842105263157893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129">
        <f t="shared" ca="1" si="115"/>
        <v>1</v>
      </c>
      <c r="V710" s="129">
        <f t="shared" ca="1" si="116"/>
        <v>0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129">
        <f t="shared" ca="1" si="115"/>
        <v>1</v>
      </c>
      <c r="V711" s="129">
        <f t="shared" ca="1" si="116"/>
        <v>0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129">
        <f t="shared" ca="1" si="115"/>
        <v>2</v>
      </c>
      <c r="V712" s="129">
        <f t="shared" ca="1" si="116"/>
        <v>0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129">
        <f t="shared" ca="1" si="115"/>
        <v>80</v>
      </c>
      <c r="V713" s="129">
        <f t="shared" ca="1" si="116"/>
        <v>0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0</v>
      </c>
      <c r="X715" s="120">
        <f ca="1">SUMIFS(T:T,C:C,C715,AE:AE,"")/SUMIFS(L:L,C:C,C715,AE:AE,"",AB:AB,"")</f>
        <v>7.170542635658915E-2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3</v>
      </c>
      <c r="U720" s="129">
        <f t="shared" ca="1" si="119"/>
        <v>5</v>
      </c>
      <c r="V720" s="129">
        <f t="shared" ca="1" si="120"/>
        <v>0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129">
        <f t="shared" ca="1" si="119"/>
        <v>6</v>
      </c>
      <c r="V723" s="129">
        <f t="shared" ca="1" si="120"/>
        <v>0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9">
        <f t="shared" ca="1" si="119"/>
        <v>312</v>
      </c>
      <c r="V726" s="129">
        <f t="shared" ca="1" si="120"/>
        <v>0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9">
        <f t="shared" ca="1" si="119"/>
        <v>6</v>
      </c>
      <c r="V727" s="129">
        <f t="shared" ca="1" si="120"/>
        <v>0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9">
        <f t="shared" ca="1" si="119"/>
        <v>150</v>
      </c>
      <c r="V730" s="129">
        <f t="shared" ca="1" si="120"/>
        <v>0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0</v>
      </c>
      <c r="X735" s="120">
        <f ca="1">SUMIFS(T:T,C:C,C735,AE:AE,"")/SUMIFS(L:L,C:C,C735,AE:AE,"",AB:AB,"")</f>
        <v>0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9">
        <f ca="1">+L736-T736</f>
        <v>1</v>
      </c>
      <c r="V736" s="129">
        <f ca="1">ROUNDDOWN(T736/J736,0)</f>
        <v>0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0</v>
      </c>
      <c r="X737" s="120">
        <f ca="1">SUMIFS(T:T,C:C,C737,AE:AE,"")/SUMIFS(L:L,C:C,C737,AE:AE,"",AB:AB,"")</f>
        <v>0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0</v>
      </c>
      <c r="U738" s="129">
        <f ca="1">+L738-T738</f>
        <v>21</v>
      </c>
      <c r="V738" s="129">
        <f ca="1">ROUNDDOWN(T738/J738,0)</f>
        <v>0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0</v>
      </c>
      <c r="X739" s="120">
        <f ca="1">SUMIFS(T:T,C:C,C739,AE:AE,"")/SUMIFS(L:L,C:C,C739,AE:AE,"",AB:AB,"")</f>
        <v>0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0</v>
      </c>
      <c r="U740" s="129">
        <f ca="1">+L740-T740</f>
        <v>1</v>
      </c>
      <c r="V740" s="129">
        <f ca="1">ROUNDDOWN(T740/J740,0)</f>
        <v>0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0</v>
      </c>
      <c r="X741" s="120">
        <f ca="1">SUMIFS(T:T,C:C,C741,AE:AE,"")/SUMIFS(L:L,C:C,C741,AE:AE,"",AB:AB,"")</f>
        <v>0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0</v>
      </c>
      <c r="U742" s="129">
        <f ca="1">+L742-T742</f>
        <v>21</v>
      </c>
      <c r="V742" s="129">
        <f ca="1">ROUNDDOWN(T742/J742,0)</f>
        <v>0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0</v>
      </c>
      <c r="X743" s="120">
        <f ca="1">SUMIFS(T:T,C:C,C743,AE:AE,"")/SUMIFS(L:L,C:C,C743,AE:AE,"",AB:AB,"")</f>
        <v>0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0</v>
      </c>
      <c r="U744" s="129">
        <f ca="1">+L744-T744</f>
        <v>9</v>
      </c>
      <c r="V744" s="129">
        <f ca="1">ROUNDDOWN(T744/J744,0)</f>
        <v>0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0</v>
      </c>
      <c r="X745" s="120">
        <f ca="1">SUMIFS(T:T,C:C,C745,AE:AE,"")/SUMIFS(L:L,C:C,C745,AE:AE,"",AB:AB,"")</f>
        <v>0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9">
        <f ca="1">+L746-T746</f>
        <v>1</v>
      </c>
      <c r="V746" s="129">
        <f ca="1">ROUNDDOWN(T746/J746,0)</f>
        <v>0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0</v>
      </c>
      <c r="X751" s="120">
        <f ca="1">SUMIFS(T:T,C:C,C751,AE:AE,"")/SUMIFS(L:L,C:C,C751,AE:AE,"",AB:AB,"")</f>
        <v>0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9">
        <f ca="1">+L752-T752</f>
        <v>2</v>
      </c>
      <c r="V752" s="129">
        <f ca="1">ROUNDDOWN(T752/J752,0)</f>
        <v>0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0</v>
      </c>
      <c r="X753" s="120">
        <f ca="1">SUMIFS(T:T,C:C,C753,AE:AE,"")/SUMIFS(L:L,C:C,C753,AE:AE,"",AB:AB,"")</f>
        <v>0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9">
        <f ca="1">+L754-T754</f>
        <v>2</v>
      </c>
      <c r="V754" s="129">
        <f ca="1">ROUNDDOWN(T754/J754,0)</f>
        <v>0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22</v>
      </c>
      <c r="X759" s="120">
        <f ca="1">SUMIFS(T:T,C:C,C759,AE:AE,"")/SUMIFS(L:L,C:C,C759,AE:AE,"",AB:AB,"")</f>
        <v>0.73333333333333328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22</v>
      </c>
      <c r="U760" s="129">
        <f ca="1">+L760-T760</f>
        <v>8</v>
      </c>
      <c r="V760" s="129">
        <f ca="1">ROUNDDOWN(T760/J760,0)</f>
        <v>22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9</v>
      </c>
      <c r="X763" s="120">
        <f ca="1">SUMIFS(T:T,C:C,C763,AE:AE,"")/SUMIFS(L:L,C:C,C763,AE:AE,"",AB:AB,"")</f>
        <v>0.83750000000000002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19</v>
      </c>
      <c r="U766" s="129">
        <f t="shared" ca="1" si="123"/>
        <v>13</v>
      </c>
      <c r="V766" s="129">
        <f t="shared" ca="1" si="124"/>
        <v>9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0.35052970981114695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9">
        <f t="shared" ref="U772:U790" ca="1" si="127">+L772-T772</f>
        <v>4</v>
      </c>
      <c r="V772" s="129">
        <f t="shared" ref="V772:V790" ca="1" si="128">ROUNDDOWN(T772/J772,0)</f>
        <v>0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9">
        <f t="shared" ca="1" si="127"/>
        <v>4</v>
      </c>
      <c r="V773" s="129">
        <f t="shared" ca="1" si="128"/>
        <v>0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9">
        <f t="shared" ca="1" si="127"/>
        <v>1000</v>
      </c>
      <c r="V775" s="129">
        <f t="shared" ca="1" si="128"/>
        <v>0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0</v>
      </c>
      <c r="U781" s="129">
        <f t="shared" ca="1" si="127"/>
        <v>1</v>
      </c>
      <c r="V781" s="129">
        <f t="shared" ca="1" si="128"/>
        <v>0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</v>
      </c>
      <c r="U783" s="129">
        <f t="shared" ca="1" si="127"/>
        <v>1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0</v>
      </c>
      <c r="U785" s="129">
        <f t="shared" ca="1" si="127"/>
        <v>15</v>
      </c>
      <c r="V785" s="129">
        <f t="shared" ca="1" si="128"/>
        <v>0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0</v>
      </c>
      <c r="U786" s="129">
        <f t="shared" ca="1" si="127"/>
        <v>40</v>
      </c>
      <c r="V786" s="129">
        <f t="shared" ca="1" si="128"/>
        <v>0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0</v>
      </c>
      <c r="U787" s="129">
        <f t="shared" ca="1" si="127"/>
        <v>40</v>
      </c>
      <c r="V787" s="129">
        <f t="shared" ca="1" si="128"/>
        <v>0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0</v>
      </c>
      <c r="U788" s="129">
        <f t="shared" ca="1" si="127"/>
        <v>1</v>
      </c>
      <c r="V788" s="129">
        <f t="shared" ca="1" si="128"/>
        <v>0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196</v>
      </c>
      <c r="U789" s="129">
        <f t="shared" ca="1" si="127"/>
        <v>304</v>
      </c>
      <c r="V789" s="129">
        <f t="shared" ca="1" si="128"/>
        <v>0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0</v>
      </c>
      <c r="X791" s="120">
        <f ca="1">SUMIFS(T:T,C:C,C791,AE:AE,"")/SUMIFS(L:L,C:C,C791,AE:AE,"",AB:AB,"")</f>
        <v>0.2620147874306839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9">
        <f t="shared" ca="1" si="131"/>
        <v>1000</v>
      </c>
      <c r="V793" s="129">
        <f t="shared" ca="1" si="132"/>
        <v>0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9">
        <f t="shared" ca="1" si="131"/>
        <v>2</v>
      </c>
      <c r="V799" s="129">
        <f t="shared" ca="1" si="132"/>
        <v>0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9">
        <f t="shared" ca="1" si="131"/>
        <v>15</v>
      </c>
      <c r="V801" s="129">
        <f t="shared" ca="1" si="132"/>
        <v>0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0</v>
      </c>
      <c r="U802" s="129">
        <f t="shared" ca="1" si="131"/>
        <v>40</v>
      </c>
      <c r="V802" s="129">
        <f t="shared" ca="1" si="132"/>
        <v>0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0</v>
      </c>
      <c r="U803" s="129">
        <f t="shared" ca="1" si="131"/>
        <v>40</v>
      </c>
      <c r="V803" s="129">
        <f t="shared" ca="1" si="132"/>
        <v>0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0</v>
      </c>
      <c r="U804" s="129">
        <f t="shared" ca="1" si="131"/>
        <v>500</v>
      </c>
      <c r="V804" s="129">
        <f t="shared" ca="1" si="132"/>
        <v>0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0</v>
      </c>
      <c r="X806" s="120">
        <f ca="1">SUMIFS(T:T,C:C,C806,AE:AE,"")/SUMIFS(L:L,C:C,C806,AE:AE,"",AB:AB,"")</f>
        <v>0.26024873330262555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0</v>
      </c>
      <c r="U807" s="129">
        <f t="shared" ref="U807:U825" ca="1" si="135">+L807-T807</f>
        <v>4</v>
      </c>
      <c r="V807" s="129">
        <f t="shared" ref="V807:V825" ca="1" si="136">ROUNDDOWN(T807/J807,0)</f>
        <v>0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0</v>
      </c>
      <c r="U808" s="129">
        <f t="shared" ca="1" si="135"/>
        <v>4</v>
      </c>
      <c r="V808" s="129">
        <f t="shared" ca="1" si="136"/>
        <v>0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0</v>
      </c>
      <c r="U810" s="129">
        <f t="shared" ca="1" si="135"/>
        <v>1000</v>
      </c>
      <c r="V810" s="129">
        <f t="shared" ca="1" si="136"/>
        <v>0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0</v>
      </c>
      <c r="U816" s="129">
        <f t="shared" ca="1" si="135"/>
        <v>1</v>
      </c>
      <c r="V816" s="129">
        <f t="shared" ca="1" si="136"/>
        <v>0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0</v>
      </c>
      <c r="U818" s="129">
        <f t="shared" ca="1" si="135"/>
        <v>1</v>
      </c>
      <c r="V818" s="129">
        <f t="shared" ca="1" si="136"/>
        <v>0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0</v>
      </c>
      <c r="U820" s="129">
        <f t="shared" ca="1" si="135"/>
        <v>15</v>
      </c>
      <c r="V820" s="129">
        <f t="shared" ca="1" si="136"/>
        <v>0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0</v>
      </c>
      <c r="U821" s="129">
        <f t="shared" ca="1" si="135"/>
        <v>40</v>
      </c>
      <c r="V821" s="129">
        <f t="shared" ca="1" si="136"/>
        <v>0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0</v>
      </c>
      <c r="U822" s="129">
        <f t="shared" ca="1" si="135"/>
        <v>40</v>
      </c>
      <c r="V822" s="129">
        <f t="shared" ca="1" si="136"/>
        <v>0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0</v>
      </c>
      <c r="U823" s="129">
        <f t="shared" ca="1" si="135"/>
        <v>1</v>
      </c>
      <c r="V823" s="129">
        <f t="shared" ca="1" si="136"/>
        <v>0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0</v>
      </c>
      <c r="U824" s="129">
        <f t="shared" ca="1" si="135"/>
        <v>500</v>
      </c>
      <c r="V824" s="129">
        <f t="shared" ca="1" si="136"/>
        <v>0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0</v>
      </c>
      <c r="X826" s="120">
        <f ca="1">SUMIFS(T:T,C:C,C826,AE:AE,"")/SUMIFS(L:L,C:C,C826,AE:AE,"",AB:AB,"")</f>
        <v>0.25195094760312153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0</v>
      </c>
      <c r="U827" s="129">
        <f t="shared" ref="U827:U846" ca="1" si="139">+L827-T827</f>
        <v>4</v>
      </c>
      <c r="V827" s="129">
        <f t="shared" ref="V827:V846" ca="1" si="140">ROUNDDOWN(T827/J827,0)</f>
        <v>0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0</v>
      </c>
      <c r="U828" s="129">
        <f t="shared" ca="1" si="139"/>
        <v>2</v>
      </c>
      <c r="V828" s="129">
        <f t="shared" ca="1" si="140"/>
        <v>0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0</v>
      </c>
      <c r="U829" s="129">
        <f t="shared" ca="1" si="139"/>
        <v>4</v>
      </c>
      <c r="V829" s="129">
        <f t="shared" ca="1" si="140"/>
        <v>0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0</v>
      </c>
      <c r="U830" s="129">
        <f t="shared" ca="1" si="139"/>
        <v>4</v>
      </c>
      <c r="V830" s="129">
        <f t="shared" ca="1" si="140"/>
        <v>0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9">
        <f t="shared" ca="1" si="139"/>
        <v>828</v>
      </c>
      <c r="V832" s="129">
        <f t="shared" ca="1" si="140"/>
        <v>0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0</v>
      </c>
      <c r="U835" s="129">
        <f t="shared" ca="1" si="139"/>
        <v>1</v>
      </c>
      <c r="V835" s="129">
        <f t="shared" ca="1" si="140"/>
        <v>0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0</v>
      </c>
      <c r="U836" s="129">
        <f t="shared" ca="1" si="139"/>
        <v>1</v>
      </c>
      <c r="V836" s="129">
        <f t="shared" ca="1" si="140"/>
        <v>0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0</v>
      </c>
      <c r="U838" s="129">
        <f t="shared" ca="1" si="139"/>
        <v>1</v>
      </c>
      <c r="V838" s="129">
        <f t="shared" ca="1" si="140"/>
        <v>0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0</v>
      </c>
      <c r="U839" s="129">
        <f t="shared" ca="1" si="139"/>
        <v>1</v>
      </c>
      <c r="V839" s="129">
        <f t="shared" ca="1" si="140"/>
        <v>0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0</v>
      </c>
      <c r="U840" s="129">
        <f t="shared" ca="1" si="139"/>
        <v>13</v>
      </c>
      <c r="V840" s="129">
        <f t="shared" ca="1" si="140"/>
        <v>0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0</v>
      </c>
      <c r="U841" s="129">
        <f t="shared" ca="1" si="139"/>
        <v>32</v>
      </c>
      <c r="V841" s="129">
        <f t="shared" ca="1" si="140"/>
        <v>0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0</v>
      </c>
      <c r="U842" s="129">
        <f t="shared" ca="1" si="139"/>
        <v>32</v>
      </c>
      <c r="V842" s="129">
        <f t="shared" ca="1" si="140"/>
        <v>0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9">
        <f t="shared" ca="1" si="139"/>
        <v>4</v>
      </c>
      <c r="V843" s="129">
        <f t="shared" ca="1" si="140"/>
        <v>0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9">
        <f t="shared" ca="1" si="139"/>
        <v>1</v>
      </c>
      <c r="V844" s="129">
        <f t="shared" ca="1" si="140"/>
        <v>0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9">
        <f t="shared" ca="1" si="139"/>
        <v>414</v>
      </c>
      <c r="V845" s="129">
        <f t="shared" ca="1" si="140"/>
        <v>0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0</v>
      </c>
      <c r="X847" s="120">
        <f ca="1">SUMIFS(T:T,C:C,C847,AE:AE,"")/SUMIFS(L:L,C:C,C847,AE:AE,"",AB:AB,"")</f>
        <v>0.25407532321528947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0</v>
      </c>
      <c r="U849" s="129">
        <f t="shared" ca="1" si="143"/>
        <v>828</v>
      </c>
      <c r="V849" s="129">
        <f t="shared" ca="1" si="144"/>
        <v>0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0</v>
      </c>
      <c r="U851" s="129">
        <f t="shared" ca="1" si="143"/>
        <v>1</v>
      </c>
      <c r="V851" s="129">
        <f t="shared" ca="1" si="144"/>
        <v>0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0</v>
      </c>
      <c r="U853" s="129">
        <f t="shared" ca="1" si="143"/>
        <v>2</v>
      </c>
      <c r="V853" s="129">
        <f t="shared" ca="1" si="144"/>
        <v>0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9">
        <f t="shared" ca="1" si="143"/>
        <v>1</v>
      </c>
      <c r="V854" s="129">
        <f t="shared" ca="1" si="144"/>
        <v>0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9">
        <f t="shared" ca="1" si="143"/>
        <v>13</v>
      </c>
      <c r="V855" s="129">
        <f t="shared" ca="1" si="144"/>
        <v>0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9">
        <f t="shared" ca="1" si="143"/>
        <v>32</v>
      </c>
      <c r="V856" s="129">
        <f t="shared" ca="1" si="144"/>
        <v>0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9">
        <f t="shared" ca="1" si="143"/>
        <v>32</v>
      </c>
      <c r="V857" s="129">
        <f t="shared" ca="1" si="144"/>
        <v>0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0</v>
      </c>
      <c r="U858" s="129">
        <f t="shared" ca="1" si="143"/>
        <v>4</v>
      </c>
      <c r="V858" s="129">
        <f t="shared" ca="1" si="144"/>
        <v>0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0</v>
      </c>
      <c r="U859" s="129">
        <f t="shared" ca="1" si="143"/>
        <v>414</v>
      </c>
      <c r="V859" s="129">
        <f t="shared" ca="1" si="144"/>
        <v>0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0.25250836120401338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0</v>
      </c>
      <c r="U862" s="129">
        <f t="shared" ref="U862:U881" ca="1" si="147">+L862-T862</f>
        <v>4</v>
      </c>
      <c r="V862" s="129">
        <f t="shared" ref="V862:V881" ca="1" si="148">ROUNDDOWN(T862/J862,0)</f>
        <v>0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0</v>
      </c>
      <c r="U863" s="129">
        <f t="shared" ca="1" si="147"/>
        <v>2</v>
      </c>
      <c r="V863" s="129">
        <f t="shared" ca="1" si="148"/>
        <v>0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0</v>
      </c>
      <c r="U864" s="129">
        <f t="shared" ca="1" si="147"/>
        <v>4</v>
      </c>
      <c r="V864" s="129">
        <f t="shared" ca="1" si="148"/>
        <v>0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9">
        <f t="shared" ca="1" si="147"/>
        <v>4</v>
      </c>
      <c r="V865" s="129">
        <f t="shared" ca="1" si="148"/>
        <v>0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9">
        <f t="shared" ca="1" si="147"/>
        <v>828</v>
      </c>
      <c r="V867" s="129">
        <f t="shared" ca="1" si="148"/>
        <v>0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0</v>
      </c>
      <c r="U870" s="129">
        <f t="shared" ca="1" si="147"/>
        <v>1</v>
      </c>
      <c r="V870" s="129">
        <f t="shared" ca="1" si="148"/>
        <v>0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0</v>
      </c>
      <c r="U871" s="129">
        <f t="shared" ca="1" si="147"/>
        <v>1</v>
      </c>
      <c r="V871" s="129">
        <f t="shared" ca="1" si="148"/>
        <v>0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0</v>
      </c>
      <c r="U873" s="129">
        <f t="shared" ca="1" si="147"/>
        <v>1</v>
      </c>
      <c r="V873" s="129">
        <f t="shared" ca="1" si="148"/>
        <v>0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0</v>
      </c>
      <c r="U876" s="129">
        <f t="shared" ca="1" si="147"/>
        <v>32</v>
      </c>
      <c r="V876" s="129">
        <f t="shared" ca="1" si="148"/>
        <v>0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9">
        <f t="shared" ca="1" si="147"/>
        <v>4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9">
        <f t="shared" ca="1" si="147"/>
        <v>1</v>
      </c>
      <c r="V879" s="129">
        <f t="shared" ca="1" si="148"/>
        <v>0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9">
        <f t="shared" ca="1" si="147"/>
        <v>414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0</v>
      </c>
      <c r="X882" s="120">
        <f ca="1">SUMIFS(T:T,C:C,C882,AE:AE,"")/SUMIFS(L:L,C:C,C882,AE:AE,"",AB:AB,"")</f>
        <v>0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0</v>
      </c>
      <c r="U883" s="129">
        <f ca="1">+L883-T883</f>
        <v>2</v>
      </c>
      <c r="V883" s="129">
        <f ca="1">ROUNDDOWN(T883/J883,0)</f>
        <v>0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0</v>
      </c>
      <c r="X888" s="120">
        <f ca="1">SUMIFS(T:T,C:C,C888,AE:AE,"")/SUMIFS(L:L,C:C,C888,AE:AE,"",AB:AB,"")</f>
        <v>0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0</v>
      </c>
      <c r="U889" s="129">
        <f ca="1">+L889-T889</f>
        <v>1</v>
      </c>
      <c r="V889" s="129">
        <f ca="1">ROUNDDOWN(T889/J889,0)</f>
        <v>0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0</v>
      </c>
      <c r="X890" s="120">
        <f ca="1">SUMIFS(T:T,C:C,C890,AE:AE,"")/SUMIFS(L:L,C:C,C890,AE:AE,"",AB:AB,"")</f>
        <v>0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0</v>
      </c>
      <c r="U891" s="129">
        <f ca="1">+L891-T891</f>
        <v>21</v>
      </c>
      <c r="V891" s="129">
        <f ca="1">ROUNDDOWN(T891/J891,0)</f>
        <v>0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0</v>
      </c>
      <c r="X892" s="120">
        <f ca="1">SUMIFS(T:T,C:C,C892,AE:AE,"")/SUMIFS(L:L,C:C,C892,AE:AE,"",AB:AB,"")</f>
        <v>0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0</v>
      </c>
      <c r="U893" s="129">
        <f ca="1">+L893-T893</f>
        <v>1</v>
      </c>
      <c r="V893" s="129">
        <f ca="1">ROUNDDOWN(T893/J893,0)</f>
        <v>0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0</v>
      </c>
      <c r="X894" s="120">
        <f ca="1">SUMIFS(T:T,C:C,C894,AE:AE,"")/SUMIFS(L:L,C:C,C894,AE:AE,"",AB:AB,"")</f>
        <v>0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0</v>
      </c>
      <c r="U895" s="129">
        <f ca="1">+L895-T895</f>
        <v>1</v>
      </c>
      <c r="V895" s="129">
        <f ca="1">ROUNDDOWN(T895/J895,0)</f>
        <v>0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0</v>
      </c>
      <c r="X896" s="120">
        <f ca="1">SUMIFS(T:T,C:C,C896,AE:AE,"")/SUMIFS(L:L,C:C,C896,AE:AE,"",AB:AB,"")</f>
        <v>0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0</v>
      </c>
      <c r="U897" s="129">
        <f ca="1">+L897-T897</f>
        <v>21</v>
      </c>
      <c r="V897" s="129">
        <f ca="1">ROUNDDOWN(T897/J897,0)</f>
        <v>0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0</v>
      </c>
      <c r="X898" s="120">
        <f ca="1">SUMIFS(T:T,C:C,C898,AE:AE,"")/SUMIFS(L:L,C:C,C898,AE:AE,"",AB:AB,"")</f>
        <v>0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0</v>
      </c>
      <c r="U899" s="129">
        <f ca="1">+L899-T899</f>
        <v>1</v>
      </c>
      <c r="V899" s="129">
        <f ca="1">ROUNDDOWN(T899/J899,0)</f>
        <v>0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0</v>
      </c>
      <c r="U902" s="129">
        <f t="shared" ca="1" si="151"/>
        <v>336</v>
      </c>
      <c r="V902" s="129">
        <f t="shared" ca="1" si="152"/>
        <v>0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0</v>
      </c>
      <c r="X905" s="120">
        <f ca="1">SUMIFS(T:T,C:C,C905,AE:AE,"")/SUMIFS(L:L,C:C,C905,AE:AE,"",AB:AB,"")</f>
        <v>0.87878787878787878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9">
        <f t="shared" ref="U906:U909" ca="1" si="153">+L906-T906</f>
        <v>1</v>
      </c>
      <c r="V906" s="129">
        <f t="shared" ref="V906:V909" ca="1" si="154">ROUNDDOWN(T906/J906,0)</f>
        <v>0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9">
        <f t="shared" ca="1" si="153"/>
        <v>3</v>
      </c>
      <c r="V907" s="129">
        <f t="shared" ca="1" si="154"/>
        <v>0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0</v>
      </c>
      <c r="X910" s="120">
        <f ca="1">SUMIFS(T:T,C:C,C910,AE:AE,"")/SUMIFS(L:L,C:C,C910,AE:AE,"",AB:AB,"")</f>
        <v>0.88095238095238093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0</v>
      </c>
      <c r="U911" s="129">
        <f t="shared" ref="U911:U916" ca="1" si="155">+L911-T911</f>
        <v>1</v>
      </c>
      <c r="V911" s="129">
        <f t="shared" ref="V911:V916" ca="1" si="156">ROUNDDOWN(T911/J911,0)</f>
        <v>0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0</v>
      </c>
      <c r="U912" s="129">
        <f t="shared" ca="1" si="155"/>
        <v>4</v>
      </c>
      <c r="V912" s="129">
        <f t="shared" ca="1" si="156"/>
        <v>0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0</v>
      </c>
      <c r="X917" s="120">
        <f ca="1">SUMIFS(T:T,C:C,C917,AE:AE,"")/SUMIFS(L:L,C:C,C917,AE:AE,"",AB:AB,"")</f>
        <v>0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0</v>
      </c>
      <c r="U918" s="129">
        <f ca="1">+L918-T918</f>
        <v>3</v>
      </c>
      <c r="V918" s="129">
        <f ca="1">ROUNDDOWN(T918/J918,0)</f>
        <v>0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0</v>
      </c>
      <c r="X919" s="120">
        <f ca="1">SUMIFS(T:T,C:C,C919,AE:AE,"")/SUMIFS(L:L,C:C,C919,AE:AE,"",AB:AB,"")</f>
        <v>0.88135593220338981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0</v>
      </c>
      <c r="U920" s="129">
        <f t="shared" ref="U920:U922" ca="1" si="157">+L920-T920</f>
        <v>2</v>
      </c>
      <c r="V920" s="129">
        <f t="shared" ref="V920:V922" ca="1" si="158">ROUNDDOWN(T920/J920,0)</f>
        <v>0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0</v>
      </c>
      <c r="U921" s="129">
        <f t="shared" ca="1" si="157"/>
        <v>12</v>
      </c>
      <c r="V921" s="129">
        <f t="shared" ca="1" si="158"/>
        <v>0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0</v>
      </c>
      <c r="X923" s="120">
        <f ca="1">SUMIFS(T:T,C:C,C923,AE:AE,"")/SUMIFS(L:L,C:C,C923,AE:AE,"",AB:AB,"")</f>
        <v>0.88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0</v>
      </c>
      <c r="U924" s="129">
        <f t="shared" ref="U924:U928" ca="1" si="159">+L924-T924</f>
        <v>1</v>
      </c>
      <c r="V924" s="129">
        <f t="shared" ref="V924:V928" ca="1" si="160">ROUNDDOWN(T924/J924,0)</f>
        <v>0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0</v>
      </c>
      <c r="U925" s="129">
        <f t="shared" ca="1" si="159"/>
        <v>8</v>
      </c>
      <c r="V925" s="129">
        <f t="shared" ca="1" si="160"/>
        <v>0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0</v>
      </c>
      <c r="X929" s="120">
        <f ca="1">SUMIFS(T:T,C:C,C929,AE:AE,"")/SUMIFS(L:L,C:C,C929,AE:AE,"",AB:AB,"")</f>
        <v>0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0</v>
      </c>
      <c r="U930" s="129">
        <f ca="1">+L930-T930</f>
        <v>1</v>
      </c>
      <c r="V930" s="129">
        <f ca="1">ROUNDDOWN(T930/J930,0)</f>
        <v>0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0</v>
      </c>
      <c r="X935" s="120">
        <f ca="1">SUMIFS(T:T,C:C,C935,AE:AE,"")/SUMIFS(L:L,C:C,C935,AE:AE,"",AB:AB,"")</f>
        <v>0.87878787878787878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0</v>
      </c>
      <c r="U936" s="129">
        <f t="shared" ref="U936:U939" ca="1" si="161">+L936-T936</f>
        <v>1</v>
      </c>
      <c r="V936" s="129">
        <f t="shared" ref="V936:V939" ca="1" si="162">ROUNDDOWN(T936/J936,0)</f>
        <v>0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0</v>
      </c>
      <c r="U937" s="129">
        <f t="shared" ca="1" si="161"/>
        <v>3</v>
      </c>
      <c r="V937" s="129">
        <f t="shared" ca="1" si="162"/>
        <v>0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0</v>
      </c>
      <c r="X940" s="120">
        <f ca="1">SUMIFS(T:T,C:C,C940,AE:AE,"")/SUMIFS(L:L,C:C,C940,AE:AE,"",AB:AB,"")</f>
        <v>0.88095238095238093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0</v>
      </c>
      <c r="U941" s="129">
        <f t="shared" ref="U941:U946" ca="1" si="163">+L941-T941</f>
        <v>1</v>
      </c>
      <c r="V941" s="129">
        <f t="shared" ref="V941:V946" ca="1" si="164">ROUNDDOWN(T941/J941,0)</f>
        <v>0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0</v>
      </c>
      <c r="U942" s="129">
        <f t="shared" ca="1" si="163"/>
        <v>4</v>
      </c>
      <c r="V942" s="129">
        <f t="shared" ca="1" si="164"/>
        <v>0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0</v>
      </c>
      <c r="X947" s="120">
        <f ca="1">SUMIFS(T:T,C:C,C947,AE:AE,"")/SUMIFS(L:L,C:C,C947,AE:AE,"",AB:AB,"")</f>
        <v>0.87301587301587302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0</v>
      </c>
      <c r="U948" s="129">
        <f t="shared" ref="U948:U949" ca="1" si="165">+L948-T948</f>
        <v>7</v>
      </c>
      <c r="V948" s="129">
        <f t="shared" ref="V948:V949" ca="1" si="166">ROUNDDOWN(T948/J948,0)</f>
        <v>0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55</v>
      </c>
      <c r="U949" s="129">
        <f t="shared" ca="1" si="165"/>
        <v>1</v>
      </c>
      <c r="V949" s="129">
        <f t="shared" ca="1" si="166"/>
        <v>6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5</v>
      </c>
      <c r="X953" s="120">
        <f ca="1">SUMIFS(T:T,C:C,C953,AE:AE,"")/SUMIFS(L:L,C:C,C953,AE:AE,"",AB:AB,"")</f>
        <v>0.85185185185185186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5</v>
      </c>
      <c r="U955" s="129">
        <f t="shared" ca="1" si="169"/>
        <v>4</v>
      </c>
      <c r="V955" s="129">
        <f t="shared" ca="1" si="170"/>
        <v>5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14</v>
      </c>
      <c r="X956" s="120">
        <f ca="1">SUMIFS(T:T,C:C,C956,AE:AE,"")/SUMIFS(L:L,C:C,C956,AE:AE,"",AB:AB,"")</f>
        <v>0.97575757575757571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146</v>
      </c>
      <c r="U957" s="129">
        <f t="shared" ref="U957:U958" ca="1" si="171">+L957-T957</f>
        <v>4</v>
      </c>
      <c r="V957" s="129">
        <f t="shared" ref="V957:V958" ca="1" si="172">ROUNDDOWN(T957/J957,0)</f>
        <v>14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0</v>
      </c>
      <c r="X961" s="120">
        <f ca="1">SUMIFS(T:T,C:C,C961,AE:AE,"")/SUMIFS(L:L,C:C,C961,AE:AE,"",AB:AB,"")</f>
        <v>0.88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0</v>
      </c>
      <c r="U962" s="129">
        <f t="shared" ref="U962:U966" ca="1" si="173">+L962-T962</f>
        <v>1</v>
      </c>
      <c r="V962" s="129">
        <f t="shared" ref="V962:V966" ca="1" si="174">ROUNDDOWN(T962/J962,0)</f>
        <v>0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0</v>
      </c>
      <c r="U963" s="129">
        <f t="shared" ca="1" si="173"/>
        <v>8</v>
      </c>
      <c r="V963" s="129">
        <f t="shared" ca="1" si="174"/>
        <v>0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0</v>
      </c>
      <c r="X971" s="120">
        <f ca="1">SUMIFS(T:T,C:C,C971,AE:AE,"")/SUMIFS(L:L,C:C,C971,AE:AE,"",AB:AB,"")</f>
        <v>0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0</v>
      </c>
      <c r="U972" s="129">
        <f ca="1">+L972-T972</f>
        <v>2</v>
      </c>
      <c r="V972" s="129">
        <f ca="1">ROUNDDOWN(T972/J972,0)</f>
        <v>0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0</v>
      </c>
      <c r="X973" s="120">
        <f ca="1">SUMIFS(T:T,C:C,C973,AE:AE,"")/SUMIFS(L:L,C:C,C973,AE:AE,"",AB:AB,"")</f>
        <v>0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0</v>
      </c>
      <c r="U974" s="129">
        <f ca="1">+L974-T974</f>
        <v>2</v>
      </c>
      <c r="V974" s="129">
        <f ca="1">ROUNDDOWN(T974/J974,0)</f>
        <v>0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1</v>
      </c>
      <c r="X975" s="120">
        <f ca="1">SUMIFS(T:T,C:C,C975,AE:AE,"")/SUMIFS(L:L,C:C,C975,AE:AE,"",AB:AB,"")</f>
        <v>0.5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1</v>
      </c>
      <c r="U976" s="129">
        <f ca="1">+L976-T976</f>
        <v>1</v>
      </c>
      <c r="V976" s="129">
        <f ca="1">ROUNDDOWN(T976/J976,0)</f>
        <v>1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0</v>
      </c>
      <c r="X977" s="120">
        <f ca="1">SUMIFS(T:T,C:C,C977,AE:AE,"")/SUMIFS(L:L,C:C,C977,AE:AE,"",AB:AB,"")</f>
        <v>0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0</v>
      </c>
      <c r="U978" s="129">
        <f ca="1">+L978-T978</f>
        <v>3</v>
      </c>
      <c r="V978" s="129">
        <f ca="1">ROUNDDOWN(T978/J978,0)</f>
        <v>0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0</v>
      </c>
      <c r="X979" s="120">
        <f ca="1">SUMIFS(T:T,C:C,C979,AE:AE,"")/SUMIFS(L:L,C:C,C979,AE:AE,"",AB:AB,"")</f>
        <v>0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0</v>
      </c>
      <c r="U980" s="129">
        <f ca="1">+L980-T980</f>
        <v>56</v>
      </c>
      <c r="V980" s="129">
        <f ca="1">ROUNDDOWN(T980/J980,0)</f>
        <v>0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0</v>
      </c>
      <c r="X981" s="120">
        <f ca="1">SUMIFS(T:T,C:C,C981,AE:AE,"")/SUMIFS(L:L,C:C,C981,AE:AE,"",AB:AB,"")</f>
        <v>0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0</v>
      </c>
      <c r="U982" s="129">
        <f ca="1">+L982-T982</f>
        <v>3</v>
      </c>
      <c r="V982" s="129">
        <f ca="1">ROUNDDOWN(T982/J982,0)</f>
        <v>0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0</v>
      </c>
      <c r="X983" s="120">
        <f ca="1">SUMIFS(T:T,C:C,C983,AE:AE,"")/SUMIFS(L:L,C:C,C983,AE:AE,"",AB:AB,"")</f>
        <v>0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0</v>
      </c>
      <c r="U984" s="129">
        <f ca="1">+L984-T984</f>
        <v>2</v>
      </c>
      <c r="V984" s="129">
        <f ca="1">ROUNDDOWN(T984/J984,0)</f>
        <v>0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0</v>
      </c>
      <c r="X985" s="120">
        <f ca="1">SUMIFS(T:T,C:C,C985,AE:AE,"")/SUMIFS(L:L,C:C,C985,AE:AE,"",AB:AB,"")</f>
        <v>0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0</v>
      </c>
      <c r="U986" s="129">
        <f ca="1">+L986-T986</f>
        <v>1</v>
      </c>
      <c r="V986" s="129">
        <f ca="1">ROUNDDOWN(T986/J986,0)</f>
        <v>0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0</v>
      </c>
      <c r="X987" s="120">
        <f ca="1">SUMIFS(T:T,C:C,C987,AE:AE,"")/SUMIFS(L:L,C:C,C987,AE:AE,"",AB:AB,"")</f>
        <v>0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0</v>
      </c>
      <c r="U988" s="129">
        <f ca="1">+L988-T988</f>
        <v>2</v>
      </c>
      <c r="V988" s="129">
        <f ca="1">ROUNDDOWN(T988/J988,0)</f>
        <v>0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0</v>
      </c>
      <c r="X989" s="120">
        <f ca="1">SUMIFS(T:T,C:C,C989,AE:AE,"")/SUMIFS(L:L,C:C,C989,AE:AE,"",AB:AB,"")</f>
        <v>0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0</v>
      </c>
      <c r="U990" s="129">
        <f ca="1">+L990-T990</f>
        <v>2</v>
      </c>
      <c r="V990" s="129">
        <f ca="1">ROUNDDOWN(T990/J990,0)</f>
        <v>0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0</v>
      </c>
      <c r="X991" s="120">
        <f ca="1">SUMIFS(T:T,C:C,C991,AE:AE,"")/SUMIFS(L:L,C:C,C991,AE:AE,"",AB:AB,"")</f>
        <v>0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0</v>
      </c>
      <c r="U992" s="129">
        <f ca="1">+L992-T992</f>
        <v>1</v>
      </c>
      <c r="V992" s="129">
        <f ca="1">ROUNDDOWN(T992/J992,0)</f>
        <v>0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0</v>
      </c>
      <c r="X993" s="120">
        <f ca="1">SUMIFS(T:T,C:C,C993,AE:AE,"")/SUMIFS(L:L,C:C,C993,AE:AE,"",AB:AB,"")</f>
        <v>0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0</v>
      </c>
      <c r="U994" s="129">
        <f ca="1">+L994-T994</f>
        <v>2</v>
      </c>
      <c r="V994" s="129">
        <f ca="1">ROUNDDOWN(T994/J994,0)</f>
        <v>0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0</v>
      </c>
      <c r="X995" s="120">
        <f ca="1">SUMIFS(T:T,C:C,C995,AE:AE,"")/SUMIFS(L:L,C:C,C995,AE:AE,"",AB:AB,"")</f>
        <v>0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0</v>
      </c>
      <c r="U996" s="129">
        <f ca="1">+L996-T996</f>
        <v>1</v>
      </c>
      <c r="V996" s="129">
        <f ca="1">ROUNDDOWN(T996/J996,0)</f>
        <v>0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0</v>
      </c>
      <c r="X997" s="120">
        <f ca="1">SUMIFS(T:T,C:C,C997,AE:AE,"")/SUMIFS(L:L,C:C,C997,AE:AE,"",AB:AB,"")</f>
        <v>0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0</v>
      </c>
      <c r="U998" s="129">
        <f ca="1">+L998-T998</f>
        <v>2</v>
      </c>
      <c r="V998" s="129">
        <f ca="1">ROUNDDOWN(T998/J998,0)</f>
        <v>0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0</v>
      </c>
      <c r="X999" s="120">
        <f ca="1">SUMIFS(T:T,C:C,C999,AE:AE,"")/SUMIFS(L:L,C:C,C999,AE:AE,"",AB:AB,"")</f>
        <v>0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0</v>
      </c>
      <c r="U1000" s="129">
        <f ca="1">+L1000-T1000</f>
        <v>1</v>
      </c>
      <c r="V1000" s="129">
        <f ca="1">ROUNDDOWN(T1000/J1000,0)</f>
        <v>0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0</v>
      </c>
      <c r="X1033" s="120">
        <f ca="1">SUMIFS(T:T,C:C,C1033,AE:AE,"")/SUMIFS(L:L,C:C,C1033,AE:AE,"",AB:AB,"")</f>
        <v>0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9">
        <f ca="1">+L1034-T1034</f>
        <v>2</v>
      </c>
      <c r="V1034" s="129">
        <f ca="1">ROUNDDOWN(T1034/J1034,0)</f>
        <v>0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0</v>
      </c>
      <c r="X1035" s="120">
        <f ca="1">SUMIFS(T:T,C:C,C1035,AE:AE,"")/SUMIFS(L:L,C:C,C1035,AE:AE,"",AB:AB,"")</f>
        <v>0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0</v>
      </c>
      <c r="U1036" s="129">
        <f ca="1">+L1036-T1036</f>
        <v>1</v>
      </c>
      <c r="V1036" s="129">
        <f ca="1">ROUNDDOWN(T1036/J1036,0)</f>
        <v>0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0</v>
      </c>
      <c r="X1037" s="120">
        <f ca="1">SUMIFS(T:T,C:C,C1037,AE:AE,"")/SUMIFS(L:L,C:C,C1037,AE:AE,"",AB:AB,"")</f>
        <v>0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9">
        <f ca="1">+L1038-T1038</f>
        <v>1</v>
      </c>
      <c r="V1038" s="129">
        <f ca="1">ROUNDDOWN(T1038/J1038,0)</f>
        <v>0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0</v>
      </c>
      <c r="X1039" s="120">
        <f ca="1">SUMIFS(T:T,C:C,C1039,AE:AE,"")/SUMIFS(L:L,C:C,C1039,AE:AE,"",AB:AB,"")</f>
        <v>0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0</v>
      </c>
      <c r="U1040" s="129">
        <f ca="1">+L1040-T1040</f>
        <v>2</v>
      </c>
      <c r="V1040" s="129">
        <f ca="1">ROUNDDOWN(T1040/J1040,0)</f>
        <v>0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0</v>
      </c>
      <c r="X1041" s="120">
        <f ca="1">SUMIFS(T:T,C:C,C1041,AE:AE,"")/SUMIFS(L:L,C:C,C1041,AE:AE,"",AB:AB,"")</f>
        <v>0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9">
        <f ca="1">+L1042-T1042</f>
        <v>16</v>
      </c>
      <c r="V1042" s="129">
        <f ca="1">ROUNDDOWN(T1042/J1042,0)</f>
        <v>0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1</v>
      </c>
      <c r="X1043" s="120">
        <f ca="1">SUMIFS(T:T,C:C,C1043,AE:AE,"")/SUMIFS(L:L,C:C,C1043,AE:AE,"",AB:AB,"")</f>
        <v>0.5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1</v>
      </c>
      <c r="U1044" s="129">
        <f ca="1">+L1044-T1044</f>
        <v>1</v>
      </c>
      <c r="V1044" s="129">
        <f ca="1">ROUNDDOWN(T1044/J1044,0)</f>
        <v>1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0</v>
      </c>
      <c r="X1045" s="120">
        <f ca="1">SUMIFS(T:T,C:C,C1045,AE:AE,"")/SUMIFS(L:L,C:C,C1045,AE:AE,"",AB:AB,"")</f>
        <v>0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0</v>
      </c>
      <c r="U1046" s="129">
        <f ca="1">+L1046-T1046</f>
        <v>2</v>
      </c>
      <c r="V1046" s="129">
        <f ca="1">ROUNDDOWN(T1046/J1046,0)</f>
        <v>0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0</v>
      </c>
      <c r="X1047" s="120">
        <f ca="1">SUMIFS(T:T,C:C,C1047,AE:AE,"")/SUMIFS(L:L,C:C,C1047,AE:AE,"",AB:AB,"")</f>
        <v>0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9">
        <f ca="1">+L1048-T1048</f>
        <v>4</v>
      </c>
      <c r="V1048" s="129">
        <f ca="1">ROUNDDOWN(T1048/J1048,0)</f>
        <v>0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0</v>
      </c>
      <c r="X1049" s="120">
        <f ca="1">SUMIFS(T:T,C:C,C1049,AE:AE,"")/SUMIFS(L:L,C:C,C1049,AE:AE,"",AB:AB,"")</f>
        <v>0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0</v>
      </c>
      <c r="U1050" s="129">
        <f ca="1">+L1050-T1050</f>
        <v>1</v>
      </c>
      <c r="V1050" s="129">
        <f ca="1">ROUNDDOWN(T1050/J1050,0)</f>
        <v>0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0</v>
      </c>
      <c r="X1061" s="120">
        <f ca="1">SUMIFS(T:T,C:C,C1061,AE:AE,"")/SUMIFS(L:L,C:C,C1061,AE:AE,"",AB:AB,"")</f>
        <v>0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0</v>
      </c>
      <c r="U1062" s="129">
        <f ca="1">+L1062-T1062</f>
        <v>1</v>
      </c>
      <c r="V1062" s="129">
        <f ca="1">ROUNDDOWN(T1062/J1062,0)</f>
        <v>0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0</v>
      </c>
      <c r="X1067" s="120">
        <f ca="1">SUMIFS(T:T,C:C,C1067,AE:AE,"")/SUMIFS(L:L,C:C,C1067,AE:AE,"",AB:AB,"")</f>
        <v>0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0</v>
      </c>
      <c r="U1068" s="129">
        <f ca="1">+L1068-T1068</f>
        <v>1</v>
      </c>
      <c r="V1068" s="129">
        <f ca="1">ROUNDDOWN(T1068/J1068,0)</f>
        <v>0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0</v>
      </c>
      <c r="X1083" s="120">
        <f ca="1">SUMIFS(T:T,C:C,C1083,AE:AE,"")/SUMIFS(L:L,C:C,C1083,AE:AE,"",AB:AB,"")</f>
        <v>0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0</v>
      </c>
      <c r="U1084" s="129">
        <f ca="1">+L1084-T1084</f>
        <v>1</v>
      </c>
      <c r="V1084" s="129">
        <f ca="1">ROUNDDOWN(T1084/J1084,0)</f>
        <v>0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0</v>
      </c>
      <c r="X1087" s="120">
        <f ca="1">SUMIFS(T:T,C:C,C1087,AE:AE,"")/SUMIFS(L:L,C:C,C1087,AE:AE,"",AB:AB,"")</f>
        <v>0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0</v>
      </c>
      <c r="U1088" s="129">
        <f ca="1">+L1088-T1088</f>
        <v>1</v>
      </c>
      <c r="V1088" s="129">
        <f ca="1">ROUNDDOWN(T1088/J1088,0)</f>
        <v>0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0</v>
      </c>
      <c r="X1089" s="120">
        <f ca="1">SUMIFS(T:T,C:C,C1089,AE:AE,"")/SUMIFS(L:L,C:C,C1089,AE:AE,"",AB:AB,"")</f>
        <v>0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0</v>
      </c>
      <c r="U1090" s="129">
        <f ca="1">+L1090-T1090</f>
        <v>1</v>
      </c>
      <c r="V1090" s="129">
        <f ca="1">ROUNDDOWN(T1090/J1090,0)</f>
        <v>0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0</v>
      </c>
      <c r="X1091" s="120">
        <f ca="1">SUMIFS(T:T,C:C,C1091,AE:AE,"")/SUMIFS(L:L,C:C,C1091,AE:AE,"",AB:AB,"")</f>
        <v>0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0</v>
      </c>
      <c r="U1092" s="129">
        <f ca="1">+L1092-T1092</f>
        <v>1</v>
      </c>
      <c r="V1092" s="129">
        <f ca="1">ROUNDDOWN(T1092/J1092,0)</f>
        <v>0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0</v>
      </c>
      <c r="X1093" s="120">
        <f ca="1">SUMIFS(T:T,C:C,C1093,AE:AE,"")/SUMIFS(L:L,C:C,C1093,AE:AE,"",AB:AB,"")</f>
        <v>0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0</v>
      </c>
      <c r="U1094" s="129">
        <f ca="1">+L1094-T1094</f>
        <v>1</v>
      </c>
      <c r="V1094" s="129">
        <f ca="1">ROUNDDOWN(T1094/J1094,0)</f>
        <v>0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0</v>
      </c>
      <c r="X1095" s="120">
        <f ca="1">SUMIFS(T:T,C:C,C1095,AE:AE,"")/SUMIFS(L:L,C:C,C1095,AE:AE,"",AB:AB,"")</f>
        <v>0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0</v>
      </c>
      <c r="U1096" s="129">
        <f ca="1">+L1096-T1096</f>
        <v>1</v>
      </c>
      <c r="V1096" s="129">
        <f ca="1">ROUNDDOWN(T1096/J1096,0)</f>
        <v>0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0</v>
      </c>
      <c r="X1097" s="120">
        <f ca="1">SUMIFS(T:T,C:C,C1097,AE:AE,"")/SUMIFS(L:L,C:C,C1097,AE:AE,"",AB:AB,"")</f>
        <v>0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0</v>
      </c>
      <c r="U1098" s="129">
        <f ca="1">+L1098-T1098</f>
        <v>1</v>
      </c>
      <c r="V1098" s="129">
        <f ca="1">ROUNDDOWN(T1098/J1098,0)</f>
        <v>0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0</v>
      </c>
      <c r="X1099" s="120">
        <f ca="1">SUMIFS(T:T,C:C,C1099,AE:AE,"")/SUMIFS(L:L,C:C,C1099,AE:AE,"",AB:AB,"")</f>
        <v>0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0</v>
      </c>
      <c r="U1100" s="129">
        <f ca="1">+L1100-T1100</f>
        <v>1</v>
      </c>
      <c r="V1100" s="129">
        <f ca="1">ROUNDDOWN(T1100/J1100,0)</f>
        <v>0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0</v>
      </c>
      <c r="X1101" s="120">
        <f ca="1">SUMIFS(T:T,C:C,C1101,AE:AE,"")/SUMIFS(L:L,C:C,C1101,AE:AE,"",AB:AB,"")</f>
        <v>0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0</v>
      </c>
      <c r="U1102" s="129">
        <f ca="1">+L1102-T1102</f>
        <v>1</v>
      </c>
      <c r="V1102" s="129">
        <f ca="1">ROUNDDOWN(T1102/J1102,0)</f>
        <v>0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0</v>
      </c>
      <c r="X1103" s="120">
        <f ca="1">SUMIFS(T:T,C:C,C1103,AE:AE,"")/SUMIFS(L:L,C:C,C1103,AE:AE,"",AB:AB,"")</f>
        <v>0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0</v>
      </c>
      <c r="U1104" s="129">
        <f ca="1">+L1104-T1104</f>
        <v>1</v>
      </c>
      <c r="V1104" s="129">
        <f ca="1">ROUNDDOWN(T1104/J1104,0)</f>
        <v>0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0</v>
      </c>
      <c r="X1105" s="120">
        <f ca="1">SUMIFS(T:T,C:C,C1105,AE:AE,"")/SUMIFS(L:L,C:C,C1105,AE:AE,"",AB:AB,"")</f>
        <v>0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0</v>
      </c>
      <c r="U1106" s="129">
        <f ca="1">+L1106-T1106</f>
        <v>1</v>
      </c>
      <c r="V1106" s="129">
        <f ca="1">ROUNDDOWN(T1106/J1106,0)</f>
        <v>0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0</v>
      </c>
      <c r="X1107" s="120">
        <f ca="1">SUMIFS(T:T,C:C,C1107,AE:AE,"")/SUMIFS(L:L,C:C,C1107,AE:AE,"",AB:AB,"")</f>
        <v>0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0</v>
      </c>
      <c r="U1108" s="129">
        <f ca="1">+L1108-T1108</f>
        <v>1</v>
      </c>
      <c r="V1108" s="129">
        <f ca="1">ROUNDDOWN(T1108/J1108,0)</f>
        <v>0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0</v>
      </c>
      <c r="X1109" s="120">
        <f ca="1">SUMIFS(T:T,C:C,C1109,AE:AE,"")/SUMIFS(L:L,C:C,C1109,AE:AE,"",AB:AB,"")</f>
        <v>0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0</v>
      </c>
      <c r="U1110" s="129">
        <f ca="1">+L1110-T1110</f>
        <v>1</v>
      </c>
      <c r="V1110" s="129">
        <f ca="1">ROUNDDOWN(T1110/J1110,0)</f>
        <v>0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0</v>
      </c>
      <c r="X1111" s="120">
        <f ca="1">SUMIFS(T:T,C:C,C1111,AE:AE,"")/SUMIFS(L:L,C:C,C1111,AE:AE,"",AB:AB,"")</f>
        <v>0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0</v>
      </c>
      <c r="U1112" s="129">
        <f ca="1">+L1112-T1112</f>
        <v>1</v>
      </c>
      <c r="V1112" s="129">
        <f ca="1">ROUNDDOWN(T1112/J1112,0)</f>
        <v>0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0</v>
      </c>
      <c r="X1113" s="120">
        <f ca="1">SUMIFS(T:T,C:C,C1113,AE:AE,"")/SUMIFS(L:L,C:C,C1113,AE:AE,"",AB:AB,"")</f>
        <v>0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0</v>
      </c>
      <c r="U1114" s="129">
        <f ca="1">+L1114-T1114</f>
        <v>1</v>
      </c>
      <c r="V1114" s="129">
        <f ca="1">ROUNDDOWN(T1114/J1114,0)</f>
        <v>0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BY3:BZ5"/>
    <mergeCell ref="AG5:AO5"/>
    <mergeCell ref="AP5:AX5"/>
    <mergeCell ref="AG1:AX3"/>
    <mergeCell ref="AZ1:BC3"/>
    <mergeCell ref="BD3:BH5"/>
    <mergeCell ref="BL3:BQ5"/>
    <mergeCell ref="BS3:BT5"/>
    <mergeCell ref="AG6:AO6"/>
    <mergeCell ref="AP6:AX6"/>
    <mergeCell ref="BD6:BH6"/>
    <mergeCell ref="BK6:BQ6"/>
    <mergeCell ref="BS6:DB6"/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 filterMode="1">
    <tabColor rgb="FF7030A0"/>
    <pageSetUpPr fitToPage="1"/>
  </sheetPr>
  <dimension ref="C1:AT301"/>
  <sheetViews>
    <sheetView zoomScale="85" zoomScaleNormal="85" workbookViewId="0">
      <pane xSplit="13" ySplit="29" topLeftCell="T30" activePane="bottomRight" state="frozen"/>
      <selection activeCell="X13" sqref="X13"/>
      <selection pane="topRight" activeCell="X13" sqref="X13"/>
      <selection pane="bottomLeft" activeCell="X13" sqref="X13"/>
      <selection pane="bottomRight" activeCell="H320" sqref="H32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3" width="6.875" style="3" customWidth="1"/>
    <col min="34" max="34" width="7.25" style="3" customWidth="1"/>
    <col min="35" max="35" width="8.625" style="3" customWidth="1"/>
    <col min="36" max="36" width="9.875" style="3" customWidth="1"/>
    <col min="37" max="37" width="8.625" style="3" customWidth="1"/>
    <col min="38" max="38" width="8.75" style="3" customWidth="1"/>
    <col min="39" max="39" width="7.5" style="3" customWidth="1"/>
    <col min="40" max="42" width="9" style="3" customWidth="1"/>
    <col min="43" max="43" width="8.75" style="3" customWidth="1"/>
    <col min="44" max="44" width="8.625" style="3" customWidth="1"/>
    <col min="45" max="46" width="9" style="3" customWidth="1"/>
    <col min="47" max="16384" width="8.75" style="3"/>
  </cols>
  <sheetData>
    <row r="1" spans="4:34" ht="19.5">
      <c r="D1" s="1" t="s">
        <v>2631</v>
      </c>
      <c r="E1" s="2"/>
      <c r="F1" s="2"/>
      <c r="G1" s="2"/>
      <c r="H1" s="2"/>
    </row>
    <row r="2" spans="4:34" ht="13.5" thickBot="1"/>
    <row r="3" spans="4:34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 spans="4:34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5"/>
    </row>
    <row r="5" spans="4:34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2317</v>
      </c>
      <c r="N5" s="30">
        <f>H8</f>
        <v>19456.350000000002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 spans="4:34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999</v>
      </c>
      <c r="H6" s="26" cm="1">
        <f t="array" ref="H6">SUMPRODUCT(--($C$30:$C$301=$D6),$L$30:$L$301,$J$30:$J$301)</f>
        <v>7855.7500000000009</v>
      </c>
      <c r="I6" s="26" cm="1">
        <f t="array" ref="I6">SUMPRODUCT(--($C$30:$C$301=$D6),$M$30:$M$301)</f>
        <v>57</v>
      </c>
      <c r="J6" s="27" cm="1">
        <f t="array" ref="J6">SUMPRODUCT(--($C$30:$C$301=$D6),$M$30:$M$301,$J$30:$J$301)</f>
        <v>5104.95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</row>
    <row r="7" spans="4:34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1210</v>
      </c>
      <c r="H7" s="26" cm="1">
        <f t="array" ref="H7">SUMPRODUCT(--($C$30:$C$301=$D7),$L$30:$L$301,$J$30:$J$301)</f>
        <v>199.4</v>
      </c>
      <c r="I7" s="26" cm="1">
        <f t="array" ref="I7">SUMPRODUCT(--($C$30:$C$301=$D7),$M$30:$M$301)</f>
        <v>5690</v>
      </c>
      <c r="J7" s="27" cm="1">
        <f t="array" ref="J7">SUMPRODUCT(--($C$30:$C$301=$D7),$M$30:$M$301,$J$30:$J$301)</f>
        <v>105.4</v>
      </c>
      <c r="X7" s="3">
        <f>196*2</f>
        <v>392</v>
      </c>
    </row>
    <row r="8" spans="4:34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2317</v>
      </c>
      <c r="H8" s="41">
        <f t="shared" si="0"/>
        <v>19456.350000000002</v>
      </c>
      <c r="I8" s="41">
        <f t="shared" si="0"/>
        <v>5747</v>
      </c>
      <c r="J8" s="42">
        <f>J5+J6+J7</f>
        <v>5210.3499999999995</v>
      </c>
    </row>
    <row r="9" spans="4:34" ht="13.5" hidden="1" outlineLevel="1" thickTop="1"/>
    <row r="10" spans="4:34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4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</row>
    <row r="12" spans="4:34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</row>
    <row r="13" spans="4:34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</row>
    <row r="14" spans="4:34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</row>
    <row r="15" spans="4:34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</row>
    <row r="16" spans="4:34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</row>
    <row r="17" spans="3:46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</row>
    <row r="18" spans="3:46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</row>
    <row r="19" spans="3:46" ht="13.5" hidden="1" outlineLevel="1" thickTop="1"/>
    <row r="20" spans="3:46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46" ht="13.5" hidden="1" outlineLevel="1" thickTop="1">
      <c r="D21" s="63" t="s">
        <v>14</v>
      </c>
      <c r="E21" s="64" t="str" cm="1">
        <f t="array" ref="E21:G21">_xlfn._xlws.SORT(MID(TRANSPOSE(_xlfn.UNIQUE(_xlfn._xlws.FILTER(AK30:AK301,(C30:C301=$D$21)*(M30:M301&lt;&gt;0)))),3,3),,1)</f>
        <v>3</v>
      </c>
      <c r="F21" s="64" t="str">
        <v>6</v>
      </c>
      <c r="G21" s="64" t="str">
        <v>19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</row>
    <row r="22" spans="3:46" ht="30.75" hidden="1" customHeight="1" outlineLevel="2">
      <c r="D22" s="66" t="s">
        <v>25</v>
      </c>
      <c r="E22" s="67" cm="1">
        <f t="array" ref="E22">SUMPRODUCT(--($C$30:$C$301=$D$21),--($AK$30:$AK$301="PL"&amp;E$21),$J$30:$J$301,$I$30:$I$301)/(7.85*E$21)</f>
        <v>61.460721868365184</v>
      </c>
      <c r="F22" s="67" cm="1">
        <f t="array" ref="F22">SUMPRODUCT(--($C$30:$C$301=$D$21),--($AK$30:$AK$301="PL"&amp;F$21),$J$30:$J$301,$I$30:$I$301)/(7.85*F$21)</f>
        <v>189.13163481953293</v>
      </c>
      <c r="G22" s="67" cm="1">
        <f t="array" ref="G22">SUMPRODUCT(--($C$30:$C$301=$D$21),--($AK$30:$AK$301="PL"&amp;G$21),$J$30:$J$301,$I$30:$I$301)/(7.85*G$21)</f>
        <v>0.60341937646664434</v>
      </c>
      <c r="H22" s="67" t="e" cm="1">
        <f t="array" ref="H22">SUMPRODUCT(--($C$30:$C$301=$D$21),--($AK$30:$AK$301="PL"&amp;H$21),$J$30:$J$301,$I$30:$I$301)/(7.85*H$21)</f>
        <v>#DIV/0!</v>
      </c>
      <c r="I22" s="67" t="e" cm="1">
        <f t="array" ref="I22">SUMPRODUCT(--($C$30:$C$301=$D$21),--($AK$30:$AK$301="PL"&amp;I$21),$J$30:$J$301,$I$30:$I$301)/(7.85*I$21)</f>
        <v>#DIV/0!</v>
      </c>
      <c r="J22" s="67" t="e" cm="1">
        <f t="array" ref="J22">SUMPRODUCT(--($C$30:$C$301=$D$21),--($AK$30:$AK$301="PL"&amp;J$21),$J$30:$J$301,$I$30:$I$301)/(7.85*J$21)</f>
        <v>#DIV/0!</v>
      </c>
      <c r="K22" s="67" t="e" cm="1">
        <f t="array" ref="K22">SUMPRODUCT(--($C$30:$C$301=$D$21),--($AK$30:$AK$301="PL"&amp;K$21),$J$30:$J$301,$I$30:$I$301)/(7.85*K$21)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</row>
    <row r="23" spans="3:46" ht="21" hidden="1" customHeight="1" outlineLevel="2">
      <c r="D23" s="66" t="s">
        <v>18</v>
      </c>
      <c r="E23" s="69" cm="1">
        <f t="array" ref="E23">SUMPRODUCT(--($C$30:$C$301=$D$21),--($AK$30:$AK$301="PL"&amp;E$21),$I$30:$I$301)</f>
        <v>56</v>
      </c>
      <c r="F23" s="69" cm="1">
        <f t="array" ref="F23">SUMPRODUCT(--($C$30:$C$301=$D$21),--($AK$30:$AK$301="PL"&amp;F$21),$I$30:$I$301)</f>
        <v>454</v>
      </c>
      <c r="G23" s="69" cm="1">
        <f t="array" ref="G23">SUMPRODUCT(--($C$30:$C$301=$D$21),--($AK$30:$AK$301="PL"&amp;G$21),$I$30:$I$301)</f>
        <v>12</v>
      </c>
      <c r="H23" s="69" cm="1">
        <f t="array" ref="H23">SUMPRODUCT(--($C$30:$C$301=$D$21),--($AK$30:$AK$301="PL"&amp;H$21),$I$30:$I$301)</f>
        <v>0</v>
      </c>
      <c r="I23" s="69" cm="1">
        <f t="array" ref="I23">SUMPRODUCT(--($C$30:$C$301=$D$21),--($AK$30:$AK$301="PL"&amp;I$21),$I$30:$I$301)</f>
        <v>0</v>
      </c>
      <c r="J23" s="69" cm="1">
        <f t="array" ref="J23">SUMPRODUCT(--($C$30:$C$301=$D$21),--($AK$30:$AK$301="PL"&amp;J$21),$I$30:$I$301)</f>
        <v>0</v>
      </c>
      <c r="K23" s="69" cm="1">
        <f t="array" ref="K23">SUMPRODUCT(--($C$30:$C$301=$D$21),--($AK$30:$AK$301="PL"&amp;K$21),$I$30:$I$301)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</row>
    <row r="24" spans="3:46" ht="25.9" hidden="1" customHeight="1" outlineLevel="2">
      <c r="D24" s="66" t="s">
        <v>26</v>
      </c>
      <c r="E24" s="67" cm="1">
        <f t="array" ref="E24">SUMPRODUCT(--($C$30:$C$301=$D$21),--($AK$30:$AK$301="PL"&amp;E$21),$J$30:$J$301,$M$30:$M$301)/(7.85*E$21)</f>
        <v>32.252653927813164</v>
      </c>
      <c r="F24" s="67" cm="1">
        <f t="array" ref="F24">SUMPRODUCT(--($C$30:$C$301=$D$21),--($AK$30:$AK$301="PL"&amp;F$21),$J$30:$J$301,$M$30:$M$301)/(7.85*F$21)</f>
        <v>90.348195329087048</v>
      </c>
      <c r="G24" s="67" cm="1">
        <f t="array" ref="G24">SUMPRODUCT(--($C$30:$C$301=$D$21),--($AK$30:$AK$301="PL"&amp;G$21),$J$30:$J$301,$M$30:$M$301)/(7.85*G$21)</f>
        <v>0.60341937646664434</v>
      </c>
      <c r="H24" s="67" t="e" cm="1">
        <f t="array" ref="H24">SUMPRODUCT(--($C$30:$C$301=$D$21),--($AK$30:$AK$301="PL"&amp;H$21),$J$30:$J$301,$M$30:$M$301)/(7.85*H$21)</f>
        <v>#DIV/0!</v>
      </c>
      <c r="I24" s="67" t="e" cm="1">
        <f t="array" ref="I24">SUMPRODUCT(--($C$30:$C$301=$D$21),--($AK$30:$AK$301="PL"&amp;I$21),$J$30:$J$301,$M$30:$M$301)/(7.85*I$21)</f>
        <v>#DIV/0!</v>
      </c>
      <c r="J24" s="67" t="e" cm="1">
        <f t="array" ref="J24">SUMPRODUCT(--($C$30:$C$301=$D$21),--($AK$30:$AK$301="PL"&amp;J$21),$J$30:$J$301,$M$30:$M$301)/(7.85*J$21)</f>
        <v>#DIV/0!</v>
      </c>
      <c r="K24" s="67" t="e" cm="1">
        <f t="array" ref="K24">SUMPRODUCT(--($C$30:$C$301=$D$21),--($AK$30:$AK$301="PL"&amp;K$21),$J$30:$J$301,$M$30:$M$301)/(7.85*K$21)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</row>
    <row r="25" spans="3:46" ht="19.5" hidden="1" customHeight="1" outlineLevel="2">
      <c r="D25" s="71" t="s">
        <v>27</v>
      </c>
      <c r="E25" s="69" cm="1">
        <f t="array" ref="E25">SUMPRODUCT(--($C$30:$C$301=$D$21),--($AK$30:$AK$301="PL"&amp;E$21),$M$30:$M$301)</f>
        <v>31</v>
      </c>
      <c r="F25" s="69" cm="1">
        <f t="array" ref="F25">SUMPRODUCT(--($C$30:$C$301=$D$21),--($AK$30:$AK$301="PL"&amp;F$21),$M$30:$M$301)</f>
        <v>14</v>
      </c>
      <c r="G25" s="69" cm="1">
        <f t="array" ref="G25">SUMPRODUCT(--($C$30:$C$301=$D$21),--($AK$30:$AK$301="PL"&amp;G$21),$M$30:$M$301)</f>
        <v>12</v>
      </c>
      <c r="H25" s="69" cm="1">
        <f t="array" ref="H25">SUMPRODUCT(--($C$30:$C$301=$D$21),--($AK$30:$AK$301="PL"&amp;H$21),$M$30:$M$301)</f>
        <v>0</v>
      </c>
      <c r="I25" s="69" cm="1">
        <f t="array" ref="I25">SUMPRODUCT(--($C$30:$C$301=$D$21),--($AK$30:$AK$301="PL"&amp;I$21),$M$30:$M$301)</f>
        <v>0</v>
      </c>
      <c r="J25" s="69" cm="1">
        <f t="array" ref="J25">SUMPRODUCT(--($C$30:$C$301=$D$21),--($AK$30:$AK$301="PL"&amp;J$21),$M$30:$M$301)</f>
        <v>0</v>
      </c>
      <c r="K25" s="69" cm="1">
        <f t="array" ref="K25">SUMPRODUCT(--($C$30:$C$301=$D$21),--($AK$30:$AK$301="PL"&amp;K$21),$M$30:$M$301)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</row>
    <row r="26" spans="3:46" ht="25.9" hidden="1" customHeight="1" outlineLevel="1" collapsed="1" thickBot="1">
      <c r="D26" s="72" t="s">
        <v>28</v>
      </c>
      <c r="E26" s="67" cm="1">
        <f t="array" ref="E26">SUMPRODUCT(--($C$30:$C$301=$D$21),--($AK$30:$AK$301="PL"&amp;E$21),$J$30:$J$301,$M$30:$M$301)</f>
        <v>759.54999999999984</v>
      </c>
      <c r="F26" s="67" cm="1">
        <f t="array" ref="F26">SUMPRODUCT(--($C$30:$C$301=$D$21),--($AK$30:$AK$301="PL"&amp;F$21),$J$30:$J$301,$M$30:$M$301)</f>
        <v>4255.3999999999996</v>
      </c>
      <c r="G26" s="67" cm="1">
        <f t="array" ref="G26">SUMPRODUCT(--($C$30:$C$301=$D$21),--($AK$30:$AK$301="PL"&amp;G$21),$J$30:$J$301,$M$30:$M$301)</f>
        <v>90</v>
      </c>
      <c r="H26" s="67" cm="1">
        <f t="array" ref="H26">SUMPRODUCT(--($C$30:$C$301=$D$21),--($AK$30:$AK$301="PL"&amp;H$21),$J$30:$J$301,$M$30:$M$301)</f>
        <v>0</v>
      </c>
      <c r="I26" s="67" cm="1">
        <f t="array" ref="I26">SUMPRODUCT(--($C$30:$C$301=$D$21),--($AK$30:$AK$301="PL"&amp;I$21),$J$30:$J$301,$M$30:$M$301)</f>
        <v>0</v>
      </c>
      <c r="J26" s="67" cm="1">
        <f t="array" ref="J26">SUMPRODUCT(--($C$30:$C$301=$D$21),--($AK$30:$AK$301="PL"&amp;J$21),$J$30:$J$301,$M$30:$M$301)</f>
        <v>0</v>
      </c>
      <c r="K26" s="67" cm="1">
        <f t="array" ref="K26">SUMPRODUCT(--($C$30:$C$301=$D$21),--($AK$30:$AK$301="PL"&amp;K$21),$J$30:$J$301,$M$30:$M$301)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</row>
    <row r="27" spans="3:46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0</v>
      </c>
      <c r="AI27" s="73" t="e" cm="1">
        <f t="array" ref="AI27">SUMPRODUCT($J$30:$J$301,AI30:AI301,--(AI30:AI301&lt;&gt;""))</f>
        <v>#VALUE!</v>
      </c>
    </row>
    <row r="28" spans="3:46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H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" si="6">SUM(AG30:AG301)</f>
        <v>23</v>
      </c>
      <c r="AH28" s="75">
        <f t="shared" si="1"/>
        <v>0</v>
      </c>
      <c r="AI28" s="75" t="e">
        <f t="shared" ref="AI28" si="7">SUM(AI30:AI301)</f>
        <v>#VALUE!</v>
      </c>
      <c r="AJ28" s="74"/>
      <c r="AK28" s="74"/>
    </row>
    <row r="29" spans="3:46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8" t="s">
        <v>35</v>
      </c>
      <c r="AI29" s="77" t="s">
        <v>36</v>
      </c>
      <c r="AJ29" s="77" t="s">
        <v>37</v>
      </c>
      <c r="AK29" s="77" t="s">
        <v>38</v>
      </c>
      <c r="AL29" s="80" t="s">
        <v>39</v>
      </c>
      <c r="AM29" s="80" t="s">
        <v>40</v>
      </c>
      <c r="AN29" s="80" t="s">
        <v>41</v>
      </c>
      <c r="AO29" s="80" t="s">
        <v>42</v>
      </c>
      <c r="AP29" s="80" t="s">
        <v>43</v>
      </c>
      <c r="AQ29" s="80" t="s">
        <v>44</v>
      </c>
      <c r="AR29" s="81" t="s">
        <v>45</v>
      </c>
      <c r="AS29" s="80"/>
      <c r="AT29" s="80"/>
    </row>
    <row r="30" spans="3:46" ht="14.25" hidden="1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8">MIN(SUM(N30:AH30),I30)</f>
        <v>4</v>
      </c>
      <c r="M30" s="26">
        <f t="shared" ref="M30:M284" si="9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67" t="e">
        <f>SUMIFS([1]Up!$J:$J,[1]Up!$D:$D,D30)</f>
        <v>#VALUE!</v>
      </c>
      <c r="AJ30" s="82"/>
      <c r="AK30" s="82" t="str">
        <f t="shared" ref="AK30:AK284" si="10">IFERROR(IF(C30="Plate",LEFT(E30,FIND("*",E30,1)-1),""),IF(C30="Plate",LEFT(E30,FIND("x",E30,1)-1),""))</f>
        <v/>
      </c>
      <c r="AL30" s="53" t="str">
        <f t="shared" ref="AL30:AL284" si="11">IF(ROUND(SUM(N30:AH30)-I30,0)&gt;0,"Thừa "&amp;SUM(N30:AH30)-I30,"")</f>
        <v/>
      </c>
      <c r="AM30" s="53" t="s">
        <v>50</v>
      </c>
      <c r="AN30" s="84" t="s">
        <v>2634</v>
      </c>
      <c r="AO30" s="53"/>
      <c r="AP30" s="53" t="s">
        <v>2635</v>
      </c>
      <c r="AQ30" s="53">
        <v>4</v>
      </c>
      <c r="AR30" s="83">
        <v>46151</v>
      </c>
      <c r="AS30" s="53"/>
      <c r="AT30" s="53"/>
    </row>
    <row r="31" spans="3:46" ht="14.25" hidden="1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8"/>
        <v>4</v>
      </c>
      <c r="M31" s="26">
        <f t="shared" si="9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67" t="e">
        <f>SUMIFS([1]Up!$J:$J,[1]Up!$D:$D,D31)</f>
        <v>#VALUE!</v>
      </c>
      <c r="AJ31" s="82"/>
      <c r="AK31" s="82" t="str">
        <f t="shared" si="10"/>
        <v/>
      </c>
      <c r="AL31" s="53" t="str">
        <f t="shared" si="11"/>
        <v/>
      </c>
      <c r="AM31" s="53" t="s">
        <v>50</v>
      </c>
      <c r="AN31" s="84" t="s">
        <v>2634</v>
      </c>
      <c r="AO31" s="53"/>
      <c r="AP31" s="53" t="s">
        <v>2635</v>
      </c>
      <c r="AQ31" s="53">
        <v>4</v>
      </c>
      <c r="AR31" s="83">
        <v>46151</v>
      </c>
      <c r="AS31" s="53"/>
      <c r="AT31" s="53"/>
    </row>
    <row r="32" spans="3:46" ht="14.25" hidden="1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8"/>
        <v>1</v>
      </c>
      <c r="M32" s="26">
        <f t="shared" si="9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67" t="e">
        <f>SUMIFS([1]Up!$J:$J,[1]Up!$D:$D,D32)</f>
        <v>#VALUE!</v>
      </c>
      <c r="AJ32" s="82"/>
      <c r="AK32" s="82" t="str">
        <f t="shared" si="10"/>
        <v/>
      </c>
      <c r="AL32" s="53" t="str">
        <f t="shared" si="11"/>
        <v/>
      </c>
      <c r="AM32" s="53" t="s">
        <v>50</v>
      </c>
      <c r="AN32" s="53" t="s">
        <v>2639</v>
      </c>
      <c r="AO32" s="53"/>
      <c r="AP32" s="53" t="s">
        <v>2640</v>
      </c>
      <c r="AQ32" s="53">
        <v>1</v>
      </c>
      <c r="AR32" s="83">
        <v>46151</v>
      </c>
      <c r="AS32" s="53"/>
      <c r="AT32" s="53"/>
    </row>
    <row r="33" spans="3:46" ht="14.25" hidden="1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8"/>
        <v>0</v>
      </c>
      <c r="M33" s="26">
        <f t="shared" si="9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67" t="e">
        <f>SUMIFS([1]Up!$J:$J,[1]Up!$D:$D,D33)</f>
        <v>#VALUE!</v>
      </c>
      <c r="AJ33" s="82"/>
      <c r="AK33" s="82" t="str">
        <f t="shared" si="10"/>
        <v/>
      </c>
      <c r="AL33" s="53" t="str">
        <f t="shared" si="11"/>
        <v/>
      </c>
      <c r="AM33" s="53" t="s">
        <v>75</v>
      </c>
      <c r="AN33" s="53"/>
      <c r="AO33" s="53"/>
      <c r="AP33" s="53"/>
      <c r="AQ33" s="53"/>
      <c r="AR33" s="83"/>
      <c r="AS33" s="53"/>
      <c r="AT33" s="53"/>
    </row>
    <row r="34" spans="3:46" ht="14.25" hidden="1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8"/>
        <v>9</v>
      </c>
      <c r="M34" s="26">
        <f t="shared" si="9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67" t="e">
        <f>SUMIFS([1]Up!$J:$J,[1]Up!$D:$D,D34)</f>
        <v>#VALUE!</v>
      </c>
      <c r="AJ34" s="82"/>
      <c r="AK34" s="82" t="str">
        <f t="shared" si="10"/>
        <v>PL12</v>
      </c>
      <c r="AL34" s="53" t="str">
        <f t="shared" si="11"/>
        <v/>
      </c>
      <c r="AM34" s="53" t="s">
        <v>50</v>
      </c>
      <c r="AN34" s="53" t="s">
        <v>2647</v>
      </c>
      <c r="AO34" s="53"/>
      <c r="AP34" s="53" t="s">
        <v>2648</v>
      </c>
      <c r="AQ34" s="53">
        <v>9</v>
      </c>
      <c r="AR34" s="83">
        <v>46151</v>
      </c>
      <c r="AS34" s="53"/>
      <c r="AT34" s="53"/>
    </row>
    <row r="35" spans="3:46" ht="14.25" hidden="1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8"/>
        <v>9</v>
      </c>
      <c r="M35" s="26">
        <f t="shared" si="9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67" t="e">
        <f>SUMIFS([1]Up!$J:$J,[1]Up!$D:$D,D35)</f>
        <v>#VALUE!</v>
      </c>
      <c r="AJ35" s="82"/>
      <c r="AK35" s="82" t="str">
        <f t="shared" si="10"/>
        <v>PL12</v>
      </c>
      <c r="AL35" s="53" t="str">
        <f t="shared" si="11"/>
        <v/>
      </c>
      <c r="AM35" s="53" t="s">
        <v>50</v>
      </c>
      <c r="AN35" s="53" t="s">
        <v>2647</v>
      </c>
      <c r="AO35" s="53"/>
      <c r="AP35" s="53" t="s">
        <v>2648</v>
      </c>
      <c r="AQ35" s="53">
        <v>9</v>
      </c>
      <c r="AR35" s="83">
        <v>46151</v>
      </c>
      <c r="AS35" s="53"/>
      <c r="AT35" s="53"/>
    </row>
    <row r="36" spans="3:46" ht="14.25" hidden="1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8"/>
        <v>36</v>
      </c>
      <c r="M36" s="26">
        <f t="shared" si="9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67" t="e">
        <f>SUMIFS([1]Up!$J:$J,[1]Up!$D:$D,D36)</f>
        <v>#VALUE!</v>
      </c>
      <c r="AJ36" s="82"/>
      <c r="AK36" s="82" t="str">
        <f t="shared" si="10"/>
        <v>PL6</v>
      </c>
      <c r="AL36" s="53" t="str">
        <f t="shared" si="11"/>
        <v/>
      </c>
      <c r="AM36" s="53" t="s">
        <v>50</v>
      </c>
      <c r="AN36" s="84" t="s">
        <v>2652</v>
      </c>
      <c r="AO36" s="53"/>
      <c r="AP36" s="53" t="s">
        <v>2653</v>
      </c>
      <c r="AQ36" s="53">
        <v>36</v>
      </c>
      <c r="AR36" s="83">
        <v>46151</v>
      </c>
      <c r="AS36" s="53"/>
      <c r="AT36" s="53"/>
    </row>
    <row r="37" spans="3:46" ht="14.25" hidden="1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8"/>
        <v>0</v>
      </c>
      <c r="M37" s="26">
        <f t="shared" si="9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67" t="e">
        <f>SUMIFS([1]Up!$J:$J,[1]Up!$D:$D,D37)</f>
        <v>#VALUE!</v>
      </c>
      <c r="AJ37" s="82"/>
      <c r="AK37" s="82" t="str">
        <f t="shared" si="10"/>
        <v>PL3</v>
      </c>
      <c r="AL37" s="53" t="str">
        <f t="shared" si="11"/>
        <v/>
      </c>
      <c r="AM37" s="53" t="s">
        <v>61</v>
      </c>
      <c r="AN37" s="84"/>
      <c r="AO37" s="53"/>
      <c r="AP37" s="53" t="s">
        <v>1681</v>
      </c>
      <c r="AQ37" s="53">
        <v>1</v>
      </c>
      <c r="AR37" s="83"/>
      <c r="AS37" s="53"/>
      <c r="AT37" s="53"/>
    </row>
    <row r="38" spans="3:46" ht="14.25" hidden="1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8"/>
        <v>0</v>
      </c>
      <c r="M38" s="26">
        <f t="shared" si="9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67" t="e">
        <f>SUMIFS([1]Up!$J:$J,[1]Up!$D:$D,D38)</f>
        <v>#VALUE!</v>
      </c>
      <c r="AJ38" s="82"/>
      <c r="AK38" s="82" t="str">
        <f t="shared" si="10"/>
        <v>PL3</v>
      </c>
      <c r="AL38" s="53" t="str">
        <f t="shared" si="11"/>
        <v/>
      </c>
      <c r="AM38" s="53" t="s">
        <v>61</v>
      </c>
      <c r="AN38" s="84"/>
      <c r="AO38" s="53"/>
      <c r="AP38" s="53" t="s">
        <v>1681</v>
      </c>
      <c r="AQ38" s="53">
        <v>1</v>
      </c>
      <c r="AR38" s="83"/>
      <c r="AS38" s="53"/>
      <c r="AT38" s="53"/>
    </row>
    <row r="39" spans="3:46" ht="14.25" hidden="1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8"/>
        <v>0</v>
      </c>
      <c r="M39" s="26">
        <f t="shared" si="9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67" t="e">
        <f>SUMIFS([1]Up!$J:$J,[1]Up!$D:$D,D39)</f>
        <v>#VALUE!</v>
      </c>
      <c r="AJ39" s="82"/>
      <c r="AK39" s="82" t="str">
        <f t="shared" si="10"/>
        <v>PL3</v>
      </c>
      <c r="AL39" s="53" t="str">
        <f t="shared" si="11"/>
        <v/>
      </c>
      <c r="AM39" s="53" t="s">
        <v>61</v>
      </c>
      <c r="AN39" s="84"/>
      <c r="AO39" s="53"/>
      <c r="AP39" s="53" t="s">
        <v>1681</v>
      </c>
      <c r="AQ39" s="53">
        <v>1</v>
      </c>
      <c r="AR39" s="83"/>
      <c r="AS39" s="53"/>
      <c r="AT39" s="53"/>
    </row>
    <row r="40" spans="3:46" ht="14.25" hidden="1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8"/>
        <v>4</v>
      </c>
      <c r="M40" s="26">
        <f t="shared" si="9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67" t="e">
        <f>SUMIFS([1]Up!$J:$J,[1]Up!$D:$D,D40)</f>
        <v>#VALUE!</v>
      </c>
      <c r="AJ40" s="82"/>
      <c r="AK40" s="82" t="str">
        <f t="shared" si="10"/>
        <v>PL6</v>
      </c>
      <c r="AL40" s="53" t="str">
        <f t="shared" si="11"/>
        <v/>
      </c>
      <c r="AM40" s="53" t="s">
        <v>61</v>
      </c>
      <c r="AN40" s="84" t="s">
        <v>2652</v>
      </c>
      <c r="AO40" s="53"/>
      <c r="AP40" s="53" t="s">
        <v>2653</v>
      </c>
      <c r="AQ40" s="53">
        <v>4</v>
      </c>
      <c r="AR40" s="83">
        <v>46151</v>
      </c>
      <c r="AS40" s="53"/>
      <c r="AT40" s="53"/>
    </row>
    <row r="41" spans="3:46" ht="14.25" hidden="1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8"/>
        <v>2</v>
      </c>
      <c r="M41" s="26">
        <f t="shared" si="9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67" t="e">
        <f>SUMIFS([1]Up!$J:$J,[1]Up!$D:$D,D41)</f>
        <v>#VALUE!</v>
      </c>
      <c r="AJ41" s="82"/>
      <c r="AK41" s="82" t="str">
        <f t="shared" si="10"/>
        <v>PL25</v>
      </c>
      <c r="AL41" s="53" t="str">
        <f t="shared" si="11"/>
        <v/>
      </c>
      <c r="AM41" s="53" t="s">
        <v>61</v>
      </c>
      <c r="AN41" s="84" t="s">
        <v>2662</v>
      </c>
      <c r="AO41" s="53"/>
      <c r="AP41" s="53" t="s">
        <v>2663</v>
      </c>
      <c r="AQ41" s="53">
        <v>2</v>
      </c>
      <c r="AR41" s="83">
        <v>46151</v>
      </c>
      <c r="AS41" s="53"/>
      <c r="AT41" s="53"/>
    </row>
    <row r="42" spans="3:46" ht="14.25" hidden="1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8"/>
        <v>0</v>
      </c>
      <c r="M42" s="26">
        <f t="shared" si="9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67" t="e">
        <f>SUMIFS([1]Up!$J:$J,[1]Up!$D:$D,D42)</f>
        <v>#VALUE!</v>
      </c>
      <c r="AJ42" s="82"/>
      <c r="AK42" s="82" t="str">
        <f t="shared" si="10"/>
        <v/>
      </c>
      <c r="AL42" s="53" t="str">
        <f t="shared" si="11"/>
        <v/>
      </c>
      <c r="AM42" s="53" t="s">
        <v>75</v>
      </c>
      <c r="AN42" s="84"/>
      <c r="AO42" s="53"/>
      <c r="AP42" s="53"/>
      <c r="AQ42" s="53"/>
      <c r="AR42" s="83"/>
      <c r="AS42" s="53"/>
      <c r="AT42" s="53"/>
    </row>
    <row r="43" spans="3:46" ht="14.25" hidden="1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8"/>
        <v>168</v>
      </c>
      <c r="M43" s="26">
        <f t="shared" si="9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67" t="e">
        <f>SUMIFS([1]Up!$J:$J,[1]Up!$D:$D,D43)</f>
        <v>#VALUE!</v>
      </c>
      <c r="AJ43" s="82"/>
      <c r="AK43" s="82" t="str">
        <f t="shared" si="10"/>
        <v/>
      </c>
      <c r="AL43" s="53" t="str">
        <f t="shared" si="11"/>
        <v/>
      </c>
      <c r="AM43" s="53" t="s">
        <v>75</v>
      </c>
      <c r="AN43" s="84"/>
      <c r="AO43" s="53"/>
      <c r="AP43" s="53"/>
      <c r="AQ43" s="53"/>
      <c r="AR43" s="83"/>
      <c r="AS43" s="53"/>
      <c r="AT43" s="53"/>
    </row>
    <row r="44" spans="3:46" ht="14.25" hidden="1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8"/>
        <v>0</v>
      </c>
      <c r="M44" s="26">
        <f t="shared" si="9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67" t="e">
        <f>SUMIFS([1]Up!$J:$J,[1]Up!$D:$D,D44)</f>
        <v>#VALUE!</v>
      </c>
      <c r="AJ44" s="82"/>
      <c r="AK44" s="82" t="str">
        <f t="shared" si="10"/>
        <v/>
      </c>
      <c r="AL44" s="53" t="str">
        <f t="shared" si="11"/>
        <v/>
      </c>
      <c r="AM44" s="53" t="s">
        <v>75</v>
      </c>
      <c r="AN44" s="84"/>
      <c r="AO44" s="53"/>
      <c r="AP44" s="53"/>
      <c r="AQ44" s="53"/>
      <c r="AR44" s="83"/>
      <c r="AS44" s="53"/>
      <c r="AT44" s="53"/>
    </row>
    <row r="45" spans="3:46" ht="14.25" hidden="1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8"/>
        <v>28</v>
      </c>
      <c r="M45" s="26">
        <f t="shared" si="9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67" t="e">
        <f>SUMIFS([1]Up!$J:$J,[1]Up!$D:$D,D45)</f>
        <v>#VALUE!</v>
      </c>
      <c r="AJ45" s="82"/>
      <c r="AK45" s="82" t="str">
        <f t="shared" si="10"/>
        <v/>
      </c>
      <c r="AL45" s="53" t="str">
        <f t="shared" si="11"/>
        <v/>
      </c>
      <c r="AM45" s="53" t="s">
        <v>75</v>
      </c>
      <c r="AN45" s="84"/>
      <c r="AO45" s="53"/>
      <c r="AP45" s="53"/>
      <c r="AQ45" s="53"/>
      <c r="AR45" s="83"/>
      <c r="AS45" s="53"/>
      <c r="AT45" s="53"/>
    </row>
    <row r="46" spans="3:46" ht="14.25" hidden="1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8"/>
        <v>9</v>
      </c>
      <c r="M46" s="26">
        <f t="shared" si="9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67" t="e">
        <f>SUMIFS([1]Up!$J:$J,[1]Up!$D:$D,D46)</f>
        <v>#VALUE!</v>
      </c>
      <c r="AJ46" s="82"/>
      <c r="AK46" s="82" t="str">
        <f t="shared" si="10"/>
        <v>PL12</v>
      </c>
      <c r="AL46" s="53" t="str">
        <f t="shared" si="11"/>
        <v/>
      </c>
      <c r="AM46" s="53" t="s">
        <v>50</v>
      </c>
      <c r="AN46" s="84" t="s">
        <v>2647</v>
      </c>
      <c r="AO46" s="53"/>
      <c r="AP46" s="53" t="s">
        <v>2648</v>
      </c>
      <c r="AQ46" s="53">
        <v>9</v>
      </c>
      <c r="AR46" s="83">
        <v>46151</v>
      </c>
      <c r="AS46" s="53"/>
      <c r="AT46" s="53"/>
    </row>
    <row r="47" spans="3:46" ht="14.25" hidden="1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8"/>
        <v>9</v>
      </c>
      <c r="M47" s="26">
        <f t="shared" si="9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67" t="e">
        <f>SUMIFS([1]Up!$J:$J,[1]Up!$D:$D,D47)</f>
        <v>#VALUE!</v>
      </c>
      <c r="AJ47" s="82"/>
      <c r="AK47" s="82" t="str">
        <f t="shared" si="10"/>
        <v>PL12</v>
      </c>
      <c r="AL47" s="53" t="str">
        <f t="shared" si="11"/>
        <v/>
      </c>
      <c r="AM47" s="53" t="s">
        <v>50</v>
      </c>
      <c r="AN47" s="84" t="s">
        <v>2647</v>
      </c>
      <c r="AO47" s="53"/>
      <c r="AP47" s="53" t="s">
        <v>2648</v>
      </c>
      <c r="AQ47" s="53">
        <v>9</v>
      </c>
      <c r="AR47" s="83">
        <v>46151</v>
      </c>
      <c r="AS47" s="53"/>
      <c r="AT47" s="53"/>
    </row>
    <row r="48" spans="3:46" ht="14.25" hidden="1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8"/>
        <v>1</v>
      </c>
      <c r="M48" s="26">
        <f t="shared" si="9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67" t="e">
        <f>SUMIFS([1]Up!$J:$J,[1]Up!$D:$D,D48)</f>
        <v>#VALUE!</v>
      </c>
      <c r="AJ48" s="82"/>
      <c r="AK48" s="82" t="str">
        <f t="shared" si="10"/>
        <v>PL6</v>
      </c>
      <c r="AL48" s="53" t="str">
        <f t="shared" si="11"/>
        <v/>
      </c>
      <c r="AM48" s="53" t="s">
        <v>50</v>
      </c>
      <c r="AN48" s="84" t="s">
        <v>2652</v>
      </c>
      <c r="AO48" s="53"/>
      <c r="AP48" s="53" t="s">
        <v>2653</v>
      </c>
      <c r="AQ48" s="53">
        <v>1</v>
      </c>
      <c r="AR48" s="83">
        <v>46151</v>
      </c>
      <c r="AS48" s="53"/>
      <c r="AT48" s="53"/>
    </row>
    <row r="49" spans="3:46" ht="14.25" hidden="1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8"/>
        <v>9</v>
      </c>
      <c r="M49" s="26">
        <f t="shared" si="9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67" t="e">
        <f>SUMIFS([1]Up!$J:$J,[1]Up!$D:$D,D49)</f>
        <v>#VALUE!</v>
      </c>
      <c r="AJ49" s="82"/>
      <c r="AK49" s="82" t="str">
        <f t="shared" si="10"/>
        <v>PL12</v>
      </c>
      <c r="AL49" s="53" t="str">
        <f t="shared" si="11"/>
        <v/>
      </c>
      <c r="AM49" s="53" t="s">
        <v>50</v>
      </c>
      <c r="AN49" s="84" t="s">
        <v>2680</v>
      </c>
      <c r="AO49" s="53"/>
      <c r="AP49" s="53" t="s">
        <v>2681</v>
      </c>
      <c r="AQ49" s="53">
        <v>9</v>
      </c>
      <c r="AR49" s="83">
        <v>46151</v>
      </c>
      <c r="AS49" s="53"/>
      <c r="AT49" s="53"/>
    </row>
    <row r="50" spans="3:46" ht="14.25" hidden="1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8"/>
        <v>0</v>
      </c>
      <c r="M50" s="26">
        <f t="shared" si="9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67" t="e">
        <f>SUMIFS([1]Up!$J:$J,[1]Up!$D:$D,D50)</f>
        <v>#VALUE!</v>
      </c>
      <c r="AJ50" s="82"/>
      <c r="AK50" s="82" t="str">
        <f t="shared" si="10"/>
        <v>PL6</v>
      </c>
      <c r="AL50" s="53" t="str">
        <f t="shared" si="11"/>
        <v/>
      </c>
      <c r="AM50" s="53" t="s">
        <v>61</v>
      </c>
      <c r="AN50" s="84"/>
      <c r="AO50" s="53"/>
      <c r="AP50" s="53" t="s">
        <v>1681</v>
      </c>
      <c r="AQ50" s="53">
        <v>1</v>
      </c>
      <c r="AR50" s="83"/>
      <c r="AS50" s="53"/>
      <c r="AT50" s="53"/>
    </row>
    <row r="51" spans="3:46" ht="14.25" hidden="1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8"/>
        <v>0</v>
      </c>
      <c r="M51" s="26">
        <f t="shared" si="9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67" t="e">
        <f>SUMIFS([1]Up!$J:$J,[1]Up!$D:$D,D51)</f>
        <v>#VALUE!</v>
      </c>
      <c r="AJ51" s="82"/>
      <c r="AK51" s="82" t="str">
        <f t="shared" si="10"/>
        <v>PL6</v>
      </c>
      <c r="AL51" s="53" t="str">
        <f t="shared" si="11"/>
        <v/>
      </c>
      <c r="AM51" s="53" t="s">
        <v>61</v>
      </c>
      <c r="AN51" s="84" t="s">
        <v>2652</v>
      </c>
      <c r="AO51" s="53"/>
      <c r="AP51" s="53" t="s">
        <v>2653</v>
      </c>
      <c r="AQ51" s="53">
        <v>2</v>
      </c>
      <c r="AR51" s="83">
        <v>46151</v>
      </c>
      <c r="AS51" s="53"/>
      <c r="AT51" s="53"/>
    </row>
    <row r="52" spans="3:46" ht="14.25" hidden="1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8"/>
        <v>0</v>
      </c>
      <c r="M52" s="26">
        <f t="shared" si="9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67" t="e">
        <f>SUMIFS([1]Up!$J:$J,[1]Up!$D:$D,D52)</f>
        <v>#VALUE!</v>
      </c>
      <c r="AJ52" s="82"/>
      <c r="AK52" s="82" t="str">
        <f t="shared" si="10"/>
        <v>PL3</v>
      </c>
      <c r="AL52" s="53" t="str">
        <f t="shared" si="11"/>
        <v/>
      </c>
      <c r="AM52" s="53" t="s">
        <v>61</v>
      </c>
      <c r="AN52" s="84" t="s">
        <v>2688</v>
      </c>
      <c r="AO52" s="53"/>
      <c r="AP52" s="53" t="s">
        <v>2689</v>
      </c>
      <c r="AQ52" s="53">
        <v>2</v>
      </c>
      <c r="AR52" s="83">
        <v>46151</v>
      </c>
      <c r="AS52" s="53"/>
      <c r="AT52" s="53"/>
    </row>
    <row r="53" spans="3:46" ht="14.25" hidden="1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8"/>
        <v>4</v>
      </c>
      <c r="M53" s="26">
        <f t="shared" si="9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67" t="e">
        <f>SUMIFS([1]Up!$J:$J,[1]Up!$D:$D,D53)</f>
        <v>#VALUE!</v>
      </c>
      <c r="AJ53" s="82"/>
      <c r="AK53" s="82" t="str">
        <f t="shared" si="10"/>
        <v/>
      </c>
      <c r="AL53" s="53" t="str">
        <f t="shared" si="11"/>
        <v/>
      </c>
      <c r="AM53" s="53" t="s">
        <v>50</v>
      </c>
      <c r="AN53" s="84" t="s">
        <v>2691</v>
      </c>
      <c r="AO53" s="53"/>
      <c r="AP53" s="53" t="s">
        <v>2692</v>
      </c>
      <c r="AQ53" s="53">
        <v>4</v>
      </c>
      <c r="AR53" s="83">
        <v>46165</v>
      </c>
      <c r="AS53" s="53"/>
      <c r="AT53" s="53"/>
    </row>
    <row r="54" spans="3:46" ht="14.25" hidden="1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8"/>
        <v>4</v>
      </c>
      <c r="M54" s="26">
        <f t="shared" si="9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67" t="e">
        <f>SUMIFS([1]Up!$J:$J,[1]Up!$D:$D,D54)</f>
        <v>#VALUE!</v>
      </c>
      <c r="AJ54" s="82"/>
      <c r="AK54" s="82" t="str">
        <f t="shared" si="10"/>
        <v/>
      </c>
      <c r="AL54" s="53" t="str">
        <f t="shared" si="11"/>
        <v/>
      </c>
      <c r="AM54" s="53" t="s">
        <v>50</v>
      </c>
      <c r="AN54" s="84" t="s">
        <v>2691</v>
      </c>
      <c r="AO54" s="53"/>
      <c r="AP54" s="53" t="s">
        <v>2692</v>
      </c>
      <c r="AQ54" s="53">
        <v>4</v>
      </c>
      <c r="AR54" s="83">
        <v>46165</v>
      </c>
      <c r="AS54" s="53"/>
      <c r="AT54" s="53"/>
    </row>
    <row r="55" spans="3:46" ht="14.25" hidden="1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8"/>
        <v>1</v>
      </c>
      <c r="M55" s="26">
        <f t="shared" si="9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67" t="e">
        <f>SUMIFS([1]Up!$J:$J,[1]Up!$D:$D,D55)</f>
        <v>#VALUE!</v>
      </c>
      <c r="AJ55" s="82"/>
      <c r="AK55" s="82" t="str">
        <f t="shared" si="10"/>
        <v/>
      </c>
      <c r="AL55" s="53" t="str">
        <f t="shared" si="11"/>
        <v/>
      </c>
      <c r="AM55" s="53" t="s">
        <v>50</v>
      </c>
      <c r="AN55" s="84" t="s">
        <v>2639</v>
      </c>
      <c r="AO55" s="53"/>
      <c r="AP55" s="53" t="s">
        <v>2695</v>
      </c>
      <c r="AQ55" s="53">
        <v>1</v>
      </c>
      <c r="AR55" s="83">
        <v>46165</v>
      </c>
      <c r="AS55" s="53"/>
      <c r="AT55" s="53"/>
    </row>
    <row r="56" spans="3:46" ht="14.25" hidden="1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8"/>
        <v>0</v>
      </c>
      <c r="M56" s="26">
        <f t="shared" si="9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67" t="e">
        <f>SUMIFS([1]Up!$J:$J,[1]Up!$D:$D,D56)</f>
        <v>#VALUE!</v>
      </c>
      <c r="AJ56" s="82"/>
      <c r="AK56" s="82" t="str">
        <f t="shared" si="10"/>
        <v/>
      </c>
      <c r="AL56" s="53" t="str">
        <f t="shared" si="11"/>
        <v/>
      </c>
      <c r="AM56" s="53" t="s">
        <v>75</v>
      </c>
      <c r="AN56" s="84"/>
      <c r="AO56" s="53"/>
      <c r="AP56" s="53"/>
      <c r="AQ56" s="53"/>
      <c r="AR56" s="83"/>
      <c r="AS56" s="53"/>
      <c r="AT56" s="53"/>
    </row>
    <row r="57" spans="3:46" ht="14.25" hidden="1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8"/>
        <v>9</v>
      </c>
      <c r="M57" s="26">
        <f t="shared" si="9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67" t="e">
        <f>SUMIFS([1]Up!$J:$J,[1]Up!$D:$D,D57)</f>
        <v>#VALUE!</v>
      </c>
      <c r="AJ57" s="82"/>
      <c r="AK57" s="82" t="str">
        <f t="shared" si="10"/>
        <v>PL12</v>
      </c>
      <c r="AL57" s="53" t="str">
        <f t="shared" si="11"/>
        <v/>
      </c>
      <c r="AM57" s="53" t="s">
        <v>50</v>
      </c>
      <c r="AN57" s="84" t="s">
        <v>2699</v>
      </c>
      <c r="AO57" s="53"/>
      <c r="AP57" s="53" t="s">
        <v>2700</v>
      </c>
      <c r="AQ57" s="53">
        <v>9</v>
      </c>
      <c r="AR57" s="83">
        <v>46165</v>
      </c>
      <c r="AS57" s="53"/>
      <c r="AT57" s="53"/>
    </row>
    <row r="58" spans="3:46" ht="14.25" hidden="1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8"/>
        <v>9</v>
      </c>
      <c r="M58" s="26">
        <f t="shared" si="9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67" t="e">
        <f>SUMIFS([1]Up!$J:$J,[1]Up!$D:$D,D58)</f>
        <v>#VALUE!</v>
      </c>
      <c r="AJ58" s="82"/>
      <c r="AK58" s="82" t="str">
        <f t="shared" si="10"/>
        <v>PL12</v>
      </c>
      <c r="AL58" s="53" t="str">
        <f t="shared" si="11"/>
        <v/>
      </c>
      <c r="AM58" s="53" t="s">
        <v>50</v>
      </c>
      <c r="AN58" s="84" t="s">
        <v>2699</v>
      </c>
      <c r="AO58" s="53"/>
      <c r="AP58" s="53" t="s">
        <v>2700</v>
      </c>
      <c r="AQ58" s="53">
        <v>9</v>
      </c>
      <c r="AR58" s="83">
        <v>46165</v>
      </c>
      <c r="AS58" s="53"/>
      <c r="AT58" s="53"/>
    </row>
    <row r="59" spans="3:46" ht="14.25" hidden="1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8"/>
        <v>36</v>
      </c>
      <c r="M59" s="26">
        <f t="shared" si="9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67" t="e">
        <f>SUMIFS([1]Up!$J:$J,[1]Up!$D:$D,D59)</f>
        <v>#VALUE!</v>
      </c>
      <c r="AJ59" s="82"/>
      <c r="AK59" s="82" t="str">
        <f t="shared" si="10"/>
        <v>PL6</v>
      </c>
      <c r="AL59" s="53" t="str">
        <f t="shared" si="11"/>
        <v/>
      </c>
      <c r="AM59" s="53" t="s">
        <v>50</v>
      </c>
      <c r="AN59" s="84" t="s">
        <v>2703</v>
      </c>
      <c r="AO59" s="53"/>
      <c r="AP59" s="53" t="s">
        <v>2704</v>
      </c>
      <c r="AQ59" s="53">
        <v>36</v>
      </c>
      <c r="AR59" s="83">
        <v>46165</v>
      </c>
      <c r="AS59" s="53"/>
      <c r="AT59" s="53"/>
    </row>
    <row r="60" spans="3:46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8"/>
        <v>1</v>
      </c>
      <c r="M60" s="26">
        <f t="shared" si="9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67" t="e">
        <f>SUMIFS([1]Up!$J:$J,[1]Up!$D:$D,D60)</f>
        <v>#VALUE!</v>
      </c>
      <c r="AJ60" s="82" t="s">
        <v>82</v>
      </c>
      <c r="AK60" s="82" t="str">
        <f t="shared" si="10"/>
        <v>PL3</v>
      </c>
      <c r="AL60" s="53" t="str">
        <f t="shared" si="11"/>
        <v>Thừa 1</v>
      </c>
      <c r="AM60" s="53" t="s">
        <v>61</v>
      </c>
      <c r="AN60" s="84"/>
      <c r="AO60" s="53"/>
      <c r="AP60" s="53" t="s">
        <v>1681</v>
      </c>
      <c r="AQ60" s="53">
        <v>1</v>
      </c>
      <c r="AR60" s="83"/>
      <c r="AS60" s="53"/>
      <c r="AT60" s="53"/>
    </row>
    <row r="61" spans="3:46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8"/>
        <v>1</v>
      </c>
      <c r="M61" s="26">
        <f t="shared" si="9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67" t="e">
        <f>SUMIFS([1]Up!$J:$J,[1]Up!$D:$D,D61)</f>
        <v>#VALUE!</v>
      </c>
      <c r="AJ61" s="82" t="s">
        <v>4093</v>
      </c>
      <c r="AK61" s="82" t="str">
        <f t="shared" si="10"/>
        <v>PL3</v>
      </c>
      <c r="AL61" s="53" t="str">
        <f t="shared" si="11"/>
        <v>Thừa 0.5</v>
      </c>
      <c r="AM61" s="53" t="s">
        <v>61</v>
      </c>
      <c r="AN61" s="84"/>
      <c r="AO61" s="53"/>
      <c r="AP61" s="53" t="s">
        <v>1681</v>
      </c>
      <c r="AQ61" s="53">
        <v>1</v>
      </c>
      <c r="AR61" s="83"/>
      <c r="AS61" s="53"/>
      <c r="AT61" s="53"/>
    </row>
    <row r="62" spans="3:46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8"/>
        <v>1</v>
      </c>
      <c r="M62" s="26">
        <f t="shared" si="9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67" t="e">
        <f>SUMIFS([1]Up!$J:$J,[1]Up!$D:$D,D62)</f>
        <v>#VALUE!</v>
      </c>
      <c r="AJ62" s="82" t="s">
        <v>4093</v>
      </c>
      <c r="AK62" s="82" t="str">
        <f t="shared" si="10"/>
        <v>PL3</v>
      </c>
      <c r="AL62" s="53" t="str">
        <f t="shared" si="11"/>
        <v>Thừa 0.5</v>
      </c>
      <c r="AM62" s="53" t="s">
        <v>61</v>
      </c>
      <c r="AN62" s="84"/>
      <c r="AO62" s="53"/>
      <c r="AP62" s="53" t="s">
        <v>1681</v>
      </c>
      <c r="AQ62" s="53">
        <v>1</v>
      </c>
      <c r="AR62" s="83"/>
      <c r="AS62" s="53"/>
      <c r="AT62" s="53"/>
    </row>
    <row r="63" spans="3:46" ht="14.25" hidden="1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8"/>
        <v>4</v>
      </c>
      <c r="M63" s="26">
        <f t="shared" si="9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67" t="e">
        <f>SUMIFS([1]Up!$J:$J,[1]Up!$D:$D,D63)</f>
        <v>#VALUE!</v>
      </c>
      <c r="AJ63" s="82"/>
      <c r="AK63" s="82" t="str">
        <f t="shared" si="10"/>
        <v>PL6</v>
      </c>
      <c r="AL63" s="53" t="str">
        <f t="shared" si="11"/>
        <v/>
      </c>
      <c r="AM63" s="53" t="s">
        <v>61</v>
      </c>
      <c r="AN63" s="84" t="s">
        <v>2703</v>
      </c>
      <c r="AO63" s="53"/>
      <c r="AP63" s="53" t="s">
        <v>2704</v>
      </c>
      <c r="AQ63" s="53">
        <v>4</v>
      </c>
      <c r="AR63" s="83">
        <v>46165</v>
      </c>
      <c r="AS63" s="53"/>
      <c r="AT63" s="53"/>
    </row>
    <row r="64" spans="3:46" ht="14.25" hidden="1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8"/>
        <v>0</v>
      </c>
      <c r="M64" s="26">
        <f t="shared" si="9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67" t="e">
        <f>SUMIFS([1]Up!$J:$J,[1]Up!$D:$D,D64)</f>
        <v>#VALUE!</v>
      </c>
      <c r="AJ64" s="82"/>
      <c r="AK64" s="82" t="str">
        <f t="shared" si="10"/>
        <v>PL19</v>
      </c>
      <c r="AL64" s="53" t="str">
        <f t="shared" si="11"/>
        <v/>
      </c>
      <c r="AM64" s="53" t="s">
        <v>61</v>
      </c>
      <c r="AN64" s="84" t="s">
        <v>2711</v>
      </c>
      <c r="AO64" s="53"/>
      <c r="AP64" s="53" t="s">
        <v>2712</v>
      </c>
      <c r="AQ64" s="53">
        <v>2</v>
      </c>
      <c r="AR64" s="83">
        <v>46165</v>
      </c>
      <c r="AS64" s="53"/>
      <c r="AT64" s="53"/>
    </row>
    <row r="65" spans="3:46" ht="14.25" hidden="1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8"/>
        <v>0</v>
      </c>
      <c r="M65" s="26">
        <f t="shared" si="9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67" t="e">
        <f>SUMIFS([1]Up!$J:$J,[1]Up!$D:$D,D65)</f>
        <v>#VALUE!</v>
      </c>
      <c r="AJ65" s="82"/>
      <c r="AK65" s="82" t="str">
        <f t="shared" si="10"/>
        <v/>
      </c>
      <c r="AL65" s="53" t="str">
        <f t="shared" si="11"/>
        <v/>
      </c>
      <c r="AM65" s="53" t="s">
        <v>75</v>
      </c>
      <c r="AN65" s="84"/>
      <c r="AO65" s="53"/>
      <c r="AP65" s="53"/>
      <c r="AQ65" s="53"/>
      <c r="AR65" s="83"/>
      <c r="AS65" s="53"/>
      <c r="AT65" s="53"/>
    </row>
    <row r="66" spans="3:46" ht="14.25" hidden="1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8"/>
        <v>140</v>
      </c>
      <c r="M66" s="26">
        <f t="shared" si="9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67" t="e">
        <f>SUMIFS([1]Up!$J:$J,[1]Up!$D:$D,D66)</f>
        <v>#VALUE!</v>
      </c>
      <c r="AJ66" s="82"/>
      <c r="AK66" s="82" t="str">
        <f t="shared" si="10"/>
        <v/>
      </c>
      <c r="AL66" s="53" t="str">
        <f t="shared" si="11"/>
        <v>Thừa 34</v>
      </c>
      <c r="AM66" s="53" t="s">
        <v>75</v>
      </c>
      <c r="AN66" s="84"/>
      <c r="AO66" s="53"/>
      <c r="AP66" s="53"/>
      <c r="AQ66" s="53"/>
      <c r="AR66" s="83"/>
      <c r="AS66" s="53"/>
      <c r="AT66" s="53"/>
    </row>
    <row r="67" spans="3:46" ht="14.25" hidden="1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8"/>
        <v>0</v>
      </c>
      <c r="M67" s="26">
        <f t="shared" si="9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67" t="e">
        <f>SUMIFS([1]Up!$J:$J,[1]Up!$D:$D,D67)</f>
        <v>#VALUE!</v>
      </c>
      <c r="AJ67" s="82"/>
      <c r="AK67" s="82" t="str">
        <f t="shared" si="10"/>
        <v/>
      </c>
      <c r="AL67" s="53" t="str">
        <f t="shared" si="11"/>
        <v/>
      </c>
      <c r="AM67" s="53" t="s">
        <v>75</v>
      </c>
      <c r="AN67" s="84"/>
      <c r="AO67" s="53"/>
      <c r="AP67" s="53"/>
      <c r="AQ67" s="53"/>
      <c r="AR67" s="83"/>
      <c r="AS67" s="53"/>
      <c r="AT67" s="53"/>
    </row>
    <row r="68" spans="3:46" ht="14.25" hidden="1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8"/>
        <v>56</v>
      </c>
      <c r="M68" s="26">
        <f t="shared" si="9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67" t="e">
        <f>SUMIFS([1]Up!$J:$J,[1]Up!$D:$D,D68)</f>
        <v>#VALUE!</v>
      </c>
      <c r="AJ68" s="82"/>
      <c r="AK68" s="82" t="str">
        <f t="shared" si="10"/>
        <v/>
      </c>
      <c r="AL68" s="53" t="str">
        <f t="shared" si="11"/>
        <v>Thừa 12</v>
      </c>
      <c r="AM68" s="53" t="s">
        <v>75</v>
      </c>
      <c r="AN68" s="84"/>
      <c r="AO68" s="53"/>
      <c r="AP68" s="53"/>
      <c r="AQ68" s="53"/>
      <c r="AR68" s="83"/>
      <c r="AS68" s="53"/>
      <c r="AT68" s="53"/>
    </row>
    <row r="69" spans="3:46" ht="14.25" hidden="1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8"/>
        <v>9</v>
      </c>
      <c r="M69" s="26">
        <f t="shared" si="9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67" t="e">
        <f>SUMIFS([1]Up!$J:$J,[1]Up!$D:$D,D69)</f>
        <v>#VALUE!</v>
      </c>
      <c r="AJ69" s="82"/>
      <c r="AK69" s="82" t="str">
        <f t="shared" si="10"/>
        <v>PL12</v>
      </c>
      <c r="AL69" s="53" t="str">
        <f t="shared" si="11"/>
        <v/>
      </c>
      <c r="AM69" s="53" t="s">
        <v>50</v>
      </c>
      <c r="AN69" s="84" t="s">
        <v>2699</v>
      </c>
      <c r="AO69" s="53"/>
      <c r="AP69" s="53" t="s">
        <v>2700</v>
      </c>
      <c r="AQ69" s="53">
        <v>9</v>
      </c>
      <c r="AR69" s="83">
        <v>46165</v>
      </c>
      <c r="AS69" s="53"/>
      <c r="AT69" s="53"/>
    </row>
    <row r="70" spans="3:46" ht="14.25" hidden="1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8"/>
        <v>1</v>
      </c>
      <c r="M70" s="26">
        <f t="shared" si="9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67" t="e">
        <f>SUMIFS([1]Up!$J:$J,[1]Up!$D:$D,D70)</f>
        <v>#VALUE!</v>
      </c>
      <c r="AJ70" s="82"/>
      <c r="AK70" s="82" t="str">
        <f t="shared" si="10"/>
        <v>PL6</v>
      </c>
      <c r="AL70" s="53" t="str">
        <f t="shared" si="11"/>
        <v/>
      </c>
      <c r="AM70" s="53" t="s">
        <v>50</v>
      </c>
      <c r="AN70" s="84" t="s">
        <v>2703</v>
      </c>
      <c r="AO70" s="53"/>
      <c r="AP70" s="53" t="s">
        <v>2704</v>
      </c>
      <c r="AQ70" s="53">
        <v>1</v>
      </c>
      <c r="AR70" s="83">
        <v>46165</v>
      </c>
      <c r="AS70" s="53"/>
      <c r="AT70" s="53"/>
    </row>
    <row r="71" spans="3:46" ht="14.25" hidden="1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8"/>
        <v>9</v>
      </c>
      <c r="M71" s="26">
        <f t="shared" si="9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67" t="e">
        <f>SUMIFS([1]Up!$J:$J,[1]Up!$D:$D,D71)</f>
        <v>#VALUE!</v>
      </c>
      <c r="AJ71" s="82"/>
      <c r="AK71" s="82" t="str">
        <f t="shared" si="10"/>
        <v>PL12</v>
      </c>
      <c r="AL71" s="53" t="str">
        <f t="shared" si="11"/>
        <v/>
      </c>
      <c r="AM71" s="53" t="s">
        <v>50</v>
      </c>
      <c r="AN71" s="84" t="s">
        <v>2699</v>
      </c>
      <c r="AO71" s="53"/>
      <c r="AP71" s="53" t="s">
        <v>2700</v>
      </c>
      <c r="AQ71" s="53">
        <v>9</v>
      </c>
      <c r="AR71" s="83">
        <v>46165</v>
      </c>
      <c r="AS71" s="53"/>
      <c r="AT71" s="53"/>
    </row>
    <row r="72" spans="3:46" ht="14.25" hidden="1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8"/>
        <v>9</v>
      </c>
      <c r="M72" s="26">
        <f t="shared" si="9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67" t="e">
        <f>SUMIFS([1]Up!$J:$J,[1]Up!$D:$D,D72)</f>
        <v>#VALUE!</v>
      </c>
      <c r="AJ72" s="82"/>
      <c r="AK72" s="82" t="str">
        <f t="shared" si="10"/>
        <v>PL12</v>
      </c>
      <c r="AL72" s="53" t="str">
        <f t="shared" si="11"/>
        <v/>
      </c>
      <c r="AM72" s="53" t="s">
        <v>50</v>
      </c>
      <c r="AN72" s="84" t="s">
        <v>2722</v>
      </c>
      <c r="AO72" s="53"/>
      <c r="AP72" s="53" t="s">
        <v>2723</v>
      </c>
      <c r="AQ72" s="53">
        <v>9</v>
      </c>
      <c r="AR72" s="83">
        <v>46165</v>
      </c>
      <c r="AS72" s="53"/>
      <c r="AT72" s="53"/>
    </row>
    <row r="73" spans="3:46" ht="14.25" hidden="1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8"/>
        <v>1</v>
      </c>
      <c r="M73" s="26">
        <f t="shared" si="9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67" t="e">
        <f>SUMIFS([1]Up!$J:$J,[1]Up!$D:$D,D73)</f>
        <v>#VALUE!</v>
      </c>
      <c r="AJ73" s="82" t="s">
        <v>82</v>
      </c>
      <c r="AK73" s="82" t="str">
        <f t="shared" si="10"/>
        <v>PL6</v>
      </c>
      <c r="AL73" s="53" t="str">
        <f t="shared" si="11"/>
        <v>Thừa 1</v>
      </c>
      <c r="AM73" s="53" t="s">
        <v>61</v>
      </c>
      <c r="AN73" s="84"/>
      <c r="AO73" s="53"/>
      <c r="AP73" s="53" t="s">
        <v>1681</v>
      </c>
      <c r="AQ73" s="53">
        <v>1</v>
      </c>
      <c r="AR73" s="83"/>
      <c r="AS73" s="53"/>
      <c r="AT73" s="53"/>
    </row>
    <row r="74" spans="3:46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8"/>
        <v>2</v>
      </c>
      <c r="M74" s="26">
        <f t="shared" si="9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67" t="e">
        <f>SUMIFS([1]Up!$J:$J,[1]Up!$D:$D,D74)</f>
        <v>#VALUE!</v>
      </c>
      <c r="AJ74" s="82"/>
      <c r="AK74" s="82" t="str">
        <f t="shared" si="10"/>
        <v>PL3</v>
      </c>
      <c r="AL74" s="53" t="str">
        <f t="shared" si="11"/>
        <v/>
      </c>
      <c r="AM74" s="53" t="s">
        <v>61</v>
      </c>
      <c r="AN74" s="84" t="s">
        <v>2726</v>
      </c>
      <c r="AO74" s="53"/>
      <c r="AP74" s="53" t="s">
        <v>2727</v>
      </c>
      <c r="AQ74" s="53">
        <v>2</v>
      </c>
      <c r="AR74" s="83">
        <v>46165</v>
      </c>
      <c r="AS74" s="53"/>
      <c r="AT74" s="53"/>
    </row>
    <row r="75" spans="3:46" ht="14.25" hidden="1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8"/>
        <v>2</v>
      </c>
      <c r="M75" s="26">
        <f t="shared" si="9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67" t="e">
        <f>SUMIFS([1]Up!$J:$J,[1]Up!$D:$D,D75)</f>
        <v>#VALUE!</v>
      </c>
      <c r="AJ75" s="82"/>
      <c r="AK75" s="82" t="str">
        <f t="shared" si="10"/>
        <v>PL6</v>
      </c>
      <c r="AL75" s="53" t="str">
        <f t="shared" si="11"/>
        <v/>
      </c>
      <c r="AM75" s="53" t="s">
        <v>61</v>
      </c>
      <c r="AN75" s="84" t="s">
        <v>2703</v>
      </c>
      <c r="AO75" s="53"/>
      <c r="AP75" s="53" t="s">
        <v>2704</v>
      </c>
      <c r="AQ75" s="53">
        <v>2</v>
      </c>
      <c r="AR75" s="83">
        <v>46165</v>
      </c>
      <c r="AS75" s="53"/>
      <c r="AT75" s="53"/>
    </row>
    <row r="76" spans="3:46" ht="14.25" hidden="1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8"/>
        <v>1</v>
      </c>
      <c r="M76" s="26">
        <f t="shared" si="9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67" t="e">
        <f>SUMIFS([1]Up!$J:$J,[1]Up!$D:$D,D76)</f>
        <v>#VALUE!</v>
      </c>
      <c r="AJ76" s="82"/>
      <c r="AK76" s="82" t="str">
        <f t="shared" si="10"/>
        <v/>
      </c>
      <c r="AL76" s="53" t="str">
        <f t="shared" si="11"/>
        <v/>
      </c>
      <c r="AM76" s="53" t="s">
        <v>50</v>
      </c>
      <c r="AN76" s="84" t="s">
        <v>2639</v>
      </c>
      <c r="AO76" s="53"/>
      <c r="AP76" s="53" t="s">
        <v>2640</v>
      </c>
      <c r="AQ76" s="53">
        <v>1</v>
      </c>
      <c r="AR76" s="83">
        <v>46151</v>
      </c>
      <c r="AS76" s="53"/>
      <c r="AT76" s="53"/>
    </row>
    <row r="77" spans="3:46" ht="14.25" hidden="1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8"/>
        <v>4</v>
      </c>
      <c r="M77" s="26">
        <f t="shared" si="9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67" t="e">
        <f>SUMIFS([1]Up!$J:$J,[1]Up!$D:$D,D77)</f>
        <v>#VALUE!</v>
      </c>
      <c r="AJ77" s="82"/>
      <c r="AK77" s="82" t="str">
        <f t="shared" si="10"/>
        <v/>
      </c>
      <c r="AL77" s="53" t="str">
        <f t="shared" si="11"/>
        <v/>
      </c>
      <c r="AM77" s="53" t="s">
        <v>50</v>
      </c>
      <c r="AN77" s="84" t="s">
        <v>2634</v>
      </c>
      <c r="AO77" s="53"/>
      <c r="AP77" s="53" t="s">
        <v>2635</v>
      </c>
      <c r="AQ77" s="53">
        <v>4</v>
      </c>
      <c r="AR77" s="83">
        <v>46151</v>
      </c>
      <c r="AS77" s="53"/>
      <c r="AT77" s="53"/>
    </row>
    <row r="78" spans="3:46" ht="14.25" hidden="1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8"/>
        <v>4</v>
      </c>
      <c r="M78" s="26">
        <f t="shared" si="9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67" t="e">
        <f>SUMIFS([1]Up!$J:$J,[1]Up!$D:$D,D78)</f>
        <v>#VALUE!</v>
      </c>
      <c r="AJ78" s="82"/>
      <c r="AK78" s="82" t="str">
        <f t="shared" si="10"/>
        <v/>
      </c>
      <c r="AL78" s="53" t="str">
        <f t="shared" si="11"/>
        <v/>
      </c>
      <c r="AM78" s="53" t="s">
        <v>50</v>
      </c>
      <c r="AN78" s="84" t="s">
        <v>2634</v>
      </c>
      <c r="AO78" s="53"/>
      <c r="AP78" s="53" t="s">
        <v>2635</v>
      </c>
      <c r="AQ78" s="53">
        <v>4</v>
      </c>
      <c r="AR78" s="83">
        <v>46151</v>
      </c>
      <c r="AS78" s="53"/>
      <c r="AT78" s="53"/>
    </row>
    <row r="79" spans="3:46" ht="14.25" hidden="1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8"/>
        <v>0</v>
      </c>
      <c r="M79" s="26">
        <f t="shared" si="9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67" t="e">
        <f>SUMIFS([1]Up!$J:$J,[1]Up!$D:$D,D79)</f>
        <v>#VALUE!</v>
      </c>
      <c r="AJ79" s="82"/>
      <c r="AK79" s="82" t="str">
        <f t="shared" si="10"/>
        <v/>
      </c>
      <c r="AL79" s="53" t="str">
        <f t="shared" si="11"/>
        <v/>
      </c>
      <c r="AM79" s="53" t="s">
        <v>75</v>
      </c>
      <c r="AN79" s="84"/>
      <c r="AO79" s="53"/>
      <c r="AP79" s="53"/>
      <c r="AQ79" s="53"/>
      <c r="AR79" s="83"/>
      <c r="AS79" s="53"/>
      <c r="AT79" s="53"/>
    </row>
    <row r="80" spans="3:46" ht="14.25" hidden="1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8"/>
        <v>9</v>
      </c>
      <c r="M80" s="26">
        <f t="shared" si="9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67" t="e">
        <f>SUMIFS([1]Up!$J:$J,[1]Up!$D:$D,D80)</f>
        <v>#VALUE!</v>
      </c>
      <c r="AJ80" s="82"/>
      <c r="AK80" s="82" t="str">
        <f t="shared" si="10"/>
        <v>PL12</v>
      </c>
      <c r="AL80" s="53" t="str">
        <f t="shared" si="11"/>
        <v/>
      </c>
      <c r="AM80" s="53" t="s">
        <v>50</v>
      </c>
      <c r="AN80" s="84" t="s">
        <v>2647</v>
      </c>
      <c r="AO80" s="53"/>
      <c r="AP80" s="53" t="s">
        <v>2648</v>
      </c>
      <c r="AQ80" s="53">
        <v>9</v>
      </c>
      <c r="AR80" s="83">
        <v>46151</v>
      </c>
      <c r="AS80" s="53"/>
      <c r="AT80" s="53"/>
    </row>
    <row r="81" spans="3:46" ht="14.25" hidden="1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8"/>
        <v>36</v>
      </c>
      <c r="M81" s="26">
        <f t="shared" si="9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67" t="e">
        <f>SUMIFS([1]Up!$J:$J,[1]Up!$D:$D,D81)</f>
        <v>#VALUE!</v>
      </c>
      <c r="AJ81" s="82"/>
      <c r="AK81" s="82" t="str">
        <f t="shared" si="10"/>
        <v>PL6</v>
      </c>
      <c r="AL81" s="53" t="str">
        <f t="shared" si="11"/>
        <v/>
      </c>
      <c r="AM81" s="53" t="s">
        <v>50</v>
      </c>
      <c r="AN81" s="84" t="s">
        <v>2652</v>
      </c>
      <c r="AO81" s="53"/>
      <c r="AP81" s="53" t="s">
        <v>2653</v>
      </c>
      <c r="AQ81" s="53">
        <v>36</v>
      </c>
      <c r="AR81" s="83">
        <v>46151</v>
      </c>
      <c r="AS81" s="53"/>
      <c r="AT81" s="53"/>
    </row>
    <row r="82" spans="3:46" ht="14.25" hidden="1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8"/>
        <v>9</v>
      </c>
      <c r="M82" s="26">
        <f t="shared" si="9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67" t="e">
        <f>SUMIFS([1]Up!$J:$J,[1]Up!$D:$D,D82)</f>
        <v>#VALUE!</v>
      </c>
      <c r="AJ82" s="82"/>
      <c r="AK82" s="82" t="str">
        <f t="shared" si="10"/>
        <v>PL12</v>
      </c>
      <c r="AL82" s="53" t="str">
        <f t="shared" si="11"/>
        <v/>
      </c>
      <c r="AM82" s="53" t="s">
        <v>50</v>
      </c>
      <c r="AN82" s="84" t="s">
        <v>2647</v>
      </c>
      <c r="AO82" s="53"/>
      <c r="AP82" s="53" t="s">
        <v>2648</v>
      </c>
      <c r="AQ82" s="53">
        <v>9</v>
      </c>
      <c r="AR82" s="83">
        <v>46151</v>
      </c>
      <c r="AS82" s="53"/>
      <c r="AT82" s="53"/>
    </row>
    <row r="83" spans="3:46" ht="14.25" hidden="1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8"/>
        <v>0</v>
      </c>
      <c r="M83" s="26">
        <f t="shared" si="9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67" t="e">
        <f>SUMIFS([1]Up!$J:$J,[1]Up!$D:$D,D83)</f>
        <v>#VALUE!</v>
      </c>
      <c r="AJ83" s="82"/>
      <c r="AK83" s="82" t="str">
        <f t="shared" si="10"/>
        <v>PL3</v>
      </c>
      <c r="AL83" s="53" t="str">
        <f t="shared" si="11"/>
        <v/>
      </c>
      <c r="AM83" s="53" t="s">
        <v>61</v>
      </c>
      <c r="AN83" s="84"/>
      <c r="AO83" s="53"/>
      <c r="AP83" s="53" t="s">
        <v>1681</v>
      </c>
      <c r="AQ83" s="53">
        <v>1</v>
      </c>
      <c r="AR83" s="83"/>
      <c r="AS83" s="53"/>
      <c r="AT83" s="53"/>
    </row>
    <row r="84" spans="3:46" ht="14.25" hidden="1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8"/>
        <v>0</v>
      </c>
      <c r="M84" s="26">
        <f t="shared" si="9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67" t="e">
        <f>SUMIFS([1]Up!$J:$J,[1]Up!$D:$D,D84)</f>
        <v>#VALUE!</v>
      </c>
      <c r="AJ84" s="82"/>
      <c r="AK84" s="82" t="str">
        <f t="shared" si="10"/>
        <v>PL3</v>
      </c>
      <c r="AL84" s="53" t="str">
        <f t="shared" si="11"/>
        <v/>
      </c>
      <c r="AM84" s="53" t="s">
        <v>61</v>
      </c>
      <c r="AN84" s="84"/>
      <c r="AO84" s="53"/>
      <c r="AP84" s="53" t="s">
        <v>1681</v>
      </c>
      <c r="AQ84" s="53">
        <v>1</v>
      </c>
      <c r="AR84" s="83"/>
      <c r="AS84" s="53"/>
      <c r="AT84" s="53"/>
    </row>
    <row r="85" spans="3:46" ht="14.25" hidden="1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8"/>
        <v>0.5</v>
      </c>
      <c r="M85" s="26">
        <f t="shared" si="9"/>
        <v>0.5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/>
      <c r="AI85" s="67" t="e">
        <f>SUMIFS([1]Up!$J:$J,[1]Up!$D:$D,D85)</f>
        <v>#VALUE!</v>
      </c>
      <c r="AJ85" s="82" t="s">
        <v>4082</v>
      </c>
      <c r="AK85" s="82" t="str">
        <f t="shared" si="10"/>
        <v>PL3</v>
      </c>
      <c r="AL85" s="53" t="str">
        <f t="shared" si="11"/>
        <v/>
      </c>
      <c r="AM85" s="53" t="s">
        <v>61</v>
      </c>
      <c r="AN85" s="84"/>
      <c r="AO85" s="53"/>
      <c r="AP85" s="53" t="s">
        <v>1681</v>
      </c>
      <c r="AQ85" s="53">
        <v>1</v>
      </c>
      <c r="AR85" s="83"/>
      <c r="AS85" s="53"/>
      <c r="AT85" s="53"/>
    </row>
    <row r="86" spans="3:46" ht="14.25" hidden="1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8"/>
        <v>4</v>
      </c>
      <c r="M86" s="26">
        <f t="shared" si="9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67" t="e">
        <f>SUMIFS([1]Up!$J:$J,[1]Up!$D:$D,D86)</f>
        <v>#VALUE!</v>
      </c>
      <c r="AJ86" s="82"/>
      <c r="AK86" s="82" t="str">
        <f t="shared" si="10"/>
        <v>PL6</v>
      </c>
      <c r="AL86" s="53" t="str">
        <f t="shared" si="11"/>
        <v/>
      </c>
      <c r="AM86" s="53" t="s">
        <v>61</v>
      </c>
      <c r="AN86" s="84" t="s">
        <v>2652</v>
      </c>
      <c r="AO86" s="53"/>
      <c r="AP86" s="53" t="s">
        <v>2653</v>
      </c>
      <c r="AQ86" s="53">
        <v>4</v>
      </c>
      <c r="AR86" s="83">
        <v>46151</v>
      </c>
      <c r="AS86" s="53"/>
      <c r="AT86" s="53"/>
    </row>
    <row r="87" spans="3:46" ht="14.25" hidden="1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8"/>
        <v>2</v>
      </c>
      <c r="M87" s="26">
        <f t="shared" si="9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67" t="e">
        <f>SUMIFS([1]Up!$J:$J,[1]Up!$D:$D,D87)</f>
        <v>#VALUE!</v>
      </c>
      <c r="AJ87" s="82"/>
      <c r="AK87" s="82" t="str">
        <f t="shared" si="10"/>
        <v>PL25</v>
      </c>
      <c r="AL87" s="53" t="str">
        <f t="shared" si="11"/>
        <v/>
      </c>
      <c r="AM87" s="53" t="s">
        <v>61</v>
      </c>
      <c r="AN87" s="84" t="s">
        <v>2662</v>
      </c>
      <c r="AO87" s="53"/>
      <c r="AP87" s="53" t="s">
        <v>2663</v>
      </c>
      <c r="AQ87" s="53">
        <v>2</v>
      </c>
      <c r="AR87" s="83">
        <v>46151</v>
      </c>
      <c r="AS87" s="53"/>
      <c r="AT87" s="53"/>
    </row>
    <row r="88" spans="3:46" ht="14.25" hidden="1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8"/>
        <v>0</v>
      </c>
      <c r="M88" s="26">
        <f t="shared" si="9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67" t="e">
        <f>SUMIFS([1]Up!$J:$J,[1]Up!$D:$D,D88)</f>
        <v>#VALUE!</v>
      </c>
      <c r="AJ88" s="82"/>
      <c r="AK88" s="82" t="str">
        <f t="shared" si="10"/>
        <v/>
      </c>
      <c r="AL88" s="53" t="str">
        <f t="shared" si="11"/>
        <v/>
      </c>
      <c r="AM88" s="53" t="s">
        <v>75</v>
      </c>
      <c r="AN88" s="84"/>
      <c r="AO88" s="53"/>
      <c r="AP88" s="53"/>
      <c r="AQ88" s="53"/>
      <c r="AR88" s="83"/>
      <c r="AS88" s="53"/>
      <c r="AT88" s="53"/>
    </row>
    <row r="89" spans="3:46" ht="14.25" hidden="1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8"/>
        <v>0</v>
      </c>
      <c r="M89" s="26">
        <f t="shared" si="9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67" t="e">
        <f>SUMIFS([1]Up!$J:$J,[1]Up!$D:$D,D89)</f>
        <v>#VALUE!</v>
      </c>
      <c r="AJ89" s="82"/>
      <c r="AK89" s="82" t="str">
        <f t="shared" si="10"/>
        <v/>
      </c>
      <c r="AL89" s="53" t="str">
        <f t="shared" si="11"/>
        <v/>
      </c>
      <c r="AM89" s="53" t="s">
        <v>75</v>
      </c>
      <c r="AN89" s="84"/>
      <c r="AO89" s="53"/>
      <c r="AP89" s="53"/>
      <c r="AQ89" s="53"/>
      <c r="AR89" s="83"/>
      <c r="AS89" s="53"/>
      <c r="AT89" s="53"/>
    </row>
    <row r="90" spans="3:46" ht="14.25" hidden="1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8"/>
        <v>28</v>
      </c>
      <c r="M90" s="26">
        <f t="shared" si="9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67" t="e">
        <f>SUMIFS([1]Up!$J:$J,[1]Up!$D:$D,D90)</f>
        <v>#VALUE!</v>
      </c>
      <c r="AJ90" s="82"/>
      <c r="AK90" s="82" t="str">
        <f t="shared" si="10"/>
        <v/>
      </c>
      <c r="AL90" s="53" t="str">
        <f t="shared" si="11"/>
        <v/>
      </c>
      <c r="AM90" s="53" t="s">
        <v>75</v>
      </c>
      <c r="AN90" s="84"/>
      <c r="AO90" s="53"/>
      <c r="AP90" s="53"/>
      <c r="AQ90" s="53"/>
      <c r="AR90" s="83"/>
      <c r="AS90" s="53"/>
      <c r="AT90" s="53"/>
    </row>
    <row r="91" spans="3:46" ht="14.25" hidden="1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8"/>
        <v>0</v>
      </c>
      <c r="M91" s="26">
        <f t="shared" si="9"/>
        <v>56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67" t="e">
        <f>SUMIFS([1]Up!$J:$J,[1]Up!$D:$D,D91)</f>
        <v>#VALUE!</v>
      </c>
      <c r="AJ91" s="82"/>
      <c r="AK91" s="82" t="str">
        <f t="shared" si="10"/>
        <v/>
      </c>
      <c r="AL91" s="53" t="str">
        <f t="shared" si="11"/>
        <v/>
      </c>
      <c r="AM91" s="53" t="s">
        <v>75</v>
      </c>
      <c r="AN91" s="84"/>
      <c r="AO91" s="53"/>
      <c r="AP91" s="53"/>
      <c r="AQ91" s="53"/>
      <c r="AR91" s="83"/>
      <c r="AS91" s="53"/>
      <c r="AT91" s="53"/>
    </row>
    <row r="92" spans="3:46" ht="14.25" hidden="1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8"/>
        <v>112</v>
      </c>
      <c r="M92" s="26">
        <f t="shared" si="9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67" t="e">
        <f>SUMIFS([1]Up!$J:$J,[1]Up!$D:$D,D92)</f>
        <v>#VALUE!</v>
      </c>
      <c r="AJ92" s="82"/>
      <c r="AK92" s="82" t="str">
        <f t="shared" si="10"/>
        <v/>
      </c>
      <c r="AL92" s="53" t="str">
        <f t="shared" si="11"/>
        <v/>
      </c>
      <c r="AM92" s="53" t="s">
        <v>75</v>
      </c>
      <c r="AN92" s="84"/>
      <c r="AO92" s="53"/>
      <c r="AP92" s="53"/>
      <c r="AQ92" s="53"/>
      <c r="AR92" s="83"/>
      <c r="AS92" s="53"/>
      <c r="AT92" s="53"/>
    </row>
    <row r="93" spans="3:46" ht="14.25" hidden="1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8"/>
        <v>1</v>
      </c>
      <c r="M93" s="26">
        <f t="shared" si="9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67" t="e">
        <f>SUMIFS([1]Up!$J:$J,[1]Up!$D:$D,D93)</f>
        <v>#VALUE!</v>
      </c>
      <c r="AJ93" s="82"/>
      <c r="AK93" s="82" t="str">
        <f t="shared" si="10"/>
        <v>PL6</v>
      </c>
      <c r="AL93" s="53" t="str">
        <f t="shared" si="11"/>
        <v/>
      </c>
      <c r="AM93" s="53" t="s">
        <v>50</v>
      </c>
      <c r="AN93" s="84" t="s">
        <v>2652</v>
      </c>
      <c r="AO93" s="53"/>
      <c r="AP93" s="53" t="s">
        <v>2653</v>
      </c>
      <c r="AQ93" s="53">
        <v>1</v>
      </c>
      <c r="AR93" s="83">
        <v>46151</v>
      </c>
      <c r="AS93" s="53"/>
      <c r="AT93" s="53"/>
    </row>
    <row r="94" spans="3:46" ht="14.25" hidden="1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8"/>
        <v>9</v>
      </c>
      <c r="M94" s="26">
        <f t="shared" si="9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67" t="e">
        <f>SUMIFS([1]Up!$J:$J,[1]Up!$D:$D,D94)</f>
        <v>#VALUE!</v>
      </c>
      <c r="AJ94" s="82"/>
      <c r="AK94" s="82" t="str">
        <f t="shared" si="10"/>
        <v>PL12</v>
      </c>
      <c r="AL94" s="53" t="str">
        <f t="shared" si="11"/>
        <v/>
      </c>
      <c r="AM94" s="53" t="s">
        <v>50</v>
      </c>
      <c r="AN94" s="84" t="s">
        <v>2680</v>
      </c>
      <c r="AO94" s="53"/>
      <c r="AP94" s="53" t="s">
        <v>2681</v>
      </c>
      <c r="AQ94" s="53">
        <v>9</v>
      </c>
      <c r="AR94" s="83">
        <v>46151</v>
      </c>
      <c r="AS94" s="53"/>
      <c r="AT94" s="53"/>
    </row>
    <row r="95" spans="3:46" ht="14.25" hidden="1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8"/>
        <v>9</v>
      </c>
      <c r="M95" s="26">
        <f t="shared" si="9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67" t="e">
        <f>SUMIFS([1]Up!$J:$J,[1]Up!$D:$D,D95)</f>
        <v>#VALUE!</v>
      </c>
      <c r="AJ95" s="82"/>
      <c r="AK95" s="82" t="str">
        <f t="shared" si="10"/>
        <v>PL12</v>
      </c>
      <c r="AL95" s="53" t="str">
        <f t="shared" si="11"/>
        <v/>
      </c>
      <c r="AM95" s="53" t="s">
        <v>50</v>
      </c>
      <c r="AN95" s="84" t="s">
        <v>2647</v>
      </c>
      <c r="AO95" s="53"/>
      <c r="AP95" s="53" t="s">
        <v>2648</v>
      </c>
      <c r="AQ95" s="53">
        <v>9</v>
      </c>
      <c r="AR95" s="83">
        <v>46151</v>
      </c>
      <c r="AS95" s="53"/>
      <c r="AT95" s="53"/>
    </row>
    <row r="96" spans="3:46" ht="14.25" hidden="1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8"/>
        <v>9</v>
      </c>
      <c r="M96" s="26">
        <f t="shared" si="9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67" t="e">
        <f>SUMIFS([1]Up!$J:$J,[1]Up!$D:$D,D96)</f>
        <v>#VALUE!</v>
      </c>
      <c r="AJ96" s="82"/>
      <c r="AK96" s="82" t="str">
        <f t="shared" si="10"/>
        <v>PL12</v>
      </c>
      <c r="AL96" s="53" t="str">
        <f t="shared" si="11"/>
        <v/>
      </c>
      <c r="AM96" s="53" t="s">
        <v>50</v>
      </c>
      <c r="AN96" s="84" t="s">
        <v>2647</v>
      </c>
      <c r="AO96" s="53"/>
      <c r="AP96" s="53" t="s">
        <v>2648</v>
      </c>
      <c r="AQ96" s="53">
        <v>9</v>
      </c>
      <c r="AR96" s="83">
        <v>46151</v>
      </c>
      <c r="AS96" s="53"/>
      <c r="AT96" s="53"/>
    </row>
    <row r="97" spans="3:46" ht="14.25" hidden="1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8"/>
        <v>0</v>
      </c>
      <c r="M97" s="26">
        <f t="shared" si="9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67" t="e">
        <f>SUMIFS([1]Up!$J:$J,[1]Up!$D:$D,D97)</f>
        <v>#VALUE!</v>
      </c>
      <c r="AJ97" s="82"/>
      <c r="AK97" s="82" t="str">
        <f t="shared" si="10"/>
        <v>PL6</v>
      </c>
      <c r="AL97" s="53" t="str">
        <f t="shared" si="11"/>
        <v/>
      </c>
      <c r="AM97" s="53" t="s">
        <v>61</v>
      </c>
      <c r="AN97" s="84" t="s">
        <v>2652</v>
      </c>
      <c r="AO97" s="53"/>
      <c r="AP97" s="53" t="s">
        <v>2653</v>
      </c>
      <c r="AQ97" s="53">
        <v>2</v>
      </c>
      <c r="AR97" s="83">
        <v>46151</v>
      </c>
      <c r="AS97" s="53"/>
      <c r="AT97" s="53"/>
    </row>
    <row r="98" spans="3:46" ht="14.25" hidden="1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8"/>
        <v>0</v>
      </c>
      <c r="M98" s="26">
        <f t="shared" si="9"/>
        <v>1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67" t="e">
        <f>SUMIFS([1]Up!$J:$J,[1]Up!$D:$D,D98)</f>
        <v>#VALUE!</v>
      </c>
      <c r="AJ98" s="82"/>
      <c r="AK98" s="82" t="str">
        <f t="shared" si="10"/>
        <v>PL6</v>
      </c>
      <c r="AL98" s="53" t="str">
        <f t="shared" si="11"/>
        <v/>
      </c>
      <c r="AM98" s="53" t="s">
        <v>61</v>
      </c>
      <c r="AN98" s="84"/>
      <c r="AO98" s="53"/>
      <c r="AP98" s="53" t="s">
        <v>1681</v>
      </c>
      <c r="AQ98" s="53">
        <v>1</v>
      </c>
      <c r="AR98" s="83"/>
      <c r="AS98" s="53"/>
      <c r="AT98" s="53"/>
    </row>
    <row r="99" spans="3:46" ht="14.25" hidden="1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8"/>
        <v>0</v>
      </c>
      <c r="M99" s="26">
        <f t="shared" si="9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67" t="e">
        <f>SUMIFS([1]Up!$J:$J,[1]Up!$D:$D,D99)</f>
        <v>#VALUE!</v>
      </c>
      <c r="AJ99" s="82"/>
      <c r="AK99" s="82" t="str">
        <f t="shared" si="10"/>
        <v>PL3</v>
      </c>
      <c r="AL99" s="53" t="str">
        <f t="shared" si="11"/>
        <v/>
      </c>
      <c r="AM99" s="53" t="s">
        <v>61</v>
      </c>
      <c r="AN99" s="84" t="s">
        <v>2688</v>
      </c>
      <c r="AO99" s="53"/>
      <c r="AP99" s="53" t="s">
        <v>2689</v>
      </c>
      <c r="AQ99" s="53">
        <v>2</v>
      </c>
      <c r="AR99" s="83">
        <v>46151</v>
      </c>
      <c r="AS99" s="53"/>
      <c r="AT99" s="53"/>
    </row>
    <row r="100" spans="3:46" ht="14.25" hidden="1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8"/>
        <v>4</v>
      </c>
      <c r="M100" s="26">
        <f t="shared" si="9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67" t="e">
        <f>SUMIFS([1]Up!$J:$J,[1]Up!$D:$D,D100)</f>
        <v>#VALUE!</v>
      </c>
      <c r="AJ100" s="82"/>
      <c r="AK100" s="82" t="str">
        <f t="shared" si="10"/>
        <v/>
      </c>
      <c r="AL100" s="53" t="str">
        <f t="shared" si="11"/>
        <v/>
      </c>
      <c r="AM100" s="53" t="s">
        <v>50</v>
      </c>
      <c r="AN100" s="84" t="s">
        <v>2691</v>
      </c>
      <c r="AO100" s="53"/>
      <c r="AP100" s="53" t="s">
        <v>2692</v>
      </c>
      <c r="AQ100" s="53">
        <v>4</v>
      </c>
      <c r="AR100" s="83">
        <v>46165</v>
      </c>
      <c r="AS100" s="53"/>
      <c r="AT100" s="53"/>
    </row>
    <row r="101" spans="3:46" ht="14.25" hidden="1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8"/>
        <v>4</v>
      </c>
      <c r="M101" s="26">
        <f t="shared" si="9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67" t="e">
        <f>SUMIFS([1]Up!$J:$J,[1]Up!$D:$D,D101)</f>
        <v>#VALUE!</v>
      </c>
      <c r="AJ101" s="82"/>
      <c r="AK101" s="82" t="str">
        <f t="shared" si="10"/>
        <v/>
      </c>
      <c r="AL101" s="53" t="str">
        <f t="shared" si="11"/>
        <v/>
      </c>
      <c r="AM101" s="53" t="s">
        <v>50</v>
      </c>
      <c r="AN101" s="84" t="s">
        <v>2691</v>
      </c>
      <c r="AO101" s="53"/>
      <c r="AP101" s="53" t="s">
        <v>2692</v>
      </c>
      <c r="AQ101" s="53">
        <v>4</v>
      </c>
      <c r="AR101" s="83">
        <v>46165</v>
      </c>
      <c r="AS101" s="53"/>
      <c r="AT101" s="53"/>
    </row>
    <row r="102" spans="3:46" ht="14.25" hidden="1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8"/>
        <v>1</v>
      </c>
      <c r="M102" s="26">
        <f t="shared" si="9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67" t="e">
        <f>SUMIFS([1]Up!$J:$J,[1]Up!$D:$D,D102)</f>
        <v>#VALUE!</v>
      </c>
      <c r="AJ102" s="82"/>
      <c r="AK102" s="82" t="str">
        <f t="shared" si="10"/>
        <v/>
      </c>
      <c r="AL102" s="53" t="str">
        <f t="shared" si="11"/>
        <v/>
      </c>
      <c r="AM102" s="53" t="s">
        <v>50</v>
      </c>
      <c r="AN102" s="84" t="s">
        <v>2639</v>
      </c>
      <c r="AO102" s="53"/>
      <c r="AP102" s="53" t="s">
        <v>2695</v>
      </c>
      <c r="AQ102" s="53">
        <v>1</v>
      </c>
      <c r="AR102" s="83">
        <v>46165</v>
      </c>
      <c r="AS102" s="53"/>
      <c r="AT102" s="53"/>
    </row>
    <row r="103" spans="3:46" ht="14.25" hidden="1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8"/>
        <v>0</v>
      </c>
      <c r="M103" s="26">
        <f t="shared" si="9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67" t="e">
        <f>SUMIFS([1]Up!$J:$J,[1]Up!$D:$D,D103)</f>
        <v>#VALUE!</v>
      </c>
      <c r="AJ103" s="82"/>
      <c r="AK103" s="82" t="str">
        <f t="shared" si="10"/>
        <v/>
      </c>
      <c r="AL103" s="53" t="str">
        <f t="shared" si="11"/>
        <v/>
      </c>
      <c r="AM103" s="53" t="s">
        <v>75</v>
      </c>
      <c r="AN103" s="84"/>
      <c r="AO103" s="53"/>
      <c r="AP103" s="53"/>
      <c r="AQ103" s="53"/>
      <c r="AR103" s="83"/>
      <c r="AS103" s="53"/>
      <c r="AT103" s="53"/>
    </row>
    <row r="104" spans="3:46" ht="14.25" hidden="1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8"/>
        <v>9</v>
      </c>
      <c r="M104" s="26">
        <f t="shared" si="9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67" t="e">
        <f>SUMIFS([1]Up!$J:$J,[1]Up!$D:$D,D104)</f>
        <v>#VALUE!</v>
      </c>
      <c r="AJ104" s="82"/>
      <c r="AK104" s="82" t="str">
        <f t="shared" si="10"/>
        <v>PL12</v>
      </c>
      <c r="AL104" s="53" t="str">
        <f t="shared" si="11"/>
        <v/>
      </c>
      <c r="AM104" s="53" t="s">
        <v>50</v>
      </c>
      <c r="AN104" s="84" t="s">
        <v>2699</v>
      </c>
      <c r="AO104" s="53"/>
      <c r="AP104" s="53" t="s">
        <v>2700</v>
      </c>
      <c r="AQ104" s="53">
        <v>9</v>
      </c>
      <c r="AR104" s="83">
        <v>46165</v>
      </c>
      <c r="AS104" s="53"/>
      <c r="AT104" s="53"/>
    </row>
    <row r="105" spans="3:46" ht="14.25" hidden="1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8"/>
        <v>36</v>
      </c>
      <c r="M105" s="26">
        <f t="shared" si="9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67" t="e">
        <f>SUMIFS([1]Up!$J:$J,[1]Up!$D:$D,D105)</f>
        <v>#VALUE!</v>
      </c>
      <c r="AJ105" s="82"/>
      <c r="AK105" s="82" t="str">
        <f t="shared" si="10"/>
        <v>PL6</v>
      </c>
      <c r="AL105" s="53" t="str">
        <f t="shared" si="11"/>
        <v/>
      </c>
      <c r="AM105" s="53" t="s">
        <v>50</v>
      </c>
      <c r="AN105" s="84" t="s">
        <v>2703</v>
      </c>
      <c r="AO105" s="53"/>
      <c r="AP105" s="53" t="s">
        <v>2704</v>
      </c>
      <c r="AQ105" s="53">
        <v>36</v>
      </c>
      <c r="AR105" s="83">
        <v>46165</v>
      </c>
      <c r="AS105" s="53"/>
      <c r="AT105" s="53"/>
    </row>
    <row r="106" spans="3:46" ht="14.25" hidden="1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8"/>
        <v>9</v>
      </c>
      <c r="M106" s="26">
        <f t="shared" si="9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67" t="e">
        <f>SUMIFS([1]Up!$J:$J,[1]Up!$D:$D,D106)</f>
        <v>#VALUE!</v>
      </c>
      <c r="AJ106" s="82"/>
      <c r="AK106" s="82" t="str">
        <f t="shared" si="10"/>
        <v>PL12</v>
      </c>
      <c r="AL106" s="53" t="str">
        <f t="shared" si="11"/>
        <v/>
      </c>
      <c r="AM106" s="53" t="s">
        <v>50</v>
      </c>
      <c r="AN106" s="84" t="s">
        <v>2699</v>
      </c>
      <c r="AO106" s="53"/>
      <c r="AP106" s="53" t="s">
        <v>2700</v>
      </c>
      <c r="AQ106" s="53">
        <v>9</v>
      </c>
      <c r="AR106" s="83">
        <v>46165</v>
      </c>
      <c r="AS106" s="53"/>
      <c r="AT106" s="53"/>
    </row>
    <row r="107" spans="3:46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8"/>
        <v>1</v>
      </c>
      <c r="M107" s="26">
        <f t="shared" si="9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67" t="e">
        <f>SUMIFS([1]Up!$J:$J,[1]Up!$D:$D,D107)</f>
        <v>#VALUE!</v>
      </c>
      <c r="AJ107" s="82" t="s">
        <v>82</v>
      </c>
      <c r="AK107" s="82" t="str">
        <f t="shared" si="10"/>
        <v>PL3</v>
      </c>
      <c r="AL107" s="53" t="str">
        <f t="shared" si="11"/>
        <v>Thừa 1</v>
      </c>
      <c r="AM107" s="53" t="s">
        <v>61</v>
      </c>
      <c r="AN107" s="84"/>
      <c r="AO107" s="53"/>
      <c r="AP107" s="53" t="s">
        <v>1681</v>
      </c>
      <c r="AQ107" s="53">
        <v>1</v>
      </c>
      <c r="AR107" s="83"/>
      <c r="AS107" s="53"/>
      <c r="AT107" s="53"/>
    </row>
    <row r="108" spans="3:46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8"/>
        <v>1</v>
      </c>
      <c r="M108" s="26">
        <f t="shared" si="9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67" t="e">
        <f>SUMIFS([1]Up!$J:$J,[1]Up!$D:$D,D108)</f>
        <v>#VALUE!</v>
      </c>
      <c r="AJ108" s="82" t="s">
        <v>82</v>
      </c>
      <c r="AK108" s="82" t="str">
        <f t="shared" si="10"/>
        <v>PL3</v>
      </c>
      <c r="AL108" s="53" t="str">
        <f t="shared" si="11"/>
        <v>Thừa 1</v>
      </c>
      <c r="AM108" s="53" t="s">
        <v>61</v>
      </c>
      <c r="AN108" s="84"/>
      <c r="AO108" s="53"/>
      <c r="AP108" s="53" t="s">
        <v>1681</v>
      </c>
      <c r="AQ108" s="53">
        <v>1</v>
      </c>
      <c r="AR108" s="83"/>
      <c r="AS108" s="53"/>
      <c r="AT108" s="53"/>
    </row>
    <row r="109" spans="3:46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8"/>
        <v>1</v>
      </c>
      <c r="M109" s="26">
        <f t="shared" si="9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67" t="e">
        <f>SUMIFS([1]Up!$J:$J,[1]Up!$D:$D,D109)</f>
        <v>#VALUE!</v>
      </c>
      <c r="AJ109" s="82" t="s">
        <v>82</v>
      </c>
      <c r="AK109" s="82" t="str">
        <f t="shared" si="10"/>
        <v>PL3</v>
      </c>
      <c r="AL109" s="53" t="str">
        <f t="shared" si="11"/>
        <v>Thừa 1</v>
      </c>
      <c r="AM109" s="53" t="s">
        <v>61</v>
      </c>
      <c r="AN109" s="84"/>
      <c r="AO109" s="53"/>
      <c r="AP109" s="53" t="s">
        <v>1681</v>
      </c>
      <c r="AQ109" s="53">
        <v>1</v>
      </c>
      <c r="AR109" s="83"/>
      <c r="AS109" s="53"/>
      <c r="AT109" s="53"/>
    </row>
    <row r="110" spans="3:46" ht="14.25" hidden="1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8"/>
        <v>4</v>
      </c>
      <c r="M110" s="26">
        <f t="shared" si="9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67" t="e">
        <f>SUMIFS([1]Up!$J:$J,[1]Up!$D:$D,D110)</f>
        <v>#VALUE!</v>
      </c>
      <c r="AJ110" s="82"/>
      <c r="AK110" s="82" t="str">
        <f t="shared" si="10"/>
        <v>PL6</v>
      </c>
      <c r="AL110" s="53" t="str">
        <f t="shared" si="11"/>
        <v/>
      </c>
      <c r="AM110" s="53" t="s">
        <v>61</v>
      </c>
      <c r="AN110" s="84" t="s">
        <v>2703</v>
      </c>
      <c r="AO110" s="53"/>
      <c r="AP110" s="53" t="s">
        <v>2704</v>
      </c>
      <c r="AQ110" s="53">
        <v>4</v>
      </c>
      <c r="AR110" s="83">
        <v>46165</v>
      </c>
      <c r="AS110" s="53"/>
      <c r="AT110" s="53"/>
    </row>
    <row r="111" spans="3:46" ht="14.25" hidden="1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8"/>
        <v>0</v>
      </c>
      <c r="M111" s="26">
        <f t="shared" si="9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67" t="e">
        <f>SUMIFS([1]Up!$J:$J,[1]Up!$D:$D,D111)</f>
        <v>#VALUE!</v>
      </c>
      <c r="AJ111" s="82"/>
      <c r="AK111" s="82" t="str">
        <f t="shared" si="10"/>
        <v>PL19</v>
      </c>
      <c r="AL111" s="53" t="str">
        <f t="shared" si="11"/>
        <v/>
      </c>
      <c r="AM111" s="53" t="s">
        <v>61</v>
      </c>
      <c r="AN111" s="84" t="s">
        <v>2711</v>
      </c>
      <c r="AO111" s="53"/>
      <c r="AP111" s="53" t="s">
        <v>2712</v>
      </c>
      <c r="AQ111" s="53">
        <v>2</v>
      </c>
      <c r="AR111" s="83">
        <v>46165</v>
      </c>
      <c r="AS111" s="53"/>
      <c r="AT111" s="53"/>
    </row>
    <row r="112" spans="3:46" ht="14.25" hidden="1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8"/>
        <v>0</v>
      </c>
      <c r="M112" s="26">
        <f t="shared" si="9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67" t="e">
        <f>SUMIFS([1]Up!$J:$J,[1]Up!$D:$D,D112)</f>
        <v>#VALUE!</v>
      </c>
      <c r="AJ112" s="82"/>
      <c r="AK112" s="82" t="str">
        <f t="shared" si="10"/>
        <v/>
      </c>
      <c r="AL112" s="53" t="str">
        <f t="shared" si="11"/>
        <v/>
      </c>
      <c r="AM112" s="53" t="s">
        <v>75</v>
      </c>
      <c r="AN112" s="84"/>
      <c r="AO112" s="53"/>
      <c r="AP112" s="53"/>
      <c r="AQ112" s="53"/>
      <c r="AR112" s="83"/>
      <c r="AS112" s="53"/>
      <c r="AT112" s="53"/>
    </row>
    <row r="113" spans="3:46" ht="14.25" hidden="1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8"/>
        <v>0</v>
      </c>
      <c r="M113" s="26">
        <f t="shared" si="9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67" t="e">
        <f>SUMIFS([1]Up!$J:$J,[1]Up!$D:$D,D113)</f>
        <v>#VALUE!</v>
      </c>
      <c r="AJ113" s="82"/>
      <c r="AK113" s="82" t="str">
        <f t="shared" si="10"/>
        <v/>
      </c>
      <c r="AL113" s="53" t="str">
        <f t="shared" si="11"/>
        <v/>
      </c>
      <c r="AM113" s="53" t="s">
        <v>75</v>
      </c>
      <c r="AN113" s="84"/>
      <c r="AO113" s="53"/>
      <c r="AP113" s="53"/>
      <c r="AQ113" s="53"/>
      <c r="AR113" s="83"/>
      <c r="AS113" s="53"/>
      <c r="AT113" s="53"/>
    </row>
    <row r="114" spans="3:46" ht="14.25" hidden="1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8"/>
        <v>56</v>
      </c>
      <c r="M114" s="26">
        <f t="shared" si="9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67" t="e">
        <f>SUMIFS([1]Up!$J:$J,[1]Up!$D:$D,D114)</f>
        <v>#VALUE!</v>
      </c>
      <c r="AJ114" s="82"/>
      <c r="AK114" s="82" t="str">
        <f t="shared" si="10"/>
        <v/>
      </c>
      <c r="AL114" s="53" t="str">
        <f t="shared" si="11"/>
        <v>Thừa 37</v>
      </c>
      <c r="AM114" s="53" t="s">
        <v>75</v>
      </c>
      <c r="AN114" s="84"/>
      <c r="AO114" s="53"/>
      <c r="AP114" s="53"/>
      <c r="AQ114" s="53"/>
      <c r="AR114" s="83"/>
      <c r="AS114" s="53"/>
      <c r="AT114" s="53"/>
    </row>
    <row r="115" spans="3:46" ht="14.25" hidden="1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8"/>
        <v>0</v>
      </c>
      <c r="M115" s="26">
        <f t="shared" si="9"/>
        <v>56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67" t="e">
        <f>SUMIFS([1]Up!$J:$J,[1]Up!$D:$D,D115)</f>
        <v>#VALUE!</v>
      </c>
      <c r="AJ115" s="82"/>
      <c r="AK115" s="82" t="str">
        <f t="shared" si="10"/>
        <v/>
      </c>
      <c r="AL115" s="53" t="str">
        <f t="shared" si="11"/>
        <v/>
      </c>
      <c r="AM115" s="53" t="s">
        <v>75</v>
      </c>
      <c r="AN115" s="84"/>
      <c r="AO115" s="53"/>
      <c r="AP115" s="53"/>
      <c r="AQ115" s="53"/>
      <c r="AR115" s="83"/>
      <c r="AS115" s="53"/>
      <c r="AT115" s="53"/>
    </row>
    <row r="116" spans="3:46" ht="14.25" hidden="1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8"/>
        <v>84</v>
      </c>
      <c r="M116" s="26">
        <f t="shared" si="9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67" t="e">
        <f>SUMIFS([1]Up!$J:$J,[1]Up!$D:$D,D116)</f>
        <v>#VALUE!</v>
      </c>
      <c r="AJ116" s="82"/>
      <c r="AK116" s="82" t="str">
        <f t="shared" si="10"/>
        <v/>
      </c>
      <c r="AL116" s="53" t="str">
        <f t="shared" si="11"/>
        <v>Thừa 15</v>
      </c>
      <c r="AM116" s="53" t="s">
        <v>75</v>
      </c>
      <c r="AN116" s="84"/>
      <c r="AO116" s="53"/>
      <c r="AP116" s="53"/>
      <c r="AQ116" s="53"/>
      <c r="AR116" s="83"/>
      <c r="AS116" s="53"/>
      <c r="AT116" s="53"/>
    </row>
    <row r="117" spans="3:46" ht="14.25" hidden="1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8"/>
        <v>9</v>
      </c>
      <c r="M117" s="26">
        <f t="shared" si="9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67" t="e">
        <f>SUMIFS([1]Up!$J:$J,[1]Up!$D:$D,D117)</f>
        <v>#VALUE!</v>
      </c>
      <c r="AJ117" s="82"/>
      <c r="AK117" s="82" t="str">
        <f t="shared" si="10"/>
        <v>PL12</v>
      </c>
      <c r="AL117" s="53" t="str">
        <f t="shared" si="11"/>
        <v/>
      </c>
      <c r="AM117" s="53" t="s">
        <v>50</v>
      </c>
      <c r="AN117" s="84" t="s">
        <v>2699</v>
      </c>
      <c r="AO117" s="53"/>
      <c r="AP117" s="53" t="s">
        <v>2700</v>
      </c>
      <c r="AQ117" s="53">
        <v>9</v>
      </c>
      <c r="AR117" s="83">
        <v>46165</v>
      </c>
      <c r="AS117" s="53"/>
      <c r="AT117" s="53"/>
    </row>
    <row r="118" spans="3:46" ht="14.25" hidden="1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8"/>
        <v>9</v>
      </c>
      <c r="M118" s="26">
        <f t="shared" si="9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67" t="e">
        <f>SUMIFS([1]Up!$J:$J,[1]Up!$D:$D,D118)</f>
        <v>#VALUE!</v>
      </c>
      <c r="AJ118" s="82"/>
      <c r="AK118" s="82" t="str">
        <f t="shared" si="10"/>
        <v>PL12</v>
      </c>
      <c r="AL118" s="53" t="str">
        <f t="shared" si="11"/>
        <v/>
      </c>
      <c r="AM118" s="53" t="s">
        <v>50</v>
      </c>
      <c r="AN118" s="84" t="s">
        <v>2699</v>
      </c>
      <c r="AO118" s="53"/>
      <c r="AP118" s="53" t="s">
        <v>2700</v>
      </c>
      <c r="AQ118" s="53">
        <v>9</v>
      </c>
      <c r="AR118" s="83">
        <v>46165</v>
      </c>
      <c r="AS118" s="53"/>
      <c r="AT118" s="53"/>
    </row>
    <row r="119" spans="3:46" ht="14.25" hidden="1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8"/>
        <v>1</v>
      </c>
      <c r="M119" s="26">
        <f t="shared" si="9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67" t="e">
        <f>SUMIFS([1]Up!$J:$J,[1]Up!$D:$D,D119)</f>
        <v>#VALUE!</v>
      </c>
      <c r="AJ119" s="82"/>
      <c r="AK119" s="82" t="str">
        <f t="shared" si="10"/>
        <v>PL6</v>
      </c>
      <c r="AL119" s="53" t="str">
        <f t="shared" si="11"/>
        <v/>
      </c>
      <c r="AM119" s="53" t="s">
        <v>50</v>
      </c>
      <c r="AN119" s="84" t="s">
        <v>2703</v>
      </c>
      <c r="AO119" s="53"/>
      <c r="AP119" s="53" t="s">
        <v>2704</v>
      </c>
      <c r="AQ119" s="53">
        <v>1</v>
      </c>
      <c r="AR119" s="83">
        <v>46165</v>
      </c>
      <c r="AS119" s="53"/>
      <c r="AT119" s="53"/>
    </row>
    <row r="120" spans="3:46" ht="14.25" hidden="1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8"/>
        <v>9</v>
      </c>
      <c r="M120" s="26">
        <f t="shared" si="9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67" t="e">
        <f>SUMIFS([1]Up!$J:$J,[1]Up!$D:$D,D120)</f>
        <v>#VALUE!</v>
      </c>
      <c r="AJ120" s="82"/>
      <c r="AK120" s="82" t="str">
        <f t="shared" si="10"/>
        <v>PL12</v>
      </c>
      <c r="AL120" s="53" t="str">
        <f t="shared" si="11"/>
        <v/>
      </c>
      <c r="AM120" s="53" t="s">
        <v>50</v>
      </c>
      <c r="AN120" s="84" t="s">
        <v>2722</v>
      </c>
      <c r="AO120" s="53"/>
      <c r="AP120" s="53" t="s">
        <v>2723</v>
      </c>
      <c r="AQ120" s="53">
        <v>9</v>
      </c>
      <c r="AR120" s="83">
        <v>46165</v>
      </c>
      <c r="AS120" s="53"/>
      <c r="AT120" s="53"/>
    </row>
    <row r="121" spans="3:46" ht="14.25" hidden="1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8"/>
        <v>1</v>
      </c>
      <c r="M121" s="26">
        <f t="shared" si="9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67" t="e">
        <f>SUMIFS([1]Up!$J:$J,[1]Up!$D:$D,D121)</f>
        <v>#VALUE!</v>
      </c>
      <c r="AJ121" s="82" t="s">
        <v>82</v>
      </c>
      <c r="AK121" s="82" t="str">
        <f t="shared" si="10"/>
        <v>PL6</v>
      </c>
      <c r="AL121" s="53" t="str">
        <f t="shared" si="11"/>
        <v>Thừa 1</v>
      </c>
      <c r="AM121" s="53" t="s">
        <v>61</v>
      </c>
      <c r="AN121" s="84"/>
      <c r="AO121" s="53"/>
      <c r="AP121" s="53" t="s">
        <v>1681</v>
      </c>
      <c r="AQ121" s="53">
        <v>1</v>
      </c>
      <c r="AR121" s="83"/>
      <c r="AS121" s="53"/>
      <c r="AT121" s="53"/>
    </row>
    <row r="122" spans="3:46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8"/>
        <v>2</v>
      </c>
      <c r="M122" s="26">
        <f t="shared" si="9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67" t="e">
        <f>SUMIFS([1]Up!$J:$J,[1]Up!$D:$D,D122)</f>
        <v>#VALUE!</v>
      </c>
      <c r="AJ122" s="82"/>
      <c r="AK122" s="82" t="str">
        <f t="shared" si="10"/>
        <v>PL3</v>
      </c>
      <c r="AL122" s="53" t="str">
        <f t="shared" si="11"/>
        <v/>
      </c>
      <c r="AM122" s="53" t="s">
        <v>61</v>
      </c>
      <c r="AN122" s="84" t="s">
        <v>2726</v>
      </c>
      <c r="AO122" s="53"/>
      <c r="AP122" s="53" t="s">
        <v>2727</v>
      </c>
      <c r="AQ122" s="53">
        <v>2</v>
      </c>
      <c r="AR122" s="83">
        <v>46165</v>
      </c>
      <c r="AS122" s="53"/>
      <c r="AT122" s="53"/>
    </row>
    <row r="123" spans="3:46" ht="14.25" hidden="1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8"/>
        <v>2</v>
      </c>
      <c r="M123" s="26">
        <f t="shared" si="9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67" t="e">
        <f>SUMIFS([1]Up!$J:$J,[1]Up!$D:$D,D123)</f>
        <v>#VALUE!</v>
      </c>
      <c r="AJ123" s="82"/>
      <c r="AK123" s="82" t="str">
        <f t="shared" si="10"/>
        <v>PL6</v>
      </c>
      <c r="AL123" s="53" t="str">
        <f t="shared" si="11"/>
        <v/>
      </c>
      <c r="AM123" s="53" t="s">
        <v>61</v>
      </c>
      <c r="AN123" s="84" t="s">
        <v>2703</v>
      </c>
      <c r="AO123" s="53"/>
      <c r="AP123" s="53" t="s">
        <v>2704</v>
      </c>
      <c r="AQ123" s="53">
        <v>2</v>
      </c>
      <c r="AR123" s="83">
        <v>46165</v>
      </c>
      <c r="AS123" s="53"/>
      <c r="AT123" s="53"/>
    </row>
    <row r="124" spans="3:46" ht="14.25" hidden="1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8"/>
        <v>4</v>
      </c>
      <c r="M124" s="26">
        <f t="shared" si="9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67" t="e">
        <f>SUMIFS([1]Up!$J:$J,[1]Up!$D:$D,D124)</f>
        <v>#VALUE!</v>
      </c>
      <c r="AJ124" s="82"/>
      <c r="AK124" s="82" t="str">
        <f t="shared" si="10"/>
        <v/>
      </c>
      <c r="AL124" s="53" t="str">
        <f t="shared" si="11"/>
        <v/>
      </c>
      <c r="AM124" s="53" t="s">
        <v>50</v>
      </c>
      <c r="AN124" s="84" t="s">
        <v>2634</v>
      </c>
      <c r="AO124" s="53"/>
      <c r="AP124" s="53" t="s">
        <v>2635</v>
      </c>
      <c r="AQ124" s="53">
        <v>4</v>
      </c>
      <c r="AR124" s="83">
        <v>46151</v>
      </c>
      <c r="AS124" s="53"/>
      <c r="AT124" s="53"/>
    </row>
    <row r="125" spans="3:46" ht="14.25" hidden="1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8"/>
        <v>4</v>
      </c>
      <c r="M125" s="26">
        <f t="shared" si="9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67" t="e">
        <f>SUMIFS([1]Up!$J:$J,[1]Up!$D:$D,D125)</f>
        <v>#VALUE!</v>
      </c>
      <c r="AJ125" s="82"/>
      <c r="AK125" s="82" t="str">
        <f t="shared" si="10"/>
        <v/>
      </c>
      <c r="AL125" s="53" t="str">
        <f t="shared" si="11"/>
        <v/>
      </c>
      <c r="AM125" s="53" t="s">
        <v>50</v>
      </c>
      <c r="AN125" s="84" t="s">
        <v>2634</v>
      </c>
      <c r="AO125" s="53"/>
      <c r="AP125" s="53" t="s">
        <v>2635</v>
      </c>
      <c r="AQ125" s="53">
        <v>4</v>
      </c>
      <c r="AR125" s="83">
        <v>46151</v>
      </c>
      <c r="AS125" s="53"/>
      <c r="AT125" s="53"/>
    </row>
    <row r="126" spans="3:46" ht="14.25" hidden="1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8"/>
        <v>1</v>
      </c>
      <c r="M126" s="26">
        <f t="shared" si="9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67" t="e">
        <f>SUMIFS([1]Up!$J:$J,[1]Up!$D:$D,D126)</f>
        <v>#VALUE!</v>
      </c>
      <c r="AJ126" s="82"/>
      <c r="AK126" s="82" t="str">
        <f t="shared" si="10"/>
        <v/>
      </c>
      <c r="AL126" s="53" t="str">
        <f t="shared" si="11"/>
        <v/>
      </c>
      <c r="AM126" s="53" t="s">
        <v>50</v>
      </c>
      <c r="AN126" s="84" t="s">
        <v>2639</v>
      </c>
      <c r="AO126" s="53"/>
      <c r="AP126" s="53" t="s">
        <v>2640</v>
      </c>
      <c r="AQ126" s="53">
        <v>1</v>
      </c>
      <c r="AR126" s="83">
        <v>46151</v>
      </c>
      <c r="AS126" s="53"/>
      <c r="AT126" s="53"/>
    </row>
    <row r="127" spans="3:46" ht="14.25" hidden="1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8"/>
        <v>0</v>
      </c>
      <c r="M127" s="26">
        <f t="shared" si="9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67" t="e">
        <f>SUMIFS([1]Up!$J:$J,[1]Up!$D:$D,D127)</f>
        <v>#VALUE!</v>
      </c>
      <c r="AJ127" s="82"/>
      <c r="AK127" s="82" t="str">
        <f t="shared" si="10"/>
        <v/>
      </c>
      <c r="AL127" s="53" t="str">
        <f t="shared" si="11"/>
        <v/>
      </c>
      <c r="AM127" s="53" t="s">
        <v>75</v>
      </c>
      <c r="AN127" s="84"/>
      <c r="AO127" s="53"/>
      <c r="AP127" s="53"/>
      <c r="AQ127" s="53"/>
      <c r="AR127" s="83"/>
      <c r="AS127" s="53"/>
      <c r="AT127" s="53"/>
    </row>
    <row r="128" spans="3:46" ht="14.25" hidden="1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8"/>
        <v>9</v>
      </c>
      <c r="M128" s="26">
        <f t="shared" si="9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67" t="e">
        <f>SUMIFS([1]Up!$J:$J,[1]Up!$D:$D,D128)</f>
        <v>#VALUE!</v>
      </c>
      <c r="AJ128" s="82"/>
      <c r="AK128" s="82" t="str">
        <f t="shared" si="10"/>
        <v>PL12</v>
      </c>
      <c r="AL128" s="53" t="str">
        <f t="shared" si="11"/>
        <v/>
      </c>
      <c r="AM128" s="53" t="s">
        <v>50</v>
      </c>
      <c r="AN128" s="84" t="s">
        <v>2647</v>
      </c>
      <c r="AO128" s="53"/>
      <c r="AP128" s="53" t="s">
        <v>2648</v>
      </c>
      <c r="AQ128" s="53">
        <v>9</v>
      </c>
      <c r="AR128" s="83">
        <v>46151</v>
      </c>
      <c r="AS128" s="53"/>
      <c r="AT128" s="53"/>
    </row>
    <row r="129" spans="3:46" ht="14.25" hidden="1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8"/>
        <v>36</v>
      </c>
      <c r="M129" s="26">
        <f t="shared" si="9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67" t="e">
        <f>SUMIFS([1]Up!$J:$J,[1]Up!$D:$D,D129)</f>
        <v>#VALUE!</v>
      </c>
      <c r="AJ129" s="82"/>
      <c r="AK129" s="82" t="str">
        <f t="shared" si="10"/>
        <v>PL6</v>
      </c>
      <c r="AL129" s="53" t="str">
        <f t="shared" si="11"/>
        <v/>
      </c>
      <c r="AM129" s="53" t="s">
        <v>50</v>
      </c>
      <c r="AN129" s="84" t="s">
        <v>2652</v>
      </c>
      <c r="AO129" s="53"/>
      <c r="AP129" s="53" t="s">
        <v>2653</v>
      </c>
      <c r="AQ129" s="53">
        <v>36</v>
      </c>
      <c r="AR129" s="83">
        <v>46151</v>
      </c>
      <c r="AS129" s="53"/>
      <c r="AT129" s="53"/>
    </row>
    <row r="130" spans="3:46" ht="14.25" hidden="1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8"/>
        <v>9</v>
      </c>
      <c r="M130" s="26">
        <f t="shared" si="9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67" t="e">
        <f>SUMIFS([1]Up!$J:$J,[1]Up!$D:$D,D130)</f>
        <v>#VALUE!</v>
      </c>
      <c r="AJ130" s="82"/>
      <c r="AK130" s="82" t="str">
        <f t="shared" si="10"/>
        <v>PL12</v>
      </c>
      <c r="AL130" s="53" t="str">
        <f t="shared" si="11"/>
        <v/>
      </c>
      <c r="AM130" s="53" t="s">
        <v>50</v>
      </c>
      <c r="AN130" s="84" t="s">
        <v>2647</v>
      </c>
      <c r="AO130" s="53"/>
      <c r="AP130" s="53" t="s">
        <v>2648</v>
      </c>
      <c r="AQ130" s="53">
        <v>9</v>
      </c>
      <c r="AR130" s="83">
        <v>46151</v>
      </c>
      <c r="AS130" s="53"/>
      <c r="AT130" s="53"/>
    </row>
    <row r="131" spans="3:46" ht="14.25" hidden="1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8"/>
        <v>0</v>
      </c>
      <c r="M131" s="26">
        <f t="shared" si="9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67" t="e">
        <f>SUMIFS([1]Up!$J:$J,[1]Up!$D:$D,D131)</f>
        <v>#VALUE!</v>
      </c>
      <c r="AJ131" s="82"/>
      <c r="AK131" s="82" t="str">
        <f t="shared" si="10"/>
        <v>PL3</v>
      </c>
      <c r="AL131" s="53" t="str">
        <f t="shared" si="11"/>
        <v/>
      </c>
      <c r="AM131" s="53" t="s">
        <v>61</v>
      </c>
      <c r="AN131" s="84"/>
      <c r="AO131" s="53"/>
      <c r="AP131" s="53" t="s">
        <v>1681</v>
      </c>
      <c r="AQ131" s="53">
        <v>1</v>
      </c>
      <c r="AR131" s="83"/>
      <c r="AS131" s="53"/>
      <c r="AT131" s="53"/>
    </row>
    <row r="132" spans="3:46" ht="14.25" hidden="1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8"/>
        <v>0</v>
      </c>
      <c r="M132" s="26">
        <f t="shared" si="9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67" t="e">
        <f>SUMIFS([1]Up!$J:$J,[1]Up!$D:$D,D132)</f>
        <v>#VALUE!</v>
      </c>
      <c r="AJ132" s="82"/>
      <c r="AK132" s="82" t="str">
        <f t="shared" si="10"/>
        <v>PL3</v>
      </c>
      <c r="AL132" s="53" t="str">
        <f t="shared" si="11"/>
        <v/>
      </c>
      <c r="AM132" s="53" t="s">
        <v>61</v>
      </c>
      <c r="AN132" s="84"/>
      <c r="AO132" s="53"/>
      <c r="AP132" s="53" t="s">
        <v>1681</v>
      </c>
      <c r="AQ132" s="53">
        <v>1</v>
      </c>
      <c r="AR132" s="83"/>
      <c r="AS132" s="53"/>
      <c r="AT132" s="53"/>
    </row>
    <row r="133" spans="3:46" ht="14.25" hidden="1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8"/>
        <v>0.5</v>
      </c>
      <c r="M133" s="26">
        <f t="shared" si="9"/>
        <v>0.5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/>
      <c r="AI133" s="67" t="e">
        <f>SUMIFS([1]Up!$J:$J,[1]Up!$D:$D,D133)</f>
        <v>#VALUE!</v>
      </c>
      <c r="AJ133" s="82" t="s">
        <v>4082</v>
      </c>
      <c r="AK133" s="82" t="str">
        <f t="shared" si="10"/>
        <v>PL3</v>
      </c>
      <c r="AL133" s="53" t="str">
        <f t="shared" si="11"/>
        <v/>
      </c>
      <c r="AM133" s="53" t="s">
        <v>61</v>
      </c>
      <c r="AN133" s="84"/>
      <c r="AO133" s="53"/>
      <c r="AP133" s="53" t="s">
        <v>1681</v>
      </c>
      <c r="AQ133" s="53">
        <v>1</v>
      </c>
      <c r="AR133" s="83"/>
      <c r="AS133" s="53"/>
      <c r="AT133" s="53"/>
    </row>
    <row r="134" spans="3:46" ht="14.25" hidden="1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8"/>
        <v>4</v>
      </c>
      <c r="M134" s="26">
        <f t="shared" si="9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67" t="e">
        <f>SUMIFS([1]Up!$J:$J,[1]Up!$D:$D,D134)</f>
        <v>#VALUE!</v>
      </c>
      <c r="AJ134" s="82"/>
      <c r="AK134" s="82" t="str">
        <f t="shared" si="10"/>
        <v>PL6</v>
      </c>
      <c r="AL134" s="53" t="str">
        <f t="shared" si="11"/>
        <v/>
      </c>
      <c r="AM134" s="53" t="s">
        <v>61</v>
      </c>
      <c r="AN134" s="84" t="s">
        <v>2652</v>
      </c>
      <c r="AO134" s="53"/>
      <c r="AP134" s="53" t="s">
        <v>2653</v>
      </c>
      <c r="AQ134" s="53">
        <v>4</v>
      </c>
      <c r="AR134" s="83">
        <v>46151</v>
      </c>
      <c r="AS134" s="53"/>
      <c r="AT134" s="53"/>
    </row>
    <row r="135" spans="3:46" ht="14.25" hidden="1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8"/>
        <v>2</v>
      </c>
      <c r="M135" s="26">
        <f t="shared" si="9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67" t="e">
        <f>SUMIFS([1]Up!$J:$J,[1]Up!$D:$D,D135)</f>
        <v>#VALUE!</v>
      </c>
      <c r="AJ135" s="82"/>
      <c r="AK135" s="82" t="str">
        <f t="shared" si="10"/>
        <v>PL25</v>
      </c>
      <c r="AL135" s="53" t="str">
        <f t="shared" si="11"/>
        <v/>
      </c>
      <c r="AM135" s="53" t="s">
        <v>61</v>
      </c>
      <c r="AN135" s="84" t="s">
        <v>2662</v>
      </c>
      <c r="AO135" s="53"/>
      <c r="AP135" s="53" t="s">
        <v>2663</v>
      </c>
      <c r="AQ135" s="53">
        <v>2</v>
      </c>
      <c r="AR135" s="83">
        <v>46151</v>
      </c>
      <c r="AS135" s="53"/>
      <c r="AT135" s="53"/>
    </row>
    <row r="136" spans="3:46" ht="14.25" hidden="1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8"/>
        <v>0</v>
      </c>
      <c r="M136" s="26">
        <f t="shared" si="9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67" t="e">
        <f>SUMIFS([1]Up!$J:$J,[1]Up!$D:$D,D136)</f>
        <v>#VALUE!</v>
      </c>
      <c r="AJ136" s="82"/>
      <c r="AK136" s="82" t="str">
        <f t="shared" si="10"/>
        <v/>
      </c>
      <c r="AL136" s="53" t="str">
        <f t="shared" si="11"/>
        <v/>
      </c>
      <c r="AM136" s="53" t="s">
        <v>75</v>
      </c>
      <c r="AN136" s="84"/>
      <c r="AO136" s="53"/>
      <c r="AP136" s="53"/>
      <c r="AQ136" s="53"/>
      <c r="AR136" s="83"/>
      <c r="AS136" s="53"/>
      <c r="AT136" s="53"/>
    </row>
    <row r="137" spans="3:46" ht="14.25" hidden="1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8"/>
        <v>56</v>
      </c>
      <c r="M137" s="26">
        <f t="shared" si="9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67" t="e">
        <f>SUMIFS([1]Up!$J:$J,[1]Up!$D:$D,D137)</f>
        <v>#VALUE!</v>
      </c>
      <c r="AJ137" s="82"/>
      <c r="AK137" s="82" t="str">
        <f t="shared" si="10"/>
        <v/>
      </c>
      <c r="AL137" s="53" t="str">
        <f t="shared" si="11"/>
        <v>Thừa 6</v>
      </c>
      <c r="AM137" s="53" t="s">
        <v>75</v>
      </c>
      <c r="AN137" s="84"/>
      <c r="AO137" s="53"/>
      <c r="AP137" s="53"/>
      <c r="AQ137" s="53"/>
      <c r="AR137" s="83"/>
      <c r="AS137" s="53"/>
      <c r="AT137" s="53"/>
    </row>
    <row r="138" spans="3:46" ht="14.25" hidden="1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8"/>
        <v>0</v>
      </c>
      <c r="M138" s="26">
        <f t="shared" si="9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67" t="e">
        <f>SUMIFS([1]Up!$J:$J,[1]Up!$D:$D,D138)</f>
        <v>#VALUE!</v>
      </c>
      <c r="AJ138" s="82"/>
      <c r="AK138" s="82" t="str">
        <f t="shared" si="10"/>
        <v/>
      </c>
      <c r="AL138" s="53" t="str">
        <f t="shared" si="11"/>
        <v/>
      </c>
      <c r="AM138" s="53" t="s">
        <v>75</v>
      </c>
      <c r="AN138" s="84"/>
      <c r="AO138" s="53"/>
      <c r="AP138" s="53"/>
      <c r="AQ138" s="53"/>
      <c r="AR138" s="83"/>
      <c r="AS138" s="53"/>
      <c r="AT138" s="53"/>
    </row>
    <row r="139" spans="3:46" ht="14.25" hidden="1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8"/>
        <v>0</v>
      </c>
      <c r="M139" s="26">
        <f t="shared" si="9"/>
        <v>140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67" t="e">
        <f>SUMIFS([1]Up!$J:$J,[1]Up!$D:$D,D139)</f>
        <v>#VALUE!</v>
      </c>
      <c r="AJ139" s="82"/>
      <c r="AK139" s="82" t="str">
        <f t="shared" si="10"/>
        <v/>
      </c>
      <c r="AL139" s="53" t="str">
        <f t="shared" si="11"/>
        <v/>
      </c>
      <c r="AM139" s="53" t="s">
        <v>75</v>
      </c>
      <c r="AN139" s="84"/>
      <c r="AO139" s="53"/>
      <c r="AP139" s="53"/>
      <c r="AQ139" s="53"/>
      <c r="AR139" s="83"/>
      <c r="AS139" s="53"/>
      <c r="AT139" s="53"/>
    </row>
    <row r="140" spans="3:46" ht="14.25" hidden="1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8"/>
        <v>9</v>
      </c>
      <c r="M140" s="26">
        <f t="shared" si="9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67" t="e">
        <f>SUMIFS([1]Up!$J:$J,[1]Up!$D:$D,D140)</f>
        <v>#VALUE!</v>
      </c>
      <c r="AJ140" s="82"/>
      <c r="AK140" s="82" t="str">
        <f t="shared" si="10"/>
        <v>PL12</v>
      </c>
      <c r="AL140" s="53" t="str">
        <f t="shared" si="11"/>
        <v/>
      </c>
      <c r="AM140" s="53" t="s">
        <v>50</v>
      </c>
      <c r="AN140" s="84" t="s">
        <v>2647</v>
      </c>
      <c r="AO140" s="53"/>
      <c r="AP140" s="53" t="s">
        <v>2648</v>
      </c>
      <c r="AQ140" s="53">
        <v>9</v>
      </c>
      <c r="AR140" s="83">
        <v>46151</v>
      </c>
      <c r="AS140" s="53"/>
      <c r="AT140" s="53"/>
    </row>
    <row r="141" spans="3:46" ht="14.25" hidden="1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8"/>
        <v>9</v>
      </c>
      <c r="M141" s="26">
        <f t="shared" si="9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67" t="e">
        <f>SUMIFS([1]Up!$J:$J,[1]Up!$D:$D,D141)</f>
        <v>#VALUE!</v>
      </c>
      <c r="AJ141" s="82"/>
      <c r="AK141" s="82" t="str">
        <f t="shared" si="10"/>
        <v>PL12</v>
      </c>
      <c r="AL141" s="53" t="str">
        <f t="shared" si="11"/>
        <v/>
      </c>
      <c r="AM141" s="53" t="s">
        <v>50</v>
      </c>
      <c r="AN141" s="84" t="s">
        <v>2647</v>
      </c>
      <c r="AO141" s="53"/>
      <c r="AP141" s="53" t="s">
        <v>2648</v>
      </c>
      <c r="AQ141" s="53">
        <v>9</v>
      </c>
      <c r="AR141" s="83">
        <v>46151</v>
      </c>
      <c r="AS141" s="53"/>
      <c r="AT141" s="53"/>
    </row>
    <row r="142" spans="3:46" ht="14.25" hidden="1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8"/>
        <v>1</v>
      </c>
      <c r="M142" s="26">
        <f t="shared" si="9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67" t="e">
        <f>SUMIFS([1]Up!$J:$J,[1]Up!$D:$D,D142)</f>
        <v>#VALUE!</v>
      </c>
      <c r="AJ142" s="82"/>
      <c r="AK142" s="82" t="str">
        <f t="shared" si="10"/>
        <v>PL6</v>
      </c>
      <c r="AL142" s="53" t="str">
        <f t="shared" si="11"/>
        <v/>
      </c>
      <c r="AM142" s="53" t="s">
        <v>50</v>
      </c>
      <c r="AN142" s="84" t="s">
        <v>2652</v>
      </c>
      <c r="AO142" s="53"/>
      <c r="AP142" s="53" t="s">
        <v>2653</v>
      </c>
      <c r="AQ142" s="53">
        <v>1</v>
      </c>
      <c r="AR142" s="83">
        <v>46151</v>
      </c>
      <c r="AS142" s="53"/>
      <c r="AT142" s="53"/>
    </row>
    <row r="143" spans="3:46" ht="14.25" hidden="1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8"/>
        <v>9</v>
      </c>
      <c r="M143" s="26">
        <f t="shared" si="9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67" t="e">
        <f>SUMIFS([1]Up!$J:$J,[1]Up!$D:$D,D143)</f>
        <v>#VALUE!</v>
      </c>
      <c r="AJ143" s="82"/>
      <c r="AK143" s="82" t="str">
        <f t="shared" si="10"/>
        <v>PL12</v>
      </c>
      <c r="AL143" s="53" t="str">
        <f t="shared" si="11"/>
        <v/>
      </c>
      <c r="AM143" s="53" t="s">
        <v>50</v>
      </c>
      <c r="AN143" s="84" t="s">
        <v>2680</v>
      </c>
      <c r="AO143" s="53"/>
      <c r="AP143" s="53" t="s">
        <v>2681</v>
      </c>
      <c r="AQ143" s="53">
        <v>9</v>
      </c>
      <c r="AR143" s="83">
        <v>46151</v>
      </c>
      <c r="AS143" s="53"/>
      <c r="AT143" s="53"/>
    </row>
    <row r="144" spans="3:46" ht="14.25" hidden="1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8"/>
        <v>2</v>
      </c>
      <c r="M144" s="26">
        <f t="shared" si="9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67" t="e">
        <f>SUMIFS([1]Up!$J:$J,[1]Up!$D:$D,D144)</f>
        <v>#VALUE!</v>
      </c>
      <c r="AJ144" s="82"/>
      <c r="AK144" s="82" t="str">
        <f t="shared" si="10"/>
        <v>PL6</v>
      </c>
      <c r="AL144" s="53" t="str">
        <f t="shared" si="11"/>
        <v/>
      </c>
      <c r="AM144" s="53" t="s">
        <v>61</v>
      </c>
      <c r="AN144" s="84" t="s">
        <v>2652</v>
      </c>
      <c r="AO144" s="53"/>
      <c r="AP144" s="53" t="s">
        <v>2653</v>
      </c>
      <c r="AQ144" s="53">
        <v>2</v>
      </c>
      <c r="AR144" s="83">
        <v>46151</v>
      </c>
      <c r="AS144" s="53"/>
      <c r="AT144" s="53"/>
    </row>
    <row r="145" spans="3:46" ht="14.25" hidden="1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8"/>
        <v>0</v>
      </c>
      <c r="M145" s="26">
        <f t="shared" si="9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67" t="e">
        <f>SUMIFS([1]Up!$J:$J,[1]Up!$D:$D,D145)</f>
        <v>#VALUE!</v>
      </c>
      <c r="AJ145" s="82"/>
      <c r="AK145" s="82" t="str">
        <f t="shared" si="10"/>
        <v>PL6</v>
      </c>
      <c r="AL145" s="53" t="str">
        <f t="shared" si="11"/>
        <v/>
      </c>
      <c r="AM145" s="53" t="s">
        <v>61</v>
      </c>
      <c r="AN145" s="84"/>
      <c r="AO145" s="53"/>
      <c r="AP145" s="53" t="s">
        <v>1681</v>
      </c>
      <c r="AQ145" s="53">
        <v>1</v>
      </c>
      <c r="AR145" s="83"/>
      <c r="AS145" s="53"/>
      <c r="AT145" s="53"/>
    </row>
    <row r="146" spans="3:46" ht="14.25" hidden="1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8"/>
        <v>1</v>
      </c>
      <c r="M146" s="26">
        <f t="shared" si="9"/>
        <v>1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/>
      <c r="AI146" s="67" t="e">
        <f>SUMIFS([1]Up!$J:$J,[1]Up!$D:$D,D146)</f>
        <v>#VALUE!</v>
      </c>
      <c r="AJ146" s="82"/>
      <c r="AK146" s="82" t="str">
        <f t="shared" si="10"/>
        <v>PL3</v>
      </c>
      <c r="AL146" s="53" t="str">
        <f t="shared" si="11"/>
        <v/>
      </c>
      <c r="AM146" s="53" t="s">
        <v>61</v>
      </c>
      <c r="AN146" s="84" t="s">
        <v>2688</v>
      </c>
      <c r="AO146" s="53"/>
      <c r="AP146" s="53" t="s">
        <v>2689</v>
      </c>
      <c r="AQ146" s="53">
        <v>2</v>
      </c>
      <c r="AR146" s="83">
        <v>46151</v>
      </c>
      <c r="AS146" s="53"/>
      <c r="AT146" s="53"/>
    </row>
    <row r="147" spans="3:46" ht="14.25" hidden="1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8"/>
        <v>4</v>
      </c>
      <c r="M147" s="26">
        <f t="shared" si="9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67" t="e">
        <f>SUMIFS([1]Up!$J:$J,[1]Up!$D:$D,D147)</f>
        <v>#VALUE!</v>
      </c>
      <c r="AJ147" s="82"/>
      <c r="AK147" s="82" t="str">
        <f t="shared" si="10"/>
        <v/>
      </c>
      <c r="AL147" s="53" t="str">
        <f t="shared" si="11"/>
        <v/>
      </c>
      <c r="AM147" s="53" t="s">
        <v>50</v>
      </c>
      <c r="AN147" s="84" t="s">
        <v>2691</v>
      </c>
      <c r="AO147" s="53"/>
      <c r="AP147" s="53" t="s">
        <v>2692</v>
      </c>
      <c r="AQ147" s="53">
        <v>4</v>
      </c>
      <c r="AR147" s="83">
        <v>46165</v>
      </c>
      <c r="AS147" s="53"/>
      <c r="AT147" s="53"/>
    </row>
    <row r="148" spans="3:46" ht="14.25" hidden="1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8"/>
        <v>4</v>
      </c>
      <c r="M148" s="26">
        <f t="shared" si="9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67" t="e">
        <f>SUMIFS([1]Up!$J:$J,[1]Up!$D:$D,D148)</f>
        <v>#VALUE!</v>
      </c>
      <c r="AJ148" s="82"/>
      <c r="AK148" s="82" t="str">
        <f t="shared" si="10"/>
        <v/>
      </c>
      <c r="AL148" s="53" t="str">
        <f t="shared" si="11"/>
        <v/>
      </c>
      <c r="AM148" s="53" t="s">
        <v>50</v>
      </c>
      <c r="AN148" s="84" t="s">
        <v>2691</v>
      </c>
      <c r="AO148" s="53"/>
      <c r="AP148" s="53" t="s">
        <v>2692</v>
      </c>
      <c r="AQ148" s="53">
        <v>4</v>
      </c>
      <c r="AR148" s="83">
        <v>46165</v>
      </c>
      <c r="AS148" s="53"/>
      <c r="AT148" s="53"/>
    </row>
    <row r="149" spans="3:46" ht="14.25" hidden="1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8"/>
        <v>1</v>
      </c>
      <c r="M149" s="26">
        <f t="shared" si="9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67" t="e">
        <f>SUMIFS([1]Up!$J:$J,[1]Up!$D:$D,D149)</f>
        <v>#VALUE!</v>
      </c>
      <c r="AJ149" s="82"/>
      <c r="AK149" s="82" t="str">
        <f t="shared" si="10"/>
        <v/>
      </c>
      <c r="AL149" s="53" t="str">
        <f t="shared" si="11"/>
        <v/>
      </c>
      <c r="AM149" s="53" t="s">
        <v>50</v>
      </c>
      <c r="AN149" s="84" t="s">
        <v>2639</v>
      </c>
      <c r="AO149" s="53"/>
      <c r="AP149" s="53" t="s">
        <v>2695</v>
      </c>
      <c r="AQ149" s="53">
        <v>1</v>
      </c>
      <c r="AR149" s="83">
        <v>46165</v>
      </c>
      <c r="AS149" s="53"/>
      <c r="AT149" s="53"/>
    </row>
    <row r="150" spans="3:46" ht="14.25" hidden="1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8"/>
        <v>0</v>
      </c>
      <c r="M150" s="26">
        <f t="shared" si="9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67" t="e">
        <f>SUMIFS([1]Up!$J:$J,[1]Up!$D:$D,D150)</f>
        <v>#VALUE!</v>
      </c>
      <c r="AJ150" s="82"/>
      <c r="AK150" s="82" t="str">
        <f t="shared" si="10"/>
        <v/>
      </c>
      <c r="AL150" s="53" t="str">
        <f t="shared" si="11"/>
        <v/>
      </c>
      <c r="AM150" s="53" t="s">
        <v>75</v>
      </c>
      <c r="AN150" s="84"/>
      <c r="AO150" s="53"/>
      <c r="AP150" s="53"/>
      <c r="AQ150" s="53"/>
      <c r="AR150" s="83"/>
      <c r="AS150" s="53"/>
      <c r="AT150" s="53"/>
    </row>
    <row r="151" spans="3:46" ht="14.25" hidden="1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8"/>
        <v>9</v>
      </c>
      <c r="M151" s="26">
        <f t="shared" si="9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67" t="e">
        <f>SUMIFS([1]Up!$J:$J,[1]Up!$D:$D,D151)</f>
        <v>#VALUE!</v>
      </c>
      <c r="AJ151" s="82"/>
      <c r="AK151" s="82" t="str">
        <f t="shared" si="10"/>
        <v>PL12</v>
      </c>
      <c r="AL151" s="53" t="str">
        <f t="shared" si="11"/>
        <v/>
      </c>
      <c r="AM151" s="53" t="s">
        <v>50</v>
      </c>
      <c r="AN151" s="84" t="s">
        <v>2699</v>
      </c>
      <c r="AO151" s="53"/>
      <c r="AP151" s="53" t="s">
        <v>2700</v>
      </c>
      <c r="AQ151" s="53">
        <v>9</v>
      </c>
      <c r="AR151" s="83">
        <v>46165</v>
      </c>
      <c r="AS151" s="53"/>
      <c r="AT151" s="53"/>
    </row>
    <row r="152" spans="3:46" ht="14.25" hidden="1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8"/>
        <v>36</v>
      </c>
      <c r="M152" s="26">
        <f t="shared" si="9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67" t="e">
        <f>SUMIFS([1]Up!$J:$J,[1]Up!$D:$D,D152)</f>
        <v>#VALUE!</v>
      </c>
      <c r="AJ152" s="82"/>
      <c r="AK152" s="82" t="str">
        <f t="shared" si="10"/>
        <v>PL6</v>
      </c>
      <c r="AL152" s="53" t="str">
        <f t="shared" si="11"/>
        <v/>
      </c>
      <c r="AM152" s="53" t="s">
        <v>50</v>
      </c>
      <c r="AN152" s="84" t="s">
        <v>2703</v>
      </c>
      <c r="AO152" s="53"/>
      <c r="AP152" s="53" t="s">
        <v>2704</v>
      </c>
      <c r="AQ152" s="53">
        <v>36</v>
      </c>
      <c r="AR152" s="83">
        <v>46165</v>
      </c>
      <c r="AS152" s="53"/>
      <c r="AT152" s="53"/>
    </row>
    <row r="153" spans="3:46" ht="14.25" hidden="1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8"/>
        <v>9</v>
      </c>
      <c r="M153" s="26">
        <f t="shared" si="9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67" t="e">
        <f>SUMIFS([1]Up!$J:$J,[1]Up!$D:$D,D153)</f>
        <v>#VALUE!</v>
      </c>
      <c r="AJ153" s="82"/>
      <c r="AK153" s="82" t="str">
        <f t="shared" si="10"/>
        <v>PL12</v>
      </c>
      <c r="AL153" s="53" t="str">
        <f t="shared" si="11"/>
        <v/>
      </c>
      <c r="AM153" s="53" t="s">
        <v>50</v>
      </c>
      <c r="AN153" s="84" t="s">
        <v>2699</v>
      </c>
      <c r="AO153" s="53"/>
      <c r="AP153" s="53" t="s">
        <v>2700</v>
      </c>
      <c r="AQ153" s="53">
        <v>9</v>
      </c>
      <c r="AR153" s="83">
        <v>46165</v>
      </c>
      <c r="AS153" s="53"/>
      <c r="AT153" s="53"/>
    </row>
    <row r="154" spans="3:46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8"/>
        <v>1</v>
      </c>
      <c r="M154" s="26">
        <f t="shared" si="9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67" t="e">
        <f>SUMIFS([1]Up!$J:$J,[1]Up!$D:$D,D154)</f>
        <v>#VALUE!</v>
      </c>
      <c r="AJ154" s="82" t="s">
        <v>4093</v>
      </c>
      <c r="AK154" s="82" t="str">
        <f t="shared" si="10"/>
        <v>PL3</v>
      </c>
      <c r="AL154" s="53" t="str">
        <f t="shared" si="11"/>
        <v>Thừa 0.5</v>
      </c>
      <c r="AM154" s="53" t="s">
        <v>61</v>
      </c>
      <c r="AN154" s="84"/>
      <c r="AO154" s="53"/>
      <c r="AP154" s="53" t="s">
        <v>1681</v>
      </c>
      <c r="AQ154" s="53">
        <v>1</v>
      </c>
      <c r="AR154" s="83"/>
      <c r="AS154" s="53"/>
      <c r="AT154" s="53"/>
    </row>
    <row r="155" spans="3:46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8"/>
        <v>1</v>
      </c>
      <c r="M155" s="26">
        <f t="shared" si="9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67" t="e">
        <f>SUMIFS([1]Up!$J:$J,[1]Up!$D:$D,D155)</f>
        <v>#VALUE!</v>
      </c>
      <c r="AJ155" s="82" t="s">
        <v>4093</v>
      </c>
      <c r="AK155" s="82" t="str">
        <f t="shared" si="10"/>
        <v>PL3</v>
      </c>
      <c r="AL155" s="53" t="str">
        <f t="shared" si="11"/>
        <v>Thừa 0.5</v>
      </c>
      <c r="AM155" s="53" t="s">
        <v>61</v>
      </c>
      <c r="AN155" s="84"/>
      <c r="AO155" s="53"/>
      <c r="AP155" s="53" t="s">
        <v>1681</v>
      </c>
      <c r="AQ155" s="53">
        <v>1</v>
      </c>
      <c r="AR155" s="83"/>
      <c r="AS155" s="53"/>
      <c r="AT155" s="53"/>
    </row>
    <row r="156" spans="3:46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8"/>
        <v>1</v>
      </c>
      <c r="M156" s="26">
        <f t="shared" si="9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67" t="e">
        <f>SUMIFS([1]Up!$J:$J,[1]Up!$D:$D,D156)</f>
        <v>#VALUE!</v>
      </c>
      <c r="AJ156" s="82" t="s">
        <v>4093</v>
      </c>
      <c r="AK156" s="82" t="str">
        <f t="shared" si="10"/>
        <v>PL3</v>
      </c>
      <c r="AL156" s="53" t="str">
        <f t="shared" si="11"/>
        <v>Thừa 0.5</v>
      </c>
      <c r="AM156" s="53" t="s">
        <v>61</v>
      </c>
      <c r="AN156" s="84"/>
      <c r="AO156" s="53"/>
      <c r="AP156" s="53" t="s">
        <v>1681</v>
      </c>
      <c r="AQ156" s="53">
        <v>1</v>
      </c>
      <c r="AR156" s="83"/>
      <c r="AS156" s="53"/>
      <c r="AT156" s="53"/>
    </row>
    <row r="157" spans="3:46" ht="14.25" hidden="1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8"/>
        <v>4</v>
      </c>
      <c r="M157" s="26">
        <f t="shared" si="9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67" t="e">
        <f>SUMIFS([1]Up!$J:$J,[1]Up!$D:$D,D157)</f>
        <v>#VALUE!</v>
      </c>
      <c r="AJ157" s="82"/>
      <c r="AK157" s="82" t="str">
        <f t="shared" si="10"/>
        <v>PL6</v>
      </c>
      <c r="AL157" s="53" t="str">
        <f t="shared" si="11"/>
        <v/>
      </c>
      <c r="AM157" s="53" t="s">
        <v>61</v>
      </c>
      <c r="AN157" s="84" t="s">
        <v>2703</v>
      </c>
      <c r="AO157" s="53"/>
      <c r="AP157" s="53" t="s">
        <v>2704</v>
      </c>
      <c r="AQ157" s="53">
        <v>4</v>
      </c>
      <c r="AR157" s="83">
        <v>46165</v>
      </c>
      <c r="AS157" s="53"/>
      <c r="AT157" s="53"/>
    </row>
    <row r="158" spans="3:46" ht="14.25" hidden="1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8"/>
        <v>0</v>
      </c>
      <c r="M158" s="26">
        <f t="shared" si="9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67" t="e">
        <f>SUMIFS([1]Up!$J:$J,[1]Up!$D:$D,D158)</f>
        <v>#VALUE!</v>
      </c>
      <c r="AJ158" s="82"/>
      <c r="AK158" s="82" t="str">
        <f t="shared" si="10"/>
        <v>PL19</v>
      </c>
      <c r="AL158" s="53" t="str">
        <f t="shared" si="11"/>
        <v/>
      </c>
      <c r="AM158" s="53" t="s">
        <v>61</v>
      </c>
      <c r="AN158" s="84" t="s">
        <v>2711</v>
      </c>
      <c r="AO158" s="53"/>
      <c r="AP158" s="53" t="s">
        <v>2712</v>
      </c>
      <c r="AQ158" s="53">
        <v>2</v>
      </c>
      <c r="AR158" s="83">
        <v>46165</v>
      </c>
      <c r="AS158" s="53"/>
      <c r="AT158" s="53"/>
    </row>
    <row r="159" spans="3:46" ht="14.25" hidden="1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8"/>
        <v>0</v>
      </c>
      <c r="M159" s="26">
        <f t="shared" si="9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67" t="e">
        <f>SUMIFS([1]Up!$J:$J,[1]Up!$D:$D,D159)</f>
        <v>#VALUE!</v>
      </c>
      <c r="AJ159" s="82"/>
      <c r="AK159" s="82" t="str">
        <f t="shared" si="10"/>
        <v/>
      </c>
      <c r="AL159" s="53" t="str">
        <f t="shared" si="11"/>
        <v/>
      </c>
      <c r="AM159" s="53" t="s">
        <v>75</v>
      </c>
      <c r="AN159" s="84"/>
      <c r="AO159" s="53"/>
      <c r="AP159" s="53"/>
      <c r="AQ159" s="53"/>
      <c r="AR159" s="83"/>
      <c r="AS159" s="53"/>
      <c r="AT159" s="53"/>
    </row>
    <row r="160" spans="3:46" ht="14.25" hidden="1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8"/>
        <v>56</v>
      </c>
      <c r="M160" s="26">
        <f t="shared" si="9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67" t="e">
        <f>SUMIFS([1]Up!$J:$J,[1]Up!$D:$D,D160)</f>
        <v>#VALUE!</v>
      </c>
      <c r="AJ160" s="82"/>
      <c r="AK160" s="82" t="str">
        <f t="shared" si="10"/>
        <v/>
      </c>
      <c r="AL160" s="53" t="str">
        <f t="shared" si="11"/>
        <v/>
      </c>
      <c r="AM160" s="53" t="s">
        <v>75</v>
      </c>
      <c r="AN160" s="84"/>
      <c r="AO160" s="53"/>
      <c r="AP160" s="53"/>
      <c r="AQ160" s="53"/>
      <c r="AR160" s="83"/>
      <c r="AS160" s="53"/>
      <c r="AT160" s="53"/>
    </row>
    <row r="161" spans="3:46" ht="14.25" hidden="1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8"/>
        <v>0</v>
      </c>
      <c r="M161" s="26">
        <f t="shared" si="9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67" t="e">
        <f>SUMIFS([1]Up!$J:$J,[1]Up!$D:$D,D161)</f>
        <v>#VALUE!</v>
      </c>
      <c r="AJ161" s="82"/>
      <c r="AK161" s="82" t="str">
        <f t="shared" si="10"/>
        <v/>
      </c>
      <c r="AL161" s="53" t="str">
        <f t="shared" si="11"/>
        <v/>
      </c>
      <c r="AM161" s="53" t="s">
        <v>75</v>
      </c>
      <c r="AN161" s="84"/>
      <c r="AO161" s="53"/>
      <c r="AP161" s="53"/>
      <c r="AQ161" s="53"/>
      <c r="AR161" s="83"/>
      <c r="AS161" s="53"/>
      <c r="AT161" s="53"/>
    </row>
    <row r="162" spans="3:46" ht="14.25" hidden="1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8"/>
        <v>0</v>
      </c>
      <c r="M162" s="26">
        <f t="shared" si="9"/>
        <v>140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67" t="e">
        <f>SUMIFS([1]Up!$J:$J,[1]Up!$D:$D,D162)</f>
        <v>#VALUE!</v>
      </c>
      <c r="AJ162" s="82"/>
      <c r="AK162" s="82" t="str">
        <f t="shared" si="10"/>
        <v/>
      </c>
      <c r="AL162" s="53" t="str">
        <f t="shared" si="11"/>
        <v/>
      </c>
      <c r="AM162" s="53" t="s">
        <v>75</v>
      </c>
      <c r="AN162" s="84"/>
      <c r="AO162" s="53"/>
      <c r="AP162" s="53"/>
      <c r="AQ162" s="53"/>
      <c r="AR162" s="83"/>
      <c r="AS162" s="53"/>
      <c r="AT162" s="53"/>
    </row>
    <row r="163" spans="3:46" ht="14.25" hidden="1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8"/>
        <v>1</v>
      </c>
      <c r="M163" s="26">
        <f t="shared" si="9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67" t="e">
        <f>SUMIFS([1]Up!$J:$J,[1]Up!$D:$D,D163)</f>
        <v>#VALUE!</v>
      </c>
      <c r="AJ163" s="82"/>
      <c r="AK163" s="82" t="str">
        <f t="shared" si="10"/>
        <v>PL6</v>
      </c>
      <c r="AL163" s="53" t="str">
        <f t="shared" si="11"/>
        <v/>
      </c>
      <c r="AM163" s="53" t="s">
        <v>50</v>
      </c>
      <c r="AN163" s="84" t="s">
        <v>2703</v>
      </c>
      <c r="AO163" s="53"/>
      <c r="AP163" s="53" t="s">
        <v>2704</v>
      </c>
      <c r="AQ163" s="53">
        <v>1</v>
      </c>
      <c r="AR163" s="83">
        <v>46165</v>
      </c>
      <c r="AS163" s="53"/>
      <c r="AT163" s="53"/>
    </row>
    <row r="164" spans="3:46" ht="14.25" hidden="1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8"/>
        <v>9</v>
      </c>
      <c r="M164" s="26">
        <f t="shared" si="9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67" t="e">
        <f>SUMIFS([1]Up!$J:$J,[1]Up!$D:$D,D164)</f>
        <v>#VALUE!</v>
      </c>
      <c r="AJ164" s="82"/>
      <c r="AK164" s="82" t="str">
        <f t="shared" si="10"/>
        <v>PL12</v>
      </c>
      <c r="AL164" s="53" t="str">
        <f t="shared" si="11"/>
        <v/>
      </c>
      <c r="AM164" s="53" t="s">
        <v>50</v>
      </c>
      <c r="AN164" s="84" t="s">
        <v>2699</v>
      </c>
      <c r="AO164" s="53"/>
      <c r="AP164" s="53" t="s">
        <v>2700</v>
      </c>
      <c r="AQ164" s="53">
        <v>9</v>
      </c>
      <c r="AR164" s="83">
        <v>46165</v>
      </c>
      <c r="AS164" s="53"/>
      <c r="AT164" s="53"/>
    </row>
    <row r="165" spans="3:46" ht="14.25" hidden="1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8"/>
        <v>9</v>
      </c>
      <c r="M165" s="26">
        <f t="shared" si="9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67" t="e">
        <f>SUMIFS([1]Up!$J:$J,[1]Up!$D:$D,D165)</f>
        <v>#VALUE!</v>
      </c>
      <c r="AJ165" s="82"/>
      <c r="AK165" s="82" t="str">
        <f t="shared" si="10"/>
        <v>PL12</v>
      </c>
      <c r="AL165" s="53" t="str">
        <f t="shared" si="11"/>
        <v/>
      </c>
      <c r="AM165" s="53" t="s">
        <v>50</v>
      </c>
      <c r="AN165" s="84" t="s">
        <v>2722</v>
      </c>
      <c r="AO165" s="53"/>
      <c r="AP165" s="53" t="s">
        <v>2723</v>
      </c>
      <c r="AQ165" s="53">
        <v>9</v>
      </c>
      <c r="AR165" s="83">
        <v>46165</v>
      </c>
      <c r="AS165" s="53"/>
      <c r="AT165" s="53"/>
    </row>
    <row r="166" spans="3:46" ht="14.25" hidden="1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8"/>
        <v>9</v>
      </c>
      <c r="M166" s="26">
        <f t="shared" si="9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67" t="e">
        <f>SUMIFS([1]Up!$J:$J,[1]Up!$D:$D,D166)</f>
        <v>#VALUE!</v>
      </c>
      <c r="AJ166" s="82"/>
      <c r="AK166" s="82" t="str">
        <f t="shared" si="10"/>
        <v>PL12</v>
      </c>
      <c r="AL166" s="53" t="str">
        <f t="shared" si="11"/>
        <v/>
      </c>
      <c r="AM166" s="53" t="s">
        <v>50</v>
      </c>
      <c r="AN166" s="84" t="s">
        <v>2699</v>
      </c>
      <c r="AO166" s="53"/>
      <c r="AP166" s="53" t="s">
        <v>2700</v>
      </c>
      <c r="AQ166" s="53">
        <v>9</v>
      </c>
      <c r="AR166" s="83">
        <v>46165</v>
      </c>
      <c r="AS166" s="53"/>
      <c r="AT166" s="53"/>
    </row>
    <row r="167" spans="3:46" ht="14.25" hidden="1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8"/>
        <v>1</v>
      </c>
      <c r="M167" s="26">
        <f t="shared" si="9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67" t="e">
        <f>SUMIFS([1]Up!$J:$J,[1]Up!$D:$D,D167)</f>
        <v>#VALUE!</v>
      </c>
      <c r="AJ167" s="82" t="s">
        <v>82</v>
      </c>
      <c r="AK167" s="82" t="str">
        <f t="shared" si="10"/>
        <v>PL6</v>
      </c>
      <c r="AL167" s="53" t="str">
        <f t="shared" si="11"/>
        <v>Thừa 1</v>
      </c>
      <c r="AM167" s="53" t="s">
        <v>61</v>
      </c>
      <c r="AN167" s="84"/>
      <c r="AO167" s="53"/>
      <c r="AP167" s="53" t="s">
        <v>1681</v>
      </c>
      <c r="AQ167" s="53">
        <v>1</v>
      </c>
      <c r="AR167" s="83"/>
      <c r="AS167" s="53"/>
      <c r="AT167" s="53"/>
    </row>
    <row r="168" spans="3:46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8"/>
        <v>2</v>
      </c>
      <c r="M168" s="26">
        <f t="shared" si="9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67" t="e">
        <f>SUMIFS([1]Up!$J:$J,[1]Up!$D:$D,D168)</f>
        <v>#VALUE!</v>
      </c>
      <c r="AJ168" s="82"/>
      <c r="AK168" s="82" t="str">
        <f t="shared" si="10"/>
        <v>PL3</v>
      </c>
      <c r="AL168" s="53" t="str">
        <f t="shared" si="11"/>
        <v/>
      </c>
      <c r="AM168" s="53" t="s">
        <v>61</v>
      </c>
      <c r="AN168" s="84" t="s">
        <v>2726</v>
      </c>
      <c r="AO168" s="53"/>
      <c r="AP168" s="53" t="s">
        <v>2727</v>
      </c>
      <c r="AQ168" s="53">
        <v>2</v>
      </c>
      <c r="AR168" s="83">
        <v>46165</v>
      </c>
      <c r="AS168" s="53"/>
      <c r="AT168" s="53"/>
    </row>
    <row r="169" spans="3:46" ht="14.25" hidden="1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8"/>
        <v>2</v>
      </c>
      <c r="M169" s="26">
        <f t="shared" si="9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67" t="e">
        <f>SUMIFS([1]Up!$J:$J,[1]Up!$D:$D,D169)</f>
        <v>#VALUE!</v>
      </c>
      <c r="AJ169" s="82"/>
      <c r="AK169" s="82" t="str">
        <f t="shared" si="10"/>
        <v>PL6</v>
      </c>
      <c r="AL169" s="53" t="str">
        <f t="shared" si="11"/>
        <v/>
      </c>
      <c r="AM169" s="53" t="s">
        <v>61</v>
      </c>
      <c r="AN169" s="84" t="s">
        <v>2703</v>
      </c>
      <c r="AO169" s="53"/>
      <c r="AP169" s="53" t="s">
        <v>2704</v>
      </c>
      <c r="AQ169" s="53">
        <v>2</v>
      </c>
      <c r="AR169" s="83">
        <v>46165</v>
      </c>
      <c r="AS169" s="53"/>
      <c r="AT169" s="53"/>
    </row>
    <row r="170" spans="3:46" ht="14.25" hidden="1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8"/>
        <v>1</v>
      </c>
      <c r="M170" s="26">
        <f t="shared" si="9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67" t="e">
        <f>SUMIFS([1]Up!$J:$J,[1]Up!$D:$D,D170)</f>
        <v>#VALUE!</v>
      </c>
      <c r="AJ170" s="82"/>
      <c r="AK170" s="82" t="str">
        <f t="shared" si="10"/>
        <v/>
      </c>
      <c r="AL170" s="53" t="str">
        <f t="shared" si="11"/>
        <v/>
      </c>
      <c r="AM170" s="53" t="s">
        <v>50</v>
      </c>
      <c r="AN170" s="84" t="s">
        <v>2639</v>
      </c>
      <c r="AO170" s="53"/>
      <c r="AP170" s="53" t="s">
        <v>2640</v>
      </c>
      <c r="AQ170" s="53">
        <v>1</v>
      </c>
      <c r="AR170" s="83">
        <v>46151</v>
      </c>
      <c r="AS170" s="53"/>
      <c r="AT170" s="53"/>
    </row>
    <row r="171" spans="3:46" ht="14.25" hidden="1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8"/>
        <v>4</v>
      </c>
      <c r="M171" s="26">
        <f t="shared" si="9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67" t="e">
        <f>SUMIFS([1]Up!$J:$J,[1]Up!$D:$D,D171)</f>
        <v>#VALUE!</v>
      </c>
      <c r="AJ171" s="82"/>
      <c r="AK171" s="82" t="str">
        <f t="shared" si="10"/>
        <v/>
      </c>
      <c r="AL171" s="53" t="str">
        <f t="shared" si="11"/>
        <v/>
      </c>
      <c r="AM171" s="53" t="s">
        <v>50</v>
      </c>
      <c r="AN171" s="84" t="s">
        <v>2634</v>
      </c>
      <c r="AO171" s="53"/>
      <c r="AP171" s="53" t="s">
        <v>2635</v>
      </c>
      <c r="AQ171" s="53">
        <v>4</v>
      </c>
      <c r="AR171" s="83">
        <v>46151</v>
      </c>
      <c r="AS171" s="53"/>
      <c r="AT171" s="53"/>
    </row>
    <row r="172" spans="3:46" ht="14.25" hidden="1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8"/>
        <v>4</v>
      </c>
      <c r="M172" s="26">
        <f t="shared" si="9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67" t="e">
        <f>SUMIFS([1]Up!$J:$J,[1]Up!$D:$D,D172)</f>
        <v>#VALUE!</v>
      </c>
      <c r="AJ172" s="82"/>
      <c r="AK172" s="82" t="str">
        <f t="shared" si="10"/>
        <v/>
      </c>
      <c r="AL172" s="53" t="str">
        <f t="shared" si="11"/>
        <v/>
      </c>
      <c r="AM172" s="53" t="s">
        <v>50</v>
      </c>
      <c r="AN172" s="84" t="s">
        <v>2634</v>
      </c>
      <c r="AO172" s="53"/>
      <c r="AP172" s="53" t="s">
        <v>2635</v>
      </c>
      <c r="AQ172" s="53">
        <v>4</v>
      </c>
      <c r="AR172" s="83">
        <v>46151</v>
      </c>
      <c r="AS172" s="53"/>
      <c r="AT172" s="53"/>
    </row>
    <row r="173" spans="3:46" ht="14.25" hidden="1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8"/>
        <v>0</v>
      </c>
      <c r="M173" s="26">
        <f t="shared" si="9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67" t="e">
        <f>SUMIFS([1]Up!$J:$J,[1]Up!$D:$D,D173)</f>
        <v>#VALUE!</v>
      </c>
      <c r="AJ173" s="82"/>
      <c r="AK173" s="82" t="str">
        <f t="shared" si="10"/>
        <v/>
      </c>
      <c r="AL173" s="53" t="str">
        <f t="shared" si="11"/>
        <v/>
      </c>
      <c r="AM173" s="53" t="s">
        <v>75</v>
      </c>
      <c r="AN173" s="84"/>
      <c r="AO173" s="53"/>
      <c r="AP173" s="53"/>
      <c r="AQ173" s="53"/>
      <c r="AR173" s="83"/>
      <c r="AS173" s="53"/>
      <c r="AT173" s="53"/>
    </row>
    <row r="174" spans="3:46" ht="14.25" hidden="1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8"/>
        <v>9</v>
      </c>
      <c r="M174" s="26">
        <f t="shared" si="9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67" t="e">
        <f>SUMIFS([1]Up!$J:$J,[1]Up!$D:$D,D174)</f>
        <v>#VALUE!</v>
      </c>
      <c r="AJ174" s="82"/>
      <c r="AK174" s="82" t="str">
        <f t="shared" si="10"/>
        <v>PL12</v>
      </c>
      <c r="AL174" s="53" t="str">
        <f t="shared" si="11"/>
        <v/>
      </c>
      <c r="AM174" s="53" t="s">
        <v>50</v>
      </c>
      <c r="AN174" s="84" t="s">
        <v>2647</v>
      </c>
      <c r="AO174" s="53"/>
      <c r="AP174" s="53" t="s">
        <v>2648</v>
      </c>
      <c r="AQ174" s="53">
        <v>9</v>
      </c>
      <c r="AR174" s="83">
        <v>46151</v>
      </c>
      <c r="AS174" s="53"/>
      <c r="AT174" s="53"/>
    </row>
    <row r="175" spans="3:46" ht="14.25" hidden="1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8"/>
        <v>36</v>
      </c>
      <c r="M175" s="26">
        <f t="shared" si="9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67" t="e">
        <f>SUMIFS([1]Up!$J:$J,[1]Up!$D:$D,D175)</f>
        <v>#VALUE!</v>
      </c>
      <c r="AJ175" s="82"/>
      <c r="AK175" s="82" t="str">
        <f t="shared" si="10"/>
        <v>PL6</v>
      </c>
      <c r="AL175" s="53" t="str">
        <f t="shared" si="11"/>
        <v/>
      </c>
      <c r="AM175" s="53" t="s">
        <v>50</v>
      </c>
      <c r="AN175" s="84" t="s">
        <v>2652</v>
      </c>
      <c r="AO175" s="53"/>
      <c r="AP175" s="53" t="s">
        <v>2653</v>
      </c>
      <c r="AQ175" s="53">
        <v>36</v>
      </c>
      <c r="AR175" s="83">
        <v>46151</v>
      </c>
      <c r="AS175" s="53"/>
      <c r="AT175" s="53"/>
    </row>
    <row r="176" spans="3:46" ht="14.25" hidden="1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8"/>
        <v>9</v>
      </c>
      <c r="M176" s="26">
        <f t="shared" si="9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67" t="e">
        <f>SUMIFS([1]Up!$J:$J,[1]Up!$D:$D,D176)</f>
        <v>#VALUE!</v>
      </c>
      <c r="AJ176" s="82"/>
      <c r="AK176" s="82" t="str">
        <f t="shared" si="10"/>
        <v>PL12</v>
      </c>
      <c r="AL176" s="53" t="str">
        <f t="shared" si="11"/>
        <v/>
      </c>
      <c r="AM176" s="53" t="s">
        <v>50</v>
      </c>
      <c r="AN176" s="84" t="s">
        <v>2647</v>
      </c>
      <c r="AO176" s="53"/>
      <c r="AP176" s="53" t="s">
        <v>2648</v>
      </c>
      <c r="AQ176" s="53">
        <v>9</v>
      </c>
      <c r="AR176" s="83">
        <v>46151</v>
      </c>
      <c r="AS176" s="53"/>
      <c r="AT176" s="53"/>
    </row>
    <row r="177" spans="3:46" ht="14.25" hidden="1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8"/>
        <v>0</v>
      </c>
      <c r="M177" s="26">
        <f t="shared" si="9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67" t="e">
        <f>SUMIFS([1]Up!$J:$J,[1]Up!$D:$D,D177)</f>
        <v>#VALUE!</v>
      </c>
      <c r="AJ177" s="82"/>
      <c r="AK177" s="82" t="str">
        <f t="shared" si="10"/>
        <v>PL3</v>
      </c>
      <c r="AL177" s="53" t="str">
        <f t="shared" si="11"/>
        <v/>
      </c>
      <c r="AM177" s="53" t="s">
        <v>61</v>
      </c>
      <c r="AN177" s="84"/>
      <c r="AO177" s="53"/>
      <c r="AP177" s="53" t="s">
        <v>1681</v>
      </c>
      <c r="AQ177" s="53">
        <v>1</v>
      </c>
      <c r="AR177" s="83"/>
      <c r="AS177" s="53"/>
      <c r="AT177" s="53"/>
    </row>
    <row r="178" spans="3:46" ht="14.25" hidden="1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8"/>
        <v>0</v>
      </c>
      <c r="M178" s="26">
        <f t="shared" si="9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67" t="e">
        <f>SUMIFS([1]Up!$J:$J,[1]Up!$D:$D,D178)</f>
        <v>#VALUE!</v>
      </c>
      <c r="AJ178" s="82"/>
      <c r="AK178" s="82" t="str">
        <f t="shared" si="10"/>
        <v>PL3</v>
      </c>
      <c r="AL178" s="53" t="str">
        <f t="shared" si="11"/>
        <v/>
      </c>
      <c r="AM178" s="53" t="s">
        <v>61</v>
      </c>
      <c r="AN178" s="84"/>
      <c r="AO178" s="53"/>
      <c r="AP178" s="53" t="s">
        <v>1681</v>
      </c>
      <c r="AQ178" s="53">
        <v>1</v>
      </c>
      <c r="AR178" s="83"/>
      <c r="AS178" s="53"/>
      <c r="AT178" s="53"/>
    </row>
    <row r="179" spans="3:46" ht="14.25" hidden="1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8"/>
        <v>0.5</v>
      </c>
      <c r="M179" s="26">
        <f t="shared" si="9"/>
        <v>0.5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/>
      <c r="AI179" s="67" t="e">
        <f>SUMIFS([1]Up!$J:$J,[1]Up!$D:$D,D179)</f>
        <v>#VALUE!</v>
      </c>
      <c r="AJ179" s="82" t="s">
        <v>4082</v>
      </c>
      <c r="AK179" s="82" t="str">
        <f t="shared" si="10"/>
        <v>PL3</v>
      </c>
      <c r="AL179" s="53" t="str">
        <f t="shared" si="11"/>
        <v/>
      </c>
      <c r="AM179" s="53" t="s">
        <v>61</v>
      </c>
      <c r="AN179" s="84"/>
      <c r="AO179" s="53"/>
      <c r="AP179" s="53" t="s">
        <v>1681</v>
      </c>
      <c r="AQ179" s="53">
        <v>1</v>
      </c>
      <c r="AR179" s="83"/>
      <c r="AS179" s="53"/>
      <c r="AT179" s="53"/>
    </row>
    <row r="180" spans="3:46" ht="14.25" hidden="1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8"/>
        <v>4</v>
      </c>
      <c r="M180" s="26">
        <f t="shared" si="9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67" t="e">
        <f>SUMIFS([1]Up!$J:$J,[1]Up!$D:$D,D180)</f>
        <v>#VALUE!</v>
      </c>
      <c r="AJ180" s="82"/>
      <c r="AK180" s="82" t="str">
        <f t="shared" si="10"/>
        <v>PL6</v>
      </c>
      <c r="AL180" s="53" t="str">
        <f t="shared" si="11"/>
        <v/>
      </c>
      <c r="AM180" s="53" t="s">
        <v>61</v>
      </c>
      <c r="AN180" s="84" t="s">
        <v>2652</v>
      </c>
      <c r="AO180" s="53"/>
      <c r="AP180" s="53" t="s">
        <v>2653</v>
      </c>
      <c r="AQ180" s="53">
        <v>4</v>
      </c>
      <c r="AR180" s="83">
        <v>46151</v>
      </c>
      <c r="AS180" s="53"/>
      <c r="AT180" s="53"/>
    </row>
    <row r="181" spans="3:46" ht="14.25" hidden="1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8"/>
        <v>2</v>
      </c>
      <c r="M181" s="26">
        <f t="shared" si="9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67" t="e">
        <f>SUMIFS([1]Up!$J:$J,[1]Up!$D:$D,D181)</f>
        <v>#VALUE!</v>
      </c>
      <c r="AJ181" s="82"/>
      <c r="AK181" s="82" t="str">
        <f t="shared" si="10"/>
        <v>PL25</v>
      </c>
      <c r="AL181" s="53" t="str">
        <f t="shared" si="11"/>
        <v/>
      </c>
      <c r="AM181" s="53" t="s">
        <v>61</v>
      </c>
      <c r="AN181" s="84" t="s">
        <v>2662</v>
      </c>
      <c r="AO181" s="53"/>
      <c r="AP181" s="53" t="s">
        <v>2663</v>
      </c>
      <c r="AQ181" s="53">
        <v>2</v>
      </c>
      <c r="AR181" s="83">
        <v>46151</v>
      </c>
      <c r="AS181" s="53"/>
      <c r="AT181" s="53"/>
    </row>
    <row r="182" spans="3:46" ht="14.25" hidden="1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8"/>
        <v>0</v>
      </c>
      <c r="M182" s="26">
        <f t="shared" si="9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67" t="e">
        <f>SUMIFS([1]Up!$J:$J,[1]Up!$D:$D,D182)</f>
        <v>#VALUE!</v>
      </c>
      <c r="AJ182" s="82"/>
      <c r="AK182" s="82" t="str">
        <f t="shared" si="10"/>
        <v/>
      </c>
      <c r="AL182" s="53" t="str">
        <f t="shared" si="11"/>
        <v/>
      </c>
      <c r="AM182" s="53" t="s">
        <v>75</v>
      </c>
      <c r="AN182" s="84"/>
      <c r="AO182" s="53"/>
      <c r="AP182" s="53"/>
      <c r="AQ182" s="53"/>
      <c r="AR182" s="83"/>
      <c r="AS182" s="53"/>
      <c r="AT182" s="53"/>
    </row>
    <row r="183" spans="3:46" ht="14.25" hidden="1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8"/>
        <v>28</v>
      </c>
      <c r="M183" s="26">
        <f t="shared" si="9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67" t="e">
        <f>SUMIFS([1]Up!$J:$J,[1]Up!$D:$D,D183)</f>
        <v>#VALUE!</v>
      </c>
      <c r="AJ183" s="82"/>
      <c r="AK183" s="82" t="str">
        <f t="shared" si="10"/>
        <v/>
      </c>
      <c r="AL183" s="53" t="str">
        <f t="shared" si="11"/>
        <v/>
      </c>
      <c r="AM183" s="53" t="s">
        <v>75</v>
      </c>
      <c r="AN183" s="84"/>
      <c r="AO183" s="53"/>
      <c r="AP183" s="53"/>
      <c r="AQ183" s="53"/>
      <c r="AR183" s="83"/>
      <c r="AS183" s="53"/>
      <c r="AT183" s="53"/>
    </row>
    <row r="184" spans="3:46" ht="14.25" hidden="1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8"/>
        <v>140</v>
      </c>
      <c r="M184" s="26">
        <f t="shared" si="9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67" t="e">
        <f>SUMIFS([1]Up!$J:$J,[1]Up!$D:$D,D184)</f>
        <v>#VALUE!</v>
      </c>
      <c r="AJ184" s="82"/>
      <c r="AK184" s="82" t="str">
        <f t="shared" si="10"/>
        <v/>
      </c>
      <c r="AL184" s="53" t="str">
        <f t="shared" si="11"/>
        <v/>
      </c>
      <c r="AM184" s="53" t="s">
        <v>75</v>
      </c>
      <c r="AN184" s="84"/>
      <c r="AO184" s="53"/>
      <c r="AP184" s="53"/>
      <c r="AQ184" s="53"/>
      <c r="AR184" s="83"/>
      <c r="AS184" s="53"/>
      <c r="AT184" s="53"/>
    </row>
    <row r="185" spans="3:46" ht="14.25" hidden="1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8"/>
        <v>0</v>
      </c>
      <c r="M185" s="26">
        <f t="shared" si="9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67" t="e">
        <f>SUMIFS([1]Up!$J:$J,[1]Up!$D:$D,D185)</f>
        <v>#VALUE!</v>
      </c>
      <c r="AJ185" s="82"/>
      <c r="AK185" s="82" t="str">
        <f t="shared" si="10"/>
        <v/>
      </c>
      <c r="AL185" s="53" t="str">
        <f t="shared" si="11"/>
        <v/>
      </c>
      <c r="AM185" s="53" t="s">
        <v>75</v>
      </c>
      <c r="AN185" s="84"/>
      <c r="AO185" s="53"/>
      <c r="AP185" s="53"/>
      <c r="AQ185" s="53"/>
      <c r="AR185" s="83"/>
      <c r="AS185" s="53"/>
      <c r="AT185" s="53"/>
    </row>
    <row r="186" spans="3:46" ht="14.25" hidden="1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8"/>
        <v>9</v>
      </c>
      <c r="M186" s="26">
        <f t="shared" si="9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67" t="e">
        <f>SUMIFS([1]Up!$J:$J,[1]Up!$D:$D,D186)</f>
        <v>#VALUE!</v>
      </c>
      <c r="AJ186" s="82"/>
      <c r="AK186" s="82" t="str">
        <f t="shared" si="10"/>
        <v>PL12</v>
      </c>
      <c r="AL186" s="53" t="str">
        <f t="shared" si="11"/>
        <v/>
      </c>
      <c r="AM186" s="53" t="s">
        <v>50</v>
      </c>
      <c r="AN186" s="84" t="s">
        <v>2647</v>
      </c>
      <c r="AO186" s="53"/>
      <c r="AP186" s="53" t="s">
        <v>2648</v>
      </c>
      <c r="AQ186" s="53">
        <v>9</v>
      </c>
      <c r="AR186" s="83">
        <v>46151</v>
      </c>
      <c r="AS186" s="53"/>
      <c r="AT186" s="53"/>
    </row>
    <row r="187" spans="3:46" ht="14.25" hidden="1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8"/>
        <v>9</v>
      </c>
      <c r="M187" s="26">
        <f t="shared" si="9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67" t="e">
        <f>SUMIFS([1]Up!$J:$J,[1]Up!$D:$D,D187)</f>
        <v>#VALUE!</v>
      </c>
      <c r="AJ187" s="82"/>
      <c r="AK187" s="82" t="str">
        <f t="shared" si="10"/>
        <v>PL12</v>
      </c>
      <c r="AL187" s="53" t="str">
        <f t="shared" si="11"/>
        <v/>
      </c>
      <c r="AM187" s="53" t="s">
        <v>50</v>
      </c>
      <c r="AN187" s="84" t="s">
        <v>2647</v>
      </c>
      <c r="AO187" s="53"/>
      <c r="AP187" s="53" t="s">
        <v>2648</v>
      </c>
      <c r="AQ187" s="53">
        <v>9</v>
      </c>
      <c r="AR187" s="83">
        <v>46151</v>
      </c>
      <c r="AS187" s="53"/>
      <c r="AT187" s="53"/>
    </row>
    <row r="188" spans="3:46" ht="14.25" hidden="1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8"/>
        <v>1</v>
      </c>
      <c r="M188" s="26">
        <f t="shared" si="9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67" t="e">
        <f>SUMIFS([1]Up!$J:$J,[1]Up!$D:$D,D188)</f>
        <v>#VALUE!</v>
      </c>
      <c r="AJ188" s="82"/>
      <c r="AK188" s="82" t="str">
        <f t="shared" si="10"/>
        <v>PL6</v>
      </c>
      <c r="AL188" s="53" t="str">
        <f t="shared" si="11"/>
        <v/>
      </c>
      <c r="AM188" s="53" t="s">
        <v>50</v>
      </c>
      <c r="AN188" s="84" t="s">
        <v>2652</v>
      </c>
      <c r="AO188" s="53"/>
      <c r="AP188" s="53" t="s">
        <v>2653</v>
      </c>
      <c r="AQ188" s="53">
        <v>1</v>
      </c>
      <c r="AR188" s="83">
        <v>46151</v>
      </c>
      <c r="AS188" s="53"/>
      <c r="AT188" s="53"/>
    </row>
    <row r="189" spans="3:46" ht="14.25" hidden="1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8"/>
        <v>9</v>
      </c>
      <c r="M189" s="26">
        <f t="shared" si="9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67" t="e">
        <f>SUMIFS([1]Up!$J:$J,[1]Up!$D:$D,D189)</f>
        <v>#VALUE!</v>
      </c>
      <c r="AJ189" s="82"/>
      <c r="AK189" s="82" t="str">
        <f t="shared" si="10"/>
        <v>PL12</v>
      </c>
      <c r="AL189" s="53" t="str">
        <f t="shared" si="11"/>
        <v/>
      </c>
      <c r="AM189" s="53" t="s">
        <v>50</v>
      </c>
      <c r="AN189" s="84" t="s">
        <v>2680</v>
      </c>
      <c r="AO189" s="53"/>
      <c r="AP189" s="53" t="s">
        <v>2681</v>
      </c>
      <c r="AQ189" s="53">
        <v>9</v>
      </c>
      <c r="AR189" s="83">
        <v>46151</v>
      </c>
      <c r="AS189" s="53"/>
      <c r="AT189" s="53"/>
    </row>
    <row r="190" spans="3:46" ht="14.25" hidden="1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8"/>
        <v>0</v>
      </c>
      <c r="M190" s="26">
        <f t="shared" si="9"/>
        <v>2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67" t="e">
        <f>SUMIFS([1]Up!$J:$J,[1]Up!$D:$D,D190)</f>
        <v>#VALUE!</v>
      </c>
      <c r="AJ190" s="82"/>
      <c r="AK190" s="82" t="str">
        <f t="shared" si="10"/>
        <v>PL6</v>
      </c>
      <c r="AL190" s="53" t="str">
        <f t="shared" si="11"/>
        <v/>
      </c>
      <c r="AM190" s="53" t="s">
        <v>61</v>
      </c>
      <c r="AN190" s="84" t="s">
        <v>2652</v>
      </c>
      <c r="AO190" s="53"/>
      <c r="AP190" s="53" t="s">
        <v>2653</v>
      </c>
      <c r="AQ190" s="53">
        <v>2</v>
      </c>
      <c r="AR190" s="83">
        <v>46151</v>
      </c>
      <c r="AS190" s="53"/>
      <c r="AT190" s="53"/>
    </row>
    <row r="191" spans="3:46" ht="14.25" hidden="1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8"/>
        <v>0</v>
      </c>
      <c r="M191" s="26">
        <f t="shared" si="9"/>
        <v>1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67" t="e">
        <f>SUMIFS([1]Up!$J:$J,[1]Up!$D:$D,D191)</f>
        <v>#VALUE!</v>
      </c>
      <c r="AJ191" s="82"/>
      <c r="AK191" s="82" t="str">
        <f t="shared" si="10"/>
        <v>PL6</v>
      </c>
      <c r="AL191" s="53" t="str">
        <f t="shared" si="11"/>
        <v/>
      </c>
      <c r="AM191" s="53" t="s">
        <v>61</v>
      </c>
      <c r="AN191" s="84"/>
      <c r="AO191" s="53"/>
      <c r="AP191" s="53" t="s">
        <v>1681</v>
      </c>
      <c r="AQ191" s="53">
        <v>1</v>
      </c>
      <c r="AR191" s="83"/>
      <c r="AS191" s="53"/>
      <c r="AT191" s="53"/>
    </row>
    <row r="192" spans="3:46" ht="14.25" hidden="1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8"/>
        <v>0</v>
      </c>
      <c r="M192" s="26">
        <f t="shared" si="9"/>
        <v>2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67" t="e">
        <f>SUMIFS([1]Up!$J:$J,[1]Up!$D:$D,D192)</f>
        <v>#VALUE!</v>
      </c>
      <c r="AJ192" s="82"/>
      <c r="AK192" s="82" t="str">
        <f t="shared" si="10"/>
        <v>PL3</v>
      </c>
      <c r="AL192" s="53" t="str">
        <f t="shared" si="11"/>
        <v/>
      </c>
      <c r="AM192" s="53" t="s">
        <v>61</v>
      </c>
      <c r="AN192" s="84" t="s">
        <v>2688</v>
      </c>
      <c r="AO192" s="53"/>
      <c r="AP192" s="53" t="s">
        <v>2689</v>
      </c>
      <c r="AQ192" s="53">
        <v>2</v>
      </c>
      <c r="AR192" s="83">
        <v>46151</v>
      </c>
      <c r="AS192" s="53"/>
      <c r="AT192" s="53"/>
    </row>
    <row r="193" spans="3:46" ht="14.25" hidden="1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8"/>
        <v>4</v>
      </c>
      <c r="M193" s="26">
        <f t="shared" si="9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67" t="e">
        <f>SUMIFS([1]Up!$J:$J,[1]Up!$D:$D,D193)</f>
        <v>#VALUE!</v>
      </c>
      <c r="AJ193" s="82"/>
      <c r="AK193" s="82" t="str">
        <f t="shared" si="10"/>
        <v/>
      </c>
      <c r="AL193" s="53" t="str">
        <f t="shared" si="11"/>
        <v/>
      </c>
      <c r="AM193" s="53" t="s">
        <v>50</v>
      </c>
      <c r="AN193" s="84" t="s">
        <v>2691</v>
      </c>
      <c r="AO193" s="53"/>
      <c r="AP193" s="53" t="s">
        <v>2692</v>
      </c>
      <c r="AQ193" s="53">
        <v>4</v>
      </c>
      <c r="AR193" s="83">
        <v>46165</v>
      </c>
      <c r="AS193" s="53"/>
      <c r="AT193" s="53"/>
    </row>
    <row r="194" spans="3:46" ht="14.25" hidden="1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8"/>
        <v>4</v>
      </c>
      <c r="M194" s="26">
        <f t="shared" si="9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67" t="e">
        <f>SUMIFS([1]Up!$J:$J,[1]Up!$D:$D,D194)</f>
        <v>#VALUE!</v>
      </c>
      <c r="AJ194" s="82"/>
      <c r="AK194" s="82" t="str">
        <f t="shared" si="10"/>
        <v/>
      </c>
      <c r="AL194" s="53" t="str">
        <f t="shared" si="11"/>
        <v/>
      </c>
      <c r="AM194" s="53" t="s">
        <v>50</v>
      </c>
      <c r="AN194" s="84" t="s">
        <v>2691</v>
      </c>
      <c r="AO194" s="53"/>
      <c r="AP194" s="53" t="s">
        <v>2692</v>
      </c>
      <c r="AQ194" s="53">
        <v>4</v>
      </c>
      <c r="AR194" s="83">
        <v>46165</v>
      </c>
      <c r="AS194" s="53"/>
      <c r="AT194" s="53"/>
    </row>
    <row r="195" spans="3:46" ht="14.25" hidden="1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8"/>
        <v>1</v>
      </c>
      <c r="M195" s="26">
        <f t="shared" si="9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67" t="e">
        <f>SUMIFS([1]Up!$J:$J,[1]Up!$D:$D,D195)</f>
        <v>#VALUE!</v>
      </c>
      <c r="AJ195" s="82"/>
      <c r="AK195" s="82" t="str">
        <f t="shared" si="10"/>
        <v/>
      </c>
      <c r="AL195" s="53" t="str">
        <f t="shared" si="11"/>
        <v/>
      </c>
      <c r="AM195" s="53" t="s">
        <v>50</v>
      </c>
      <c r="AN195" s="84" t="s">
        <v>2639</v>
      </c>
      <c r="AO195" s="53"/>
      <c r="AP195" s="53" t="s">
        <v>2695</v>
      </c>
      <c r="AQ195" s="53">
        <v>1</v>
      </c>
      <c r="AR195" s="83">
        <v>46165</v>
      </c>
      <c r="AS195" s="53"/>
      <c r="AT195" s="53"/>
    </row>
    <row r="196" spans="3:46" ht="14.25" hidden="1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8"/>
        <v>0</v>
      </c>
      <c r="M196" s="26">
        <f t="shared" si="9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67" t="e">
        <f>SUMIFS([1]Up!$J:$J,[1]Up!$D:$D,D196)</f>
        <v>#VALUE!</v>
      </c>
      <c r="AJ196" s="82"/>
      <c r="AK196" s="82" t="str">
        <f t="shared" si="10"/>
        <v/>
      </c>
      <c r="AL196" s="53" t="str">
        <f t="shared" si="11"/>
        <v/>
      </c>
      <c r="AM196" s="53" t="s">
        <v>75</v>
      </c>
      <c r="AN196" s="84"/>
      <c r="AO196" s="53"/>
      <c r="AP196" s="53"/>
      <c r="AQ196" s="53"/>
      <c r="AR196" s="83"/>
      <c r="AS196" s="53"/>
      <c r="AT196" s="53"/>
    </row>
    <row r="197" spans="3:46" ht="14.25" hidden="1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8"/>
        <v>9</v>
      </c>
      <c r="M197" s="26">
        <f t="shared" si="9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67" t="e">
        <f>SUMIFS([1]Up!$J:$J,[1]Up!$D:$D,D197)</f>
        <v>#VALUE!</v>
      </c>
      <c r="AJ197" s="82"/>
      <c r="AK197" s="82" t="str">
        <f t="shared" si="10"/>
        <v>PL12</v>
      </c>
      <c r="AL197" s="53" t="str">
        <f t="shared" si="11"/>
        <v/>
      </c>
      <c r="AM197" s="53" t="s">
        <v>50</v>
      </c>
      <c r="AN197" s="84" t="s">
        <v>2699</v>
      </c>
      <c r="AO197" s="53"/>
      <c r="AP197" s="53" t="s">
        <v>2700</v>
      </c>
      <c r="AQ197" s="53">
        <v>9</v>
      </c>
      <c r="AR197" s="83">
        <v>46165</v>
      </c>
      <c r="AS197" s="53"/>
      <c r="AT197" s="53"/>
    </row>
    <row r="198" spans="3:46" ht="14.25" hidden="1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8"/>
        <v>36</v>
      </c>
      <c r="M198" s="26">
        <f t="shared" si="9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67" t="e">
        <f>SUMIFS([1]Up!$J:$J,[1]Up!$D:$D,D198)</f>
        <v>#VALUE!</v>
      </c>
      <c r="AJ198" s="82"/>
      <c r="AK198" s="82" t="str">
        <f t="shared" si="10"/>
        <v>PL6</v>
      </c>
      <c r="AL198" s="53" t="str">
        <f t="shared" si="11"/>
        <v/>
      </c>
      <c r="AM198" s="53" t="s">
        <v>50</v>
      </c>
      <c r="AN198" s="84" t="s">
        <v>2703</v>
      </c>
      <c r="AO198" s="53"/>
      <c r="AP198" s="53" t="s">
        <v>2704</v>
      </c>
      <c r="AQ198" s="53">
        <v>36</v>
      </c>
      <c r="AR198" s="83">
        <v>46165</v>
      </c>
      <c r="AS198" s="53"/>
      <c r="AT198" s="53"/>
    </row>
    <row r="199" spans="3:46" ht="14.25" hidden="1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8"/>
        <v>9</v>
      </c>
      <c r="M199" s="26">
        <f t="shared" si="9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67" t="e">
        <f>SUMIFS([1]Up!$J:$J,[1]Up!$D:$D,D199)</f>
        <v>#VALUE!</v>
      </c>
      <c r="AJ199" s="82"/>
      <c r="AK199" s="82" t="str">
        <f t="shared" si="10"/>
        <v>PL12</v>
      </c>
      <c r="AL199" s="53" t="str">
        <f t="shared" si="11"/>
        <v/>
      </c>
      <c r="AM199" s="53" t="s">
        <v>50</v>
      </c>
      <c r="AN199" s="84" t="s">
        <v>2699</v>
      </c>
      <c r="AO199" s="53"/>
      <c r="AP199" s="53" t="s">
        <v>2700</v>
      </c>
      <c r="AQ199" s="53">
        <v>9</v>
      </c>
      <c r="AR199" s="83">
        <v>46165</v>
      </c>
      <c r="AS199" s="53"/>
      <c r="AT199" s="53"/>
    </row>
    <row r="200" spans="3:46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8"/>
        <v>1</v>
      </c>
      <c r="M200" s="26">
        <f t="shared" si="9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67" t="e">
        <f>SUMIFS([1]Up!$J:$J,[1]Up!$D:$D,D200)</f>
        <v>#VALUE!</v>
      </c>
      <c r="AJ200" s="82" t="s">
        <v>82</v>
      </c>
      <c r="AK200" s="82" t="str">
        <f t="shared" si="10"/>
        <v>PL3</v>
      </c>
      <c r="AL200" s="53" t="str">
        <f t="shared" si="11"/>
        <v>Thừa 1</v>
      </c>
      <c r="AM200" s="53" t="s">
        <v>61</v>
      </c>
      <c r="AN200" s="84"/>
      <c r="AO200" s="53"/>
      <c r="AP200" s="53" t="s">
        <v>1681</v>
      </c>
      <c r="AQ200" s="53">
        <v>1</v>
      </c>
      <c r="AR200" s="83"/>
      <c r="AS200" s="53"/>
      <c r="AT200" s="53"/>
    </row>
    <row r="201" spans="3:46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8"/>
        <v>1</v>
      </c>
      <c r="M201" s="26">
        <f t="shared" si="9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67" t="e">
        <f>SUMIFS([1]Up!$J:$J,[1]Up!$D:$D,D201)</f>
        <v>#VALUE!</v>
      </c>
      <c r="AJ201" s="82" t="s">
        <v>4093</v>
      </c>
      <c r="AK201" s="82" t="str">
        <f t="shared" si="10"/>
        <v>PL3</v>
      </c>
      <c r="AL201" s="53" t="str">
        <f t="shared" si="11"/>
        <v>Thừa 0.5</v>
      </c>
      <c r="AM201" s="53" t="s">
        <v>61</v>
      </c>
      <c r="AN201" s="84"/>
      <c r="AO201" s="53"/>
      <c r="AP201" s="53" t="s">
        <v>1681</v>
      </c>
      <c r="AQ201" s="53">
        <v>1</v>
      </c>
      <c r="AR201" s="83"/>
      <c r="AS201" s="53"/>
      <c r="AT201" s="53"/>
    </row>
    <row r="202" spans="3:46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8"/>
        <v>1</v>
      </c>
      <c r="M202" s="26">
        <f t="shared" si="9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67" t="e">
        <f>SUMIFS([1]Up!$J:$J,[1]Up!$D:$D,D202)</f>
        <v>#VALUE!</v>
      </c>
      <c r="AJ202" s="82" t="s">
        <v>4093</v>
      </c>
      <c r="AK202" s="82" t="str">
        <f t="shared" si="10"/>
        <v>PL3</v>
      </c>
      <c r="AL202" s="53" t="str">
        <f t="shared" si="11"/>
        <v>Thừa 0.5</v>
      </c>
      <c r="AM202" s="53" t="s">
        <v>61</v>
      </c>
      <c r="AN202" s="84"/>
      <c r="AO202" s="53"/>
      <c r="AP202" s="53" t="s">
        <v>1681</v>
      </c>
      <c r="AQ202" s="53">
        <v>1</v>
      </c>
      <c r="AR202" s="83"/>
      <c r="AS202" s="53"/>
      <c r="AT202" s="53"/>
    </row>
    <row r="203" spans="3:46" ht="14.25" hidden="1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8"/>
        <v>4</v>
      </c>
      <c r="M203" s="26">
        <f t="shared" si="9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67" t="e">
        <f>SUMIFS([1]Up!$J:$J,[1]Up!$D:$D,D203)</f>
        <v>#VALUE!</v>
      </c>
      <c r="AJ203" s="82"/>
      <c r="AK203" s="82" t="str">
        <f t="shared" si="10"/>
        <v>PL6</v>
      </c>
      <c r="AL203" s="53" t="str">
        <f t="shared" si="11"/>
        <v/>
      </c>
      <c r="AM203" s="53" t="s">
        <v>61</v>
      </c>
      <c r="AN203" s="84" t="s">
        <v>2703</v>
      </c>
      <c r="AO203" s="53"/>
      <c r="AP203" s="53" t="s">
        <v>2704</v>
      </c>
      <c r="AQ203" s="53">
        <v>4</v>
      </c>
      <c r="AR203" s="83">
        <v>46165</v>
      </c>
      <c r="AS203" s="53"/>
      <c r="AT203" s="53"/>
    </row>
    <row r="204" spans="3:46" ht="14.25" hidden="1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8"/>
        <v>0</v>
      </c>
      <c r="M204" s="26">
        <f t="shared" si="9"/>
        <v>2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67" t="e">
        <f>SUMIFS([1]Up!$J:$J,[1]Up!$D:$D,D204)</f>
        <v>#VALUE!</v>
      </c>
      <c r="AJ204" s="82"/>
      <c r="AK204" s="82" t="str">
        <f t="shared" si="10"/>
        <v>PL19</v>
      </c>
      <c r="AL204" s="53" t="str">
        <f t="shared" si="11"/>
        <v/>
      </c>
      <c r="AM204" s="53" t="s">
        <v>61</v>
      </c>
      <c r="AN204" s="84" t="s">
        <v>2711</v>
      </c>
      <c r="AO204" s="53"/>
      <c r="AP204" s="53" t="s">
        <v>2712</v>
      </c>
      <c r="AQ204" s="53">
        <v>2</v>
      </c>
      <c r="AR204" s="83">
        <v>46165</v>
      </c>
      <c r="AS204" s="53"/>
      <c r="AT204" s="53"/>
    </row>
    <row r="205" spans="3:46" ht="14.25" hidden="1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8"/>
        <v>0</v>
      </c>
      <c r="M205" s="26">
        <f t="shared" si="9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67" t="e">
        <f>SUMIFS([1]Up!$J:$J,[1]Up!$D:$D,D205)</f>
        <v>#VALUE!</v>
      </c>
      <c r="AJ205" s="82"/>
      <c r="AK205" s="82" t="str">
        <f t="shared" si="10"/>
        <v/>
      </c>
      <c r="AL205" s="53" t="str">
        <f t="shared" si="11"/>
        <v/>
      </c>
      <c r="AM205" s="53" t="s">
        <v>75</v>
      </c>
      <c r="AN205" s="84"/>
      <c r="AO205" s="53"/>
      <c r="AP205" s="53"/>
      <c r="AQ205" s="53"/>
      <c r="AR205" s="83"/>
      <c r="AS205" s="53"/>
      <c r="AT205" s="53"/>
    </row>
    <row r="206" spans="3:46" ht="14.25" hidden="1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8"/>
        <v>28</v>
      </c>
      <c r="M206" s="26">
        <f t="shared" si="9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67" t="e">
        <f>SUMIFS([1]Up!$J:$J,[1]Up!$D:$D,D206)</f>
        <v>#VALUE!</v>
      </c>
      <c r="AJ206" s="82"/>
      <c r="AK206" s="82" t="str">
        <f t="shared" si="10"/>
        <v/>
      </c>
      <c r="AL206" s="53" t="str">
        <f t="shared" si="11"/>
        <v>Thừa 15</v>
      </c>
      <c r="AM206" s="53" t="s">
        <v>75</v>
      </c>
      <c r="AN206" s="84"/>
      <c r="AO206" s="53"/>
      <c r="AP206" s="53"/>
      <c r="AQ206" s="53"/>
      <c r="AR206" s="83"/>
      <c r="AS206" s="53"/>
      <c r="AT206" s="53"/>
    </row>
    <row r="207" spans="3:46" ht="14.25" hidden="1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8"/>
        <v>28</v>
      </c>
      <c r="M207" s="26">
        <f t="shared" si="9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67" t="e">
        <f>SUMIFS([1]Up!$J:$J,[1]Up!$D:$D,D207)</f>
        <v>#VALUE!</v>
      </c>
      <c r="AJ207" s="82"/>
      <c r="AK207" s="82" t="str">
        <f t="shared" si="10"/>
        <v/>
      </c>
      <c r="AL207" s="53" t="str">
        <f t="shared" si="11"/>
        <v/>
      </c>
      <c r="AM207" s="53" t="s">
        <v>75</v>
      </c>
      <c r="AN207" s="84"/>
      <c r="AO207" s="53"/>
      <c r="AP207" s="53"/>
      <c r="AQ207" s="53"/>
      <c r="AR207" s="83"/>
      <c r="AS207" s="53"/>
      <c r="AT207" s="53"/>
    </row>
    <row r="208" spans="3:46" ht="14.25" hidden="1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8"/>
        <v>112</v>
      </c>
      <c r="M208" s="26">
        <f t="shared" si="9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67" t="e">
        <f>SUMIFS([1]Up!$J:$J,[1]Up!$D:$D,D208)</f>
        <v>#VALUE!</v>
      </c>
      <c r="AJ208" s="82"/>
      <c r="AK208" s="82" t="str">
        <f t="shared" si="10"/>
        <v/>
      </c>
      <c r="AL208" s="53" t="str">
        <f t="shared" si="11"/>
        <v>Thừa 28</v>
      </c>
      <c r="AM208" s="53" t="s">
        <v>75</v>
      </c>
      <c r="AN208" s="84"/>
      <c r="AO208" s="53"/>
      <c r="AP208" s="53"/>
      <c r="AQ208" s="53"/>
      <c r="AR208" s="83"/>
      <c r="AS208" s="53"/>
      <c r="AT208" s="53"/>
    </row>
    <row r="209" spans="3:46" ht="14.25" hidden="1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8"/>
        <v>0</v>
      </c>
      <c r="M209" s="26">
        <f t="shared" si="9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67" t="e">
        <f>SUMIFS([1]Up!$J:$J,[1]Up!$D:$D,D209)</f>
        <v>#VALUE!</v>
      </c>
      <c r="AJ209" s="82"/>
      <c r="AK209" s="82" t="str">
        <f t="shared" si="10"/>
        <v/>
      </c>
      <c r="AL209" s="53" t="str">
        <f t="shared" si="11"/>
        <v/>
      </c>
      <c r="AM209" s="53" t="s">
        <v>75</v>
      </c>
      <c r="AN209" s="84"/>
      <c r="AO209" s="53"/>
      <c r="AP209" s="53"/>
      <c r="AQ209" s="53"/>
      <c r="AR209" s="83"/>
      <c r="AS209" s="53"/>
      <c r="AT209" s="53"/>
    </row>
    <row r="210" spans="3:46" ht="14.25" hidden="1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8"/>
        <v>1</v>
      </c>
      <c r="M210" s="26">
        <f t="shared" si="9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67" t="e">
        <f>SUMIFS([1]Up!$J:$J,[1]Up!$D:$D,D210)</f>
        <v>#VALUE!</v>
      </c>
      <c r="AJ210" s="82"/>
      <c r="AK210" s="82" t="str">
        <f t="shared" si="10"/>
        <v>PL6</v>
      </c>
      <c r="AL210" s="53" t="str">
        <f t="shared" si="11"/>
        <v/>
      </c>
      <c r="AM210" s="53" t="s">
        <v>50</v>
      </c>
      <c r="AN210" s="84" t="s">
        <v>2703</v>
      </c>
      <c r="AO210" s="53"/>
      <c r="AP210" s="53" t="s">
        <v>2704</v>
      </c>
      <c r="AQ210" s="53">
        <v>1</v>
      </c>
      <c r="AR210" s="83">
        <v>46165</v>
      </c>
      <c r="AS210" s="53"/>
      <c r="AT210" s="53"/>
    </row>
    <row r="211" spans="3:46" ht="14.25" hidden="1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8"/>
        <v>9</v>
      </c>
      <c r="M211" s="26">
        <f t="shared" si="9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67" t="e">
        <f>SUMIFS([1]Up!$J:$J,[1]Up!$D:$D,D211)</f>
        <v>#VALUE!</v>
      </c>
      <c r="AJ211" s="82"/>
      <c r="AK211" s="82" t="str">
        <f t="shared" si="10"/>
        <v>PL12</v>
      </c>
      <c r="AL211" s="53" t="str">
        <f t="shared" si="11"/>
        <v/>
      </c>
      <c r="AM211" s="53" t="s">
        <v>50</v>
      </c>
      <c r="AN211" s="84" t="s">
        <v>2699</v>
      </c>
      <c r="AO211" s="53"/>
      <c r="AP211" s="53" t="s">
        <v>2700</v>
      </c>
      <c r="AQ211" s="53">
        <v>9</v>
      </c>
      <c r="AR211" s="83">
        <v>46165</v>
      </c>
      <c r="AS211" s="53"/>
      <c r="AT211" s="53"/>
    </row>
    <row r="212" spans="3:46" ht="14.25" hidden="1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8"/>
        <v>9</v>
      </c>
      <c r="M212" s="26">
        <f t="shared" si="9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67" t="e">
        <f>SUMIFS([1]Up!$J:$J,[1]Up!$D:$D,D212)</f>
        <v>#VALUE!</v>
      </c>
      <c r="AJ212" s="82"/>
      <c r="AK212" s="82" t="str">
        <f t="shared" si="10"/>
        <v>PL12</v>
      </c>
      <c r="AL212" s="53" t="str">
        <f t="shared" si="11"/>
        <v/>
      </c>
      <c r="AM212" s="53" t="s">
        <v>50</v>
      </c>
      <c r="AN212" s="84" t="s">
        <v>2699</v>
      </c>
      <c r="AO212" s="53"/>
      <c r="AP212" s="53" t="s">
        <v>2700</v>
      </c>
      <c r="AQ212" s="53">
        <v>9</v>
      </c>
      <c r="AR212" s="83">
        <v>46165</v>
      </c>
      <c r="AS212" s="53"/>
      <c r="AT212" s="53"/>
    </row>
    <row r="213" spans="3:46" ht="14.25" hidden="1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8"/>
        <v>9</v>
      </c>
      <c r="M213" s="26">
        <f t="shared" si="9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67" t="e">
        <f>SUMIFS([1]Up!$J:$J,[1]Up!$D:$D,D213)</f>
        <v>#VALUE!</v>
      </c>
      <c r="AJ213" s="82"/>
      <c r="AK213" s="82" t="str">
        <f t="shared" si="10"/>
        <v>PL12</v>
      </c>
      <c r="AL213" s="53" t="str">
        <f t="shared" si="11"/>
        <v/>
      </c>
      <c r="AM213" s="53" t="s">
        <v>50</v>
      </c>
      <c r="AN213" s="84" t="s">
        <v>2722</v>
      </c>
      <c r="AO213" s="53"/>
      <c r="AP213" s="53" t="s">
        <v>2723</v>
      </c>
      <c r="AQ213" s="53">
        <v>9</v>
      </c>
      <c r="AR213" s="83">
        <v>46165</v>
      </c>
      <c r="AS213" s="53"/>
      <c r="AT213" s="53"/>
    </row>
    <row r="214" spans="3:46" ht="14.25" hidden="1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8"/>
        <v>1</v>
      </c>
      <c r="M214" s="26">
        <f t="shared" si="9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67" t="e">
        <f>SUMIFS([1]Up!$J:$J,[1]Up!$D:$D,D214)</f>
        <v>#VALUE!</v>
      </c>
      <c r="AJ214" s="82" t="s">
        <v>82</v>
      </c>
      <c r="AK214" s="82" t="str">
        <f t="shared" si="10"/>
        <v>PL6</v>
      </c>
      <c r="AL214" s="53" t="str">
        <f t="shared" si="11"/>
        <v>Thừa 1</v>
      </c>
      <c r="AM214" s="53" t="s">
        <v>61</v>
      </c>
      <c r="AN214" s="84"/>
      <c r="AO214" s="53"/>
      <c r="AP214" s="53" t="s">
        <v>1681</v>
      </c>
      <c r="AQ214" s="53">
        <v>1</v>
      </c>
      <c r="AR214" s="83"/>
      <c r="AS214" s="53"/>
      <c r="AT214" s="53"/>
    </row>
    <row r="215" spans="3:46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8"/>
        <v>2</v>
      </c>
      <c r="M215" s="26">
        <f t="shared" si="9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67" t="e">
        <f>SUMIFS([1]Up!$J:$J,[1]Up!$D:$D,D215)</f>
        <v>#VALUE!</v>
      </c>
      <c r="AJ215" s="82"/>
      <c r="AK215" s="82" t="str">
        <f t="shared" si="10"/>
        <v>PL3</v>
      </c>
      <c r="AL215" s="53" t="str">
        <f t="shared" si="11"/>
        <v/>
      </c>
      <c r="AM215" s="53" t="s">
        <v>61</v>
      </c>
      <c r="AN215" s="84" t="s">
        <v>2726</v>
      </c>
      <c r="AO215" s="53"/>
      <c r="AP215" s="53" t="s">
        <v>2727</v>
      </c>
      <c r="AQ215" s="53">
        <v>2</v>
      </c>
      <c r="AR215" s="83">
        <v>46165</v>
      </c>
      <c r="AS215" s="53"/>
      <c r="AT215" s="53"/>
    </row>
    <row r="216" spans="3:46" ht="14.25" hidden="1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8"/>
        <v>2</v>
      </c>
      <c r="M216" s="26">
        <f t="shared" si="9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67" t="e">
        <f>SUMIFS([1]Up!$J:$J,[1]Up!$D:$D,D216)</f>
        <v>#VALUE!</v>
      </c>
      <c r="AJ216" s="82"/>
      <c r="AK216" s="82" t="str">
        <f t="shared" si="10"/>
        <v>PL6</v>
      </c>
      <c r="AL216" s="53" t="str">
        <f t="shared" si="11"/>
        <v/>
      </c>
      <c r="AM216" s="53" t="s">
        <v>61</v>
      </c>
      <c r="AN216" s="84" t="s">
        <v>2703</v>
      </c>
      <c r="AO216" s="53"/>
      <c r="AP216" s="53" t="s">
        <v>2704</v>
      </c>
      <c r="AQ216" s="53">
        <v>2</v>
      </c>
      <c r="AR216" s="83">
        <v>46165</v>
      </c>
      <c r="AS216" s="53"/>
      <c r="AT216" s="53"/>
    </row>
    <row r="217" spans="3:46" ht="14.25" hidden="1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8"/>
        <v>4</v>
      </c>
      <c r="M217" s="26">
        <f t="shared" si="9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67" t="e">
        <f>SUMIFS([1]Up!$J:$J,[1]Up!$D:$D,D217)</f>
        <v>#VALUE!</v>
      </c>
      <c r="AJ217" s="82"/>
      <c r="AK217" s="82" t="str">
        <f t="shared" si="10"/>
        <v/>
      </c>
      <c r="AL217" s="53" t="str">
        <f t="shared" si="11"/>
        <v/>
      </c>
      <c r="AM217" s="53" t="s">
        <v>50</v>
      </c>
      <c r="AN217" s="84" t="s">
        <v>2634</v>
      </c>
      <c r="AO217" s="53"/>
      <c r="AP217" s="53" t="s">
        <v>2635</v>
      </c>
      <c r="AQ217" s="53">
        <v>4</v>
      </c>
      <c r="AR217" s="83">
        <v>46151</v>
      </c>
      <c r="AS217" s="53"/>
      <c r="AT217" s="53"/>
    </row>
    <row r="218" spans="3:46" ht="14.25" hidden="1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8"/>
        <v>4</v>
      </c>
      <c r="M218" s="26">
        <f t="shared" si="9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67" t="e">
        <f>SUMIFS([1]Up!$J:$J,[1]Up!$D:$D,D218)</f>
        <v>#VALUE!</v>
      </c>
      <c r="AJ218" s="82"/>
      <c r="AK218" s="82" t="str">
        <f t="shared" si="10"/>
        <v/>
      </c>
      <c r="AL218" s="53" t="str">
        <f t="shared" si="11"/>
        <v/>
      </c>
      <c r="AM218" s="53" t="s">
        <v>50</v>
      </c>
      <c r="AN218" s="84" t="s">
        <v>2634</v>
      </c>
      <c r="AO218" s="53"/>
      <c r="AP218" s="53" t="s">
        <v>2635</v>
      </c>
      <c r="AQ218" s="53">
        <v>4</v>
      </c>
      <c r="AR218" s="83">
        <v>46151</v>
      </c>
      <c r="AS218" s="53"/>
      <c r="AT218" s="53"/>
    </row>
    <row r="219" spans="3:46" ht="14.25" hidden="1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8"/>
        <v>1</v>
      </c>
      <c r="M219" s="26">
        <f t="shared" si="9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67" t="e">
        <f>SUMIFS([1]Up!$J:$J,[1]Up!$D:$D,D219)</f>
        <v>#VALUE!</v>
      </c>
      <c r="AJ219" s="82"/>
      <c r="AK219" s="82" t="str">
        <f t="shared" si="10"/>
        <v/>
      </c>
      <c r="AL219" s="53" t="str">
        <f t="shared" si="11"/>
        <v/>
      </c>
      <c r="AM219" s="53" t="s">
        <v>50</v>
      </c>
      <c r="AN219" s="84" t="s">
        <v>2639</v>
      </c>
      <c r="AO219" s="53"/>
      <c r="AP219" s="53" t="s">
        <v>2640</v>
      </c>
      <c r="AQ219" s="53">
        <v>1</v>
      </c>
      <c r="AR219" s="83">
        <v>46151</v>
      </c>
      <c r="AS219" s="53"/>
      <c r="AT219" s="53"/>
    </row>
    <row r="220" spans="3:46" ht="14.25" hidden="1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8"/>
        <v>0</v>
      </c>
      <c r="M220" s="26">
        <f t="shared" si="9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67" t="e">
        <f>SUMIFS([1]Up!$J:$J,[1]Up!$D:$D,D220)</f>
        <v>#VALUE!</v>
      </c>
      <c r="AJ220" s="82"/>
      <c r="AK220" s="82" t="str">
        <f t="shared" si="10"/>
        <v/>
      </c>
      <c r="AL220" s="53" t="str">
        <f t="shared" si="11"/>
        <v/>
      </c>
      <c r="AM220" s="53" t="s">
        <v>75</v>
      </c>
      <c r="AN220" s="84"/>
      <c r="AO220" s="53"/>
      <c r="AP220" s="53"/>
      <c r="AQ220" s="53"/>
      <c r="AR220" s="83"/>
      <c r="AS220" s="53"/>
      <c r="AT220" s="53"/>
    </row>
    <row r="221" spans="3:46" ht="14.25" hidden="1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8"/>
        <v>9</v>
      </c>
      <c r="M221" s="26">
        <f t="shared" si="9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67" t="e">
        <f>SUMIFS([1]Up!$J:$J,[1]Up!$D:$D,D221)</f>
        <v>#VALUE!</v>
      </c>
      <c r="AJ221" s="82"/>
      <c r="AK221" s="82" t="str">
        <f t="shared" si="10"/>
        <v>PL12</v>
      </c>
      <c r="AL221" s="53" t="str">
        <f t="shared" si="11"/>
        <v/>
      </c>
      <c r="AM221" s="53" t="s">
        <v>50</v>
      </c>
      <c r="AN221" s="84" t="s">
        <v>2883</v>
      </c>
      <c r="AO221" s="53"/>
      <c r="AP221" s="53" t="s">
        <v>2884</v>
      </c>
      <c r="AQ221" s="53">
        <v>9</v>
      </c>
      <c r="AR221" s="83">
        <v>46151</v>
      </c>
      <c r="AS221" s="53"/>
      <c r="AT221" s="53"/>
    </row>
    <row r="222" spans="3:46" ht="14.25" hidden="1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8"/>
        <v>36</v>
      </c>
      <c r="M222" s="26">
        <f t="shared" si="9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67" t="e">
        <f>SUMIFS([1]Up!$J:$J,[1]Up!$D:$D,D222)</f>
        <v>#VALUE!</v>
      </c>
      <c r="AJ222" s="82"/>
      <c r="AK222" s="82" t="str">
        <f t="shared" si="10"/>
        <v>PL6</v>
      </c>
      <c r="AL222" s="53" t="str">
        <f t="shared" si="11"/>
        <v/>
      </c>
      <c r="AM222" s="53" t="s">
        <v>50</v>
      </c>
      <c r="AN222" s="84" t="s">
        <v>2652</v>
      </c>
      <c r="AO222" s="53"/>
      <c r="AP222" s="53" t="s">
        <v>2653</v>
      </c>
      <c r="AQ222" s="53">
        <v>36</v>
      </c>
      <c r="AR222" s="83">
        <v>46151</v>
      </c>
      <c r="AS222" s="53"/>
      <c r="AT222" s="53"/>
    </row>
    <row r="223" spans="3:46" ht="14.25" hidden="1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8"/>
        <v>9</v>
      </c>
      <c r="M223" s="26">
        <f t="shared" si="9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67" t="e">
        <f>SUMIFS([1]Up!$J:$J,[1]Up!$D:$D,D223)</f>
        <v>#VALUE!</v>
      </c>
      <c r="AJ223" s="82"/>
      <c r="AK223" s="82" t="str">
        <f t="shared" si="10"/>
        <v>PL12</v>
      </c>
      <c r="AL223" s="53" t="str">
        <f t="shared" si="11"/>
        <v/>
      </c>
      <c r="AM223" s="53" t="s">
        <v>50</v>
      </c>
      <c r="AN223" s="84" t="s">
        <v>2883</v>
      </c>
      <c r="AO223" s="53"/>
      <c r="AP223" s="53" t="s">
        <v>2884</v>
      </c>
      <c r="AQ223" s="53">
        <v>9</v>
      </c>
      <c r="AR223" s="83">
        <v>46151</v>
      </c>
      <c r="AS223" s="53"/>
      <c r="AT223" s="53"/>
    </row>
    <row r="224" spans="3:46" ht="14.25" hidden="1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8"/>
        <v>0.5</v>
      </c>
      <c r="M224" s="26">
        <f t="shared" si="9"/>
        <v>0.5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67" t="e">
        <f>SUMIFS([1]Up!$J:$J,[1]Up!$D:$D,D224)</f>
        <v>#VALUE!</v>
      </c>
      <c r="AJ224" s="82" t="s">
        <v>4081</v>
      </c>
      <c r="AK224" s="82" t="str">
        <f t="shared" si="10"/>
        <v>PL3</v>
      </c>
      <c r="AL224" s="53" t="str">
        <f t="shared" si="11"/>
        <v/>
      </c>
      <c r="AM224" s="53" t="s">
        <v>61</v>
      </c>
      <c r="AN224" s="84"/>
      <c r="AO224" s="53"/>
      <c r="AP224" s="53" t="s">
        <v>1681</v>
      </c>
      <c r="AQ224" s="53">
        <v>1</v>
      </c>
      <c r="AR224" s="83"/>
      <c r="AS224" s="53"/>
      <c r="AT224" s="53"/>
    </row>
    <row r="225" spans="3:46" ht="14.25" hidden="1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8"/>
        <v>0.5</v>
      </c>
      <c r="M225" s="26">
        <f t="shared" si="9"/>
        <v>0.5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67" t="e">
        <f>SUMIFS([1]Up!$J:$J,[1]Up!$D:$D,D225)</f>
        <v>#VALUE!</v>
      </c>
      <c r="AJ225" s="82" t="s">
        <v>4081</v>
      </c>
      <c r="AK225" s="82" t="str">
        <f t="shared" si="10"/>
        <v>PL3</v>
      </c>
      <c r="AL225" s="53" t="str">
        <f t="shared" si="11"/>
        <v/>
      </c>
      <c r="AM225" s="53" t="s">
        <v>61</v>
      </c>
      <c r="AN225" s="84"/>
      <c r="AO225" s="53"/>
      <c r="AP225" s="53" t="s">
        <v>1681</v>
      </c>
      <c r="AQ225" s="53">
        <v>1</v>
      </c>
      <c r="AR225" s="83"/>
      <c r="AS225" s="53"/>
      <c r="AT225" s="53"/>
    </row>
    <row r="226" spans="3:46" ht="14.25" hidden="1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8"/>
        <v>0.5</v>
      </c>
      <c r="M226" s="26">
        <f t="shared" si="9"/>
        <v>0.5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67" t="e">
        <f>SUMIFS([1]Up!$J:$J,[1]Up!$D:$D,D226)</f>
        <v>#VALUE!</v>
      </c>
      <c r="AJ226" s="82" t="s">
        <v>4081</v>
      </c>
      <c r="AK226" s="82" t="str">
        <f t="shared" si="10"/>
        <v>PL3</v>
      </c>
      <c r="AL226" s="53" t="str">
        <f t="shared" si="11"/>
        <v/>
      </c>
      <c r="AM226" s="53" t="s">
        <v>61</v>
      </c>
      <c r="AN226" s="84"/>
      <c r="AO226" s="53"/>
      <c r="AP226" s="53" t="s">
        <v>1681</v>
      </c>
      <c r="AQ226" s="53">
        <v>1</v>
      </c>
      <c r="AR226" s="83"/>
      <c r="AS226" s="53"/>
      <c r="AT226" s="53"/>
    </row>
    <row r="227" spans="3:46" ht="14.25" hidden="1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8"/>
        <v>4</v>
      </c>
      <c r="M227" s="26">
        <f t="shared" si="9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67" t="e">
        <f>SUMIFS([1]Up!$J:$J,[1]Up!$D:$D,D227)</f>
        <v>#VALUE!</v>
      </c>
      <c r="AJ227" s="82"/>
      <c r="AK227" s="82" t="str">
        <f t="shared" si="10"/>
        <v>PL6</v>
      </c>
      <c r="AL227" s="53" t="str">
        <f t="shared" si="11"/>
        <v/>
      </c>
      <c r="AM227" s="53" t="s">
        <v>61</v>
      </c>
      <c r="AN227" s="84" t="s">
        <v>2652</v>
      </c>
      <c r="AO227" s="53"/>
      <c r="AP227" s="53" t="s">
        <v>2653</v>
      </c>
      <c r="AQ227" s="53">
        <v>4</v>
      </c>
      <c r="AR227" s="83">
        <v>46151</v>
      </c>
      <c r="AS227" s="53"/>
      <c r="AT227" s="53"/>
    </row>
    <row r="228" spans="3:46" ht="14.25" hidden="1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8"/>
        <v>2</v>
      </c>
      <c r="M228" s="26">
        <f t="shared" si="9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67" t="e">
        <f>SUMIFS([1]Up!$J:$J,[1]Up!$D:$D,D228)</f>
        <v>#VALUE!</v>
      </c>
      <c r="AJ228" s="82"/>
      <c r="AK228" s="82" t="str">
        <f t="shared" si="10"/>
        <v>PL25</v>
      </c>
      <c r="AL228" s="53" t="str">
        <f t="shared" si="11"/>
        <v/>
      </c>
      <c r="AM228" s="53" t="s">
        <v>61</v>
      </c>
      <c r="AN228" s="84" t="s">
        <v>2662</v>
      </c>
      <c r="AO228" s="53"/>
      <c r="AP228" s="53" t="s">
        <v>2663</v>
      </c>
      <c r="AQ228" s="53">
        <v>2</v>
      </c>
      <c r="AR228" s="83">
        <v>46151</v>
      </c>
      <c r="AS228" s="53"/>
      <c r="AT228" s="53"/>
    </row>
    <row r="229" spans="3:46" ht="14.25" hidden="1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8"/>
        <v>0</v>
      </c>
      <c r="M229" s="26">
        <f t="shared" si="9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67" t="e">
        <f>SUMIFS([1]Up!$J:$J,[1]Up!$D:$D,D229)</f>
        <v>#VALUE!</v>
      </c>
      <c r="AJ229" s="82"/>
      <c r="AK229" s="82" t="str">
        <f t="shared" si="10"/>
        <v/>
      </c>
      <c r="AL229" s="53" t="str">
        <f t="shared" si="11"/>
        <v/>
      </c>
      <c r="AM229" s="53" t="s">
        <v>75</v>
      </c>
      <c r="AN229" s="84"/>
      <c r="AO229" s="53"/>
      <c r="AP229" s="53"/>
      <c r="AQ229" s="53"/>
      <c r="AR229" s="83"/>
      <c r="AS229" s="53"/>
      <c r="AT229" s="53"/>
    </row>
    <row r="230" spans="3:46" ht="14.25" hidden="1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8"/>
        <v>30</v>
      </c>
      <c r="M230" s="26">
        <f t="shared" si="9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67" t="e">
        <f>SUMIFS([1]Up!$J:$J,[1]Up!$D:$D,D230)</f>
        <v>#VALUE!</v>
      </c>
      <c r="AJ230" s="82"/>
      <c r="AK230" s="82" t="str">
        <f t="shared" si="10"/>
        <v/>
      </c>
      <c r="AL230" s="53" t="str">
        <f t="shared" si="11"/>
        <v/>
      </c>
      <c r="AM230" s="53" t="s">
        <v>75</v>
      </c>
      <c r="AN230" s="84"/>
      <c r="AO230" s="53"/>
      <c r="AP230" s="53"/>
      <c r="AQ230" s="53"/>
      <c r="AR230" s="83"/>
      <c r="AS230" s="53"/>
      <c r="AT230" s="53"/>
    </row>
    <row r="231" spans="3:46" ht="14.25" hidden="1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8"/>
        <v>0</v>
      </c>
      <c r="M231" s="26">
        <f t="shared" si="9"/>
        <v>150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67" t="e">
        <f>SUMIFS([1]Up!$J:$J,[1]Up!$D:$D,D231)</f>
        <v>#VALUE!</v>
      </c>
      <c r="AJ231" s="82"/>
      <c r="AK231" s="82" t="str">
        <f t="shared" si="10"/>
        <v/>
      </c>
      <c r="AL231" s="53" t="str">
        <f t="shared" si="11"/>
        <v/>
      </c>
      <c r="AM231" s="53" t="s">
        <v>75</v>
      </c>
      <c r="AN231" s="84"/>
      <c r="AO231" s="53"/>
      <c r="AP231" s="53"/>
      <c r="AQ231" s="53"/>
      <c r="AR231" s="83"/>
      <c r="AS231" s="53"/>
      <c r="AT231" s="53"/>
    </row>
    <row r="232" spans="3:46" ht="14.25" hidden="1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8"/>
        <v>0</v>
      </c>
      <c r="M232" s="26">
        <f t="shared" si="9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67" t="e">
        <f>SUMIFS([1]Up!$J:$J,[1]Up!$D:$D,D232)</f>
        <v>#VALUE!</v>
      </c>
      <c r="AJ232" s="82"/>
      <c r="AK232" s="82" t="str">
        <f t="shared" si="10"/>
        <v/>
      </c>
      <c r="AL232" s="53" t="str">
        <f t="shared" si="11"/>
        <v/>
      </c>
      <c r="AM232" s="53" t="s">
        <v>75</v>
      </c>
      <c r="AN232" s="84"/>
      <c r="AO232" s="53"/>
      <c r="AP232" s="53"/>
      <c r="AQ232" s="53"/>
      <c r="AR232" s="83"/>
      <c r="AS232" s="53"/>
      <c r="AT232" s="53"/>
    </row>
    <row r="233" spans="3:46" ht="14.25" hidden="1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8"/>
        <v>9</v>
      </c>
      <c r="M233" s="26">
        <f t="shared" si="9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67" t="e">
        <f>SUMIFS([1]Up!$J:$J,[1]Up!$D:$D,D233)</f>
        <v>#VALUE!</v>
      </c>
      <c r="AJ233" s="82"/>
      <c r="AK233" s="82" t="str">
        <f t="shared" si="10"/>
        <v>PL12</v>
      </c>
      <c r="AL233" s="53" t="str">
        <f t="shared" si="11"/>
        <v/>
      </c>
      <c r="AM233" s="53" t="s">
        <v>50</v>
      </c>
      <c r="AN233" s="84" t="s">
        <v>2883</v>
      </c>
      <c r="AO233" s="53"/>
      <c r="AP233" s="53" t="s">
        <v>2884</v>
      </c>
      <c r="AQ233" s="53">
        <v>9</v>
      </c>
      <c r="AR233" s="83">
        <v>46151</v>
      </c>
      <c r="AS233" s="53"/>
      <c r="AT233" s="53"/>
    </row>
    <row r="234" spans="3:46" ht="14.25" hidden="1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8"/>
        <v>9</v>
      </c>
      <c r="M234" s="26">
        <f t="shared" si="9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67" t="e">
        <f>SUMIFS([1]Up!$J:$J,[1]Up!$D:$D,D234)</f>
        <v>#VALUE!</v>
      </c>
      <c r="AJ234" s="82"/>
      <c r="AK234" s="82" t="str">
        <f t="shared" si="10"/>
        <v>PL12</v>
      </c>
      <c r="AL234" s="53" t="str">
        <f t="shared" si="11"/>
        <v/>
      </c>
      <c r="AM234" s="53" t="s">
        <v>50</v>
      </c>
      <c r="AN234" s="84" t="s">
        <v>2883</v>
      </c>
      <c r="AO234" s="53"/>
      <c r="AP234" s="53" t="s">
        <v>2884</v>
      </c>
      <c r="AQ234" s="53">
        <v>9</v>
      </c>
      <c r="AR234" s="83">
        <v>46151</v>
      </c>
      <c r="AS234" s="53"/>
      <c r="AT234" s="53"/>
    </row>
    <row r="235" spans="3:46" ht="14.25" hidden="1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8"/>
        <v>1</v>
      </c>
      <c r="M235" s="26">
        <f t="shared" si="9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67" t="e">
        <f>SUMIFS([1]Up!$J:$J,[1]Up!$D:$D,D235)</f>
        <v>#VALUE!</v>
      </c>
      <c r="AJ235" s="82"/>
      <c r="AK235" s="82" t="str">
        <f t="shared" si="10"/>
        <v>PL6</v>
      </c>
      <c r="AL235" s="53" t="str">
        <f t="shared" si="11"/>
        <v/>
      </c>
      <c r="AM235" s="53" t="s">
        <v>50</v>
      </c>
      <c r="AN235" s="84" t="s">
        <v>2652</v>
      </c>
      <c r="AO235" s="53"/>
      <c r="AP235" s="53" t="s">
        <v>2653</v>
      </c>
      <c r="AQ235" s="53">
        <v>1</v>
      </c>
      <c r="AR235" s="83">
        <v>46151</v>
      </c>
      <c r="AS235" s="53"/>
      <c r="AT235" s="53"/>
    </row>
    <row r="236" spans="3:46" ht="14.25" hidden="1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8"/>
        <v>9</v>
      </c>
      <c r="M236" s="26">
        <f t="shared" si="9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67" t="e">
        <f>SUMIFS([1]Up!$J:$J,[1]Up!$D:$D,D236)</f>
        <v>#VALUE!</v>
      </c>
      <c r="AJ236" s="82"/>
      <c r="AK236" s="82" t="str">
        <f t="shared" si="10"/>
        <v>PL12</v>
      </c>
      <c r="AL236" s="53" t="str">
        <f t="shared" si="11"/>
        <v/>
      </c>
      <c r="AM236" s="53" t="s">
        <v>50</v>
      </c>
      <c r="AN236" s="84" t="s">
        <v>2680</v>
      </c>
      <c r="AO236" s="53"/>
      <c r="AP236" s="53" t="s">
        <v>2681</v>
      </c>
      <c r="AQ236" s="53">
        <v>9</v>
      </c>
      <c r="AR236" s="83">
        <v>46151</v>
      </c>
      <c r="AS236" s="53"/>
      <c r="AT236" s="53"/>
    </row>
    <row r="237" spans="3:46" ht="14.25" hidden="1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8"/>
        <v>0</v>
      </c>
      <c r="M237" s="26">
        <f t="shared" si="9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67" t="e">
        <f>SUMIFS([1]Up!$J:$J,[1]Up!$D:$D,D237)</f>
        <v>#VALUE!</v>
      </c>
      <c r="AJ237" s="82"/>
      <c r="AK237" s="82" t="str">
        <f t="shared" si="10"/>
        <v>PL3</v>
      </c>
      <c r="AL237" s="53" t="str">
        <f t="shared" si="11"/>
        <v/>
      </c>
      <c r="AM237" s="53" t="s">
        <v>61</v>
      </c>
      <c r="AN237" s="84" t="s">
        <v>2903</v>
      </c>
      <c r="AO237" s="53"/>
      <c r="AP237" s="53" t="s">
        <v>2904</v>
      </c>
      <c r="AQ237" s="53">
        <v>2</v>
      </c>
      <c r="AR237" s="83">
        <v>46151</v>
      </c>
      <c r="AS237" s="53"/>
      <c r="AT237" s="53"/>
    </row>
    <row r="238" spans="3:46" ht="14.25" hidden="1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8"/>
        <v>0</v>
      </c>
      <c r="M238" s="26">
        <f t="shared" si="9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67" t="e">
        <f>SUMIFS([1]Up!$J:$J,[1]Up!$D:$D,D238)</f>
        <v>#VALUE!</v>
      </c>
      <c r="AJ238" s="82"/>
      <c r="AK238" s="82" t="str">
        <f t="shared" si="10"/>
        <v>PL6</v>
      </c>
      <c r="AL238" s="53" t="str">
        <f t="shared" si="11"/>
        <v/>
      </c>
      <c r="AM238" s="53" t="s">
        <v>61</v>
      </c>
      <c r="AN238" s="84" t="s">
        <v>2652</v>
      </c>
      <c r="AO238" s="53"/>
      <c r="AP238" s="53" t="s">
        <v>2653</v>
      </c>
      <c r="AQ238" s="53">
        <v>2</v>
      </c>
      <c r="AR238" s="83">
        <v>46151</v>
      </c>
      <c r="AS238" s="53"/>
      <c r="AT238" s="53"/>
    </row>
    <row r="239" spans="3:46" ht="14.25" hidden="1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8"/>
        <v>0</v>
      </c>
      <c r="M239" s="26">
        <f t="shared" si="9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67" t="e">
        <f>SUMIFS([1]Up!$J:$J,[1]Up!$D:$D,D239)</f>
        <v>#VALUE!</v>
      </c>
      <c r="AJ239" s="82"/>
      <c r="AK239" s="82" t="str">
        <f t="shared" si="10"/>
        <v>PL6</v>
      </c>
      <c r="AL239" s="53" t="str">
        <f t="shared" si="11"/>
        <v/>
      </c>
      <c r="AM239" s="53" t="s">
        <v>61</v>
      </c>
      <c r="AN239" s="84"/>
      <c r="AO239" s="53"/>
      <c r="AP239" s="53" t="s">
        <v>1681</v>
      </c>
      <c r="AQ239" s="53">
        <v>1</v>
      </c>
      <c r="AR239" s="83"/>
      <c r="AS239" s="53"/>
      <c r="AT239" s="53"/>
    </row>
    <row r="240" spans="3:46" ht="14.25" hidden="1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8"/>
        <v>4</v>
      </c>
      <c r="M240" s="26">
        <f t="shared" si="9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67" t="e">
        <f>SUMIFS([1]Up!$J:$J,[1]Up!$D:$D,D240)</f>
        <v>#VALUE!</v>
      </c>
      <c r="AJ240" s="82"/>
      <c r="AK240" s="82" t="str">
        <f t="shared" si="10"/>
        <v/>
      </c>
      <c r="AL240" s="53" t="str">
        <f t="shared" si="11"/>
        <v/>
      </c>
      <c r="AM240" s="53" t="s">
        <v>50</v>
      </c>
      <c r="AN240" s="84" t="s">
        <v>2691</v>
      </c>
      <c r="AO240" s="53"/>
      <c r="AP240" s="53" t="s">
        <v>2692</v>
      </c>
      <c r="AQ240" s="53">
        <v>4</v>
      </c>
      <c r="AR240" s="83">
        <v>46165</v>
      </c>
      <c r="AS240" s="53"/>
      <c r="AT240" s="53"/>
    </row>
    <row r="241" spans="3:46" ht="14.25" hidden="1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8"/>
        <v>4</v>
      </c>
      <c r="M241" s="26">
        <f t="shared" si="9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67" t="e">
        <f>SUMIFS([1]Up!$J:$J,[1]Up!$D:$D,D241)</f>
        <v>#VALUE!</v>
      </c>
      <c r="AJ241" s="82"/>
      <c r="AK241" s="82" t="str">
        <f t="shared" si="10"/>
        <v/>
      </c>
      <c r="AL241" s="53" t="str">
        <f t="shared" si="11"/>
        <v/>
      </c>
      <c r="AM241" s="53" t="s">
        <v>50</v>
      </c>
      <c r="AN241" s="84" t="s">
        <v>2691</v>
      </c>
      <c r="AO241" s="53"/>
      <c r="AP241" s="53" t="s">
        <v>2692</v>
      </c>
      <c r="AQ241" s="53">
        <v>4</v>
      </c>
      <c r="AR241" s="83">
        <v>46165</v>
      </c>
      <c r="AS241" s="53"/>
      <c r="AT241" s="53"/>
    </row>
    <row r="242" spans="3:46" ht="14.25" hidden="1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8"/>
        <v>1</v>
      </c>
      <c r="M242" s="26">
        <f t="shared" si="9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67" t="e">
        <f>SUMIFS([1]Up!$J:$J,[1]Up!$D:$D,D242)</f>
        <v>#VALUE!</v>
      </c>
      <c r="AJ242" s="82"/>
      <c r="AK242" s="82" t="str">
        <f t="shared" si="10"/>
        <v/>
      </c>
      <c r="AL242" s="53" t="str">
        <f t="shared" si="11"/>
        <v/>
      </c>
      <c r="AM242" s="53" t="s">
        <v>50</v>
      </c>
      <c r="AN242" s="84" t="s">
        <v>2639</v>
      </c>
      <c r="AO242" s="53"/>
      <c r="AP242" s="53" t="s">
        <v>2695</v>
      </c>
      <c r="AQ242" s="53">
        <v>1</v>
      </c>
      <c r="AR242" s="83">
        <v>46165</v>
      </c>
      <c r="AS242" s="53"/>
      <c r="AT242" s="53"/>
    </row>
    <row r="243" spans="3:46" ht="14.25" hidden="1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8"/>
        <v>0</v>
      </c>
      <c r="M243" s="26">
        <f t="shared" si="9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67" t="e">
        <f>SUMIFS([1]Up!$J:$J,[1]Up!$D:$D,D243)</f>
        <v>#VALUE!</v>
      </c>
      <c r="AJ243" s="82"/>
      <c r="AK243" s="82" t="str">
        <f t="shared" si="10"/>
        <v/>
      </c>
      <c r="AL243" s="53" t="str">
        <f t="shared" si="11"/>
        <v/>
      </c>
      <c r="AM243" s="53" t="s">
        <v>75</v>
      </c>
      <c r="AN243" s="84"/>
      <c r="AO243" s="53"/>
      <c r="AP243" s="53"/>
      <c r="AQ243" s="53"/>
      <c r="AR243" s="83"/>
      <c r="AS243" s="53"/>
      <c r="AT243" s="53"/>
    </row>
    <row r="244" spans="3:46" ht="14.25" hidden="1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8"/>
        <v>9</v>
      </c>
      <c r="M244" s="26">
        <f t="shared" si="9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67" t="e">
        <f>SUMIFS([1]Up!$J:$J,[1]Up!$D:$D,D244)</f>
        <v>#VALUE!</v>
      </c>
      <c r="AJ244" s="82"/>
      <c r="AK244" s="82" t="str">
        <f t="shared" si="10"/>
        <v>PL12</v>
      </c>
      <c r="AL244" s="53" t="str">
        <f t="shared" si="11"/>
        <v/>
      </c>
      <c r="AM244" s="53" t="s">
        <v>50</v>
      </c>
      <c r="AN244" s="84" t="s">
        <v>2913</v>
      </c>
      <c r="AO244" s="53"/>
      <c r="AP244" s="53" t="s">
        <v>2914</v>
      </c>
      <c r="AQ244" s="53">
        <v>9</v>
      </c>
      <c r="AR244" s="83">
        <v>46165</v>
      </c>
      <c r="AS244" s="53"/>
      <c r="AT244" s="53"/>
    </row>
    <row r="245" spans="3:46" ht="14.25" hidden="1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8"/>
        <v>36</v>
      </c>
      <c r="M245" s="26">
        <f t="shared" si="9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67" t="e">
        <f>SUMIFS([1]Up!$J:$J,[1]Up!$D:$D,D245)</f>
        <v>#VALUE!</v>
      </c>
      <c r="AJ245" s="82"/>
      <c r="AK245" s="82" t="str">
        <f t="shared" si="10"/>
        <v>PL6</v>
      </c>
      <c r="AL245" s="53" t="str">
        <f t="shared" si="11"/>
        <v/>
      </c>
      <c r="AM245" s="53" t="s">
        <v>50</v>
      </c>
      <c r="AN245" s="84" t="s">
        <v>2703</v>
      </c>
      <c r="AO245" s="53"/>
      <c r="AP245" s="53" t="s">
        <v>2704</v>
      </c>
      <c r="AQ245" s="53">
        <v>36</v>
      </c>
      <c r="AR245" s="83">
        <v>46165</v>
      </c>
      <c r="AS245" s="53"/>
      <c r="AT245" s="53"/>
    </row>
    <row r="246" spans="3:46" ht="14.25" hidden="1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8"/>
        <v>9</v>
      </c>
      <c r="M246" s="26">
        <f t="shared" si="9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67" t="e">
        <f>SUMIFS([1]Up!$J:$J,[1]Up!$D:$D,D246)</f>
        <v>#VALUE!</v>
      </c>
      <c r="AJ246" s="82"/>
      <c r="AK246" s="82" t="str">
        <f t="shared" si="10"/>
        <v>PL12</v>
      </c>
      <c r="AL246" s="53" t="str">
        <f t="shared" si="11"/>
        <v/>
      </c>
      <c r="AM246" s="53" t="s">
        <v>50</v>
      </c>
      <c r="AN246" s="84" t="s">
        <v>2913</v>
      </c>
      <c r="AO246" s="53"/>
      <c r="AP246" s="53" t="s">
        <v>2914</v>
      </c>
      <c r="AQ246" s="53">
        <v>9</v>
      </c>
      <c r="AR246" s="83">
        <v>46165</v>
      </c>
      <c r="AS246" s="53"/>
      <c r="AT246" s="53"/>
    </row>
    <row r="247" spans="3:46" ht="14.25" hidden="1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8"/>
        <v>0</v>
      </c>
      <c r="M247" s="26">
        <f t="shared" si="9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67" t="e">
        <f>SUMIFS([1]Up!$J:$J,[1]Up!$D:$D,D247)</f>
        <v>#VALUE!</v>
      </c>
      <c r="AJ247" s="82"/>
      <c r="AK247" s="82" t="str">
        <f t="shared" si="10"/>
        <v>PL3</v>
      </c>
      <c r="AL247" s="53" t="str">
        <f t="shared" si="11"/>
        <v/>
      </c>
      <c r="AM247" s="53" t="s">
        <v>61</v>
      </c>
      <c r="AN247" s="84"/>
      <c r="AO247" s="53"/>
      <c r="AP247" s="53" t="s">
        <v>1681</v>
      </c>
      <c r="AQ247" s="53">
        <v>1</v>
      </c>
      <c r="AR247" s="83"/>
      <c r="AS247" s="53"/>
      <c r="AT247" s="53"/>
    </row>
    <row r="248" spans="3:46" ht="14.25" hidden="1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8"/>
        <v>0.5</v>
      </c>
      <c r="M248" s="26">
        <f t="shared" si="9"/>
        <v>0.5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67" t="e">
        <f>SUMIFS([1]Up!$J:$J,[1]Up!$D:$D,D248)</f>
        <v>#VALUE!</v>
      </c>
      <c r="AJ248" s="82" t="s">
        <v>4081</v>
      </c>
      <c r="AK248" s="82" t="str">
        <f t="shared" si="10"/>
        <v>PL3</v>
      </c>
      <c r="AL248" s="53" t="str">
        <f t="shared" si="11"/>
        <v/>
      </c>
      <c r="AM248" s="53" t="s">
        <v>61</v>
      </c>
      <c r="AN248" s="84"/>
      <c r="AO248" s="53"/>
      <c r="AP248" s="53" t="s">
        <v>1681</v>
      </c>
      <c r="AQ248" s="53">
        <v>1</v>
      </c>
      <c r="AR248" s="83"/>
      <c r="AS248" s="53"/>
      <c r="AT248" s="53"/>
    </row>
    <row r="249" spans="3:46" ht="14.25" hidden="1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8"/>
        <v>0.5</v>
      </c>
      <c r="M249" s="26">
        <f t="shared" si="9"/>
        <v>0.5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67" t="e">
        <f>SUMIFS([1]Up!$J:$J,[1]Up!$D:$D,D249)</f>
        <v>#VALUE!</v>
      </c>
      <c r="AJ249" s="82" t="s">
        <v>4081</v>
      </c>
      <c r="AK249" s="82" t="str">
        <f t="shared" si="10"/>
        <v>PL3</v>
      </c>
      <c r="AL249" s="53" t="str">
        <f t="shared" si="11"/>
        <v/>
      </c>
      <c r="AM249" s="53" t="s">
        <v>61</v>
      </c>
      <c r="AN249" s="84"/>
      <c r="AO249" s="53"/>
      <c r="AP249" s="53" t="s">
        <v>1681</v>
      </c>
      <c r="AQ249" s="53">
        <v>1</v>
      </c>
      <c r="AR249" s="83"/>
      <c r="AS249" s="53"/>
      <c r="AT249" s="53"/>
    </row>
    <row r="250" spans="3:46" ht="14.25" hidden="1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8"/>
        <v>4</v>
      </c>
      <c r="M250" s="26">
        <f t="shared" si="9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67" t="e">
        <f>SUMIFS([1]Up!$J:$J,[1]Up!$D:$D,D250)</f>
        <v>#VALUE!</v>
      </c>
      <c r="AJ250" s="82"/>
      <c r="AK250" s="82" t="str">
        <f t="shared" si="10"/>
        <v>PL6</v>
      </c>
      <c r="AL250" s="53" t="str">
        <f t="shared" si="11"/>
        <v/>
      </c>
      <c r="AM250" s="53" t="s">
        <v>61</v>
      </c>
      <c r="AN250" s="84" t="s">
        <v>2703</v>
      </c>
      <c r="AO250" s="53"/>
      <c r="AP250" s="53" t="s">
        <v>2704</v>
      </c>
      <c r="AQ250" s="53">
        <v>4</v>
      </c>
      <c r="AR250" s="83">
        <v>46165</v>
      </c>
      <c r="AS250" s="53"/>
      <c r="AT250" s="53"/>
    </row>
    <row r="251" spans="3:46" ht="14.25" hidden="1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8"/>
        <v>0</v>
      </c>
      <c r="M251" s="26">
        <f t="shared" si="9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67" t="e">
        <f>SUMIFS([1]Up!$J:$J,[1]Up!$D:$D,D251)</f>
        <v>#VALUE!</v>
      </c>
      <c r="AJ251" s="82"/>
      <c r="AK251" s="82" t="str">
        <f t="shared" si="10"/>
        <v>PL19</v>
      </c>
      <c r="AL251" s="53" t="str">
        <f t="shared" si="11"/>
        <v/>
      </c>
      <c r="AM251" s="53" t="s">
        <v>61</v>
      </c>
      <c r="AN251" s="84" t="s">
        <v>2711</v>
      </c>
      <c r="AO251" s="53"/>
      <c r="AP251" s="53" t="s">
        <v>2712</v>
      </c>
      <c r="AQ251" s="53">
        <v>2</v>
      </c>
      <c r="AR251" s="83">
        <v>46165</v>
      </c>
      <c r="AS251" s="53"/>
      <c r="AT251" s="53"/>
    </row>
    <row r="252" spans="3:46" ht="14.25" hidden="1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8"/>
        <v>0</v>
      </c>
      <c r="M252" s="26">
        <f t="shared" si="9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67" t="e">
        <f>SUMIFS([1]Up!$J:$J,[1]Up!$D:$D,D252)</f>
        <v>#VALUE!</v>
      </c>
      <c r="AJ252" s="82"/>
      <c r="AK252" s="82" t="str">
        <f t="shared" si="10"/>
        <v/>
      </c>
      <c r="AL252" s="53" t="str">
        <f t="shared" si="11"/>
        <v/>
      </c>
      <c r="AM252" s="53" t="s">
        <v>75</v>
      </c>
      <c r="AN252" s="84"/>
      <c r="AO252" s="53"/>
      <c r="AP252" s="53"/>
      <c r="AQ252" s="53"/>
      <c r="AR252" s="83"/>
      <c r="AS252" s="53"/>
      <c r="AT252" s="53"/>
    </row>
    <row r="253" spans="3:46" ht="14.25" hidden="1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8"/>
        <v>60</v>
      </c>
      <c r="M253" s="26">
        <f t="shared" si="9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67" t="e">
        <f>SUMIFS([1]Up!$J:$J,[1]Up!$D:$D,D253)</f>
        <v>#VALUE!</v>
      </c>
      <c r="AJ253" s="82"/>
      <c r="AK253" s="82" t="str">
        <f t="shared" si="10"/>
        <v/>
      </c>
      <c r="AL253" s="53" t="str">
        <f t="shared" si="11"/>
        <v/>
      </c>
      <c r="AM253" s="53" t="s">
        <v>75</v>
      </c>
      <c r="AN253" s="84"/>
      <c r="AO253" s="53"/>
      <c r="AP253" s="53"/>
      <c r="AQ253" s="53"/>
      <c r="AR253" s="83"/>
      <c r="AS253" s="53"/>
      <c r="AT253" s="53"/>
    </row>
    <row r="254" spans="3:46" ht="14.25" hidden="1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8"/>
        <v>0</v>
      </c>
      <c r="M254" s="26">
        <f t="shared" si="9"/>
        <v>120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67" t="e">
        <f>SUMIFS([1]Up!$J:$J,[1]Up!$D:$D,D254)</f>
        <v>#VALUE!</v>
      </c>
      <c r="AJ254" s="82"/>
      <c r="AK254" s="82" t="str">
        <f t="shared" si="10"/>
        <v/>
      </c>
      <c r="AL254" s="53" t="str">
        <f t="shared" si="11"/>
        <v/>
      </c>
      <c r="AM254" s="53" t="s">
        <v>75</v>
      </c>
      <c r="AN254" s="84"/>
      <c r="AO254" s="53"/>
      <c r="AP254" s="53"/>
      <c r="AQ254" s="53"/>
      <c r="AR254" s="83"/>
      <c r="AS254" s="53"/>
      <c r="AT254" s="53"/>
    </row>
    <row r="255" spans="3:46" ht="14.25" hidden="1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8"/>
        <v>0</v>
      </c>
      <c r="M255" s="26">
        <f t="shared" si="9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67" t="e">
        <f>SUMIFS([1]Up!$J:$J,[1]Up!$D:$D,D255)</f>
        <v>#VALUE!</v>
      </c>
      <c r="AJ255" s="82"/>
      <c r="AK255" s="82" t="str">
        <f t="shared" si="10"/>
        <v/>
      </c>
      <c r="AL255" s="53" t="str">
        <f t="shared" si="11"/>
        <v/>
      </c>
      <c r="AM255" s="53" t="s">
        <v>75</v>
      </c>
      <c r="AN255" s="84"/>
      <c r="AO255" s="53"/>
      <c r="AP255" s="53"/>
      <c r="AQ255" s="53"/>
      <c r="AR255" s="83"/>
      <c r="AS255" s="53"/>
      <c r="AT255" s="53"/>
    </row>
    <row r="256" spans="3:46" ht="14.25" hidden="1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8"/>
        <v>1</v>
      </c>
      <c r="M256" s="26">
        <f t="shared" si="9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67" t="e">
        <f>SUMIFS([1]Up!$J:$J,[1]Up!$D:$D,D256)</f>
        <v>#VALUE!</v>
      </c>
      <c r="AJ256" s="82"/>
      <c r="AK256" s="82" t="str">
        <f t="shared" si="10"/>
        <v>PL6</v>
      </c>
      <c r="AL256" s="53" t="str">
        <f t="shared" si="11"/>
        <v/>
      </c>
      <c r="AM256" s="53" t="s">
        <v>50</v>
      </c>
      <c r="AN256" s="84" t="s">
        <v>2703</v>
      </c>
      <c r="AO256" s="53"/>
      <c r="AP256" s="53" t="s">
        <v>2704</v>
      </c>
      <c r="AQ256" s="53">
        <v>1</v>
      </c>
      <c r="AR256" s="83">
        <v>46165</v>
      </c>
      <c r="AS256" s="53"/>
      <c r="AT256" s="53"/>
    </row>
    <row r="257" spans="3:46" ht="14.25" hidden="1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8"/>
        <v>9</v>
      </c>
      <c r="M257" s="26">
        <f t="shared" si="9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67" t="e">
        <f>SUMIFS([1]Up!$J:$J,[1]Up!$D:$D,D257)</f>
        <v>#VALUE!</v>
      </c>
      <c r="AJ257" s="82"/>
      <c r="AK257" s="82" t="str">
        <f t="shared" si="10"/>
        <v>PL12</v>
      </c>
      <c r="AL257" s="53" t="str">
        <f t="shared" si="11"/>
        <v/>
      </c>
      <c r="AM257" s="53" t="s">
        <v>50</v>
      </c>
      <c r="AN257" s="84" t="s">
        <v>2913</v>
      </c>
      <c r="AO257" s="53"/>
      <c r="AP257" s="53" t="s">
        <v>2914</v>
      </c>
      <c r="AQ257" s="53">
        <v>9</v>
      </c>
      <c r="AR257" s="83">
        <v>46165</v>
      </c>
      <c r="AS257" s="53"/>
      <c r="AT257" s="53"/>
    </row>
    <row r="258" spans="3:46" ht="14.25" hidden="1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8"/>
        <v>9</v>
      </c>
      <c r="M258" s="26">
        <f t="shared" si="9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67" t="e">
        <f>SUMIFS([1]Up!$J:$J,[1]Up!$D:$D,D258)</f>
        <v>#VALUE!</v>
      </c>
      <c r="AJ258" s="82"/>
      <c r="AK258" s="82" t="str">
        <f t="shared" si="10"/>
        <v>PL12</v>
      </c>
      <c r="AL258" s="53" t="str">
        <f t="shared" si="11"/>
        <v/>
      </c>
      <c r="AM258" s="53" t="s">
        <v>50</v>
      </c>
      <c r="AN258" s="84" t="s">
        <v>2913</v>
      </c>
      <c r="AO258" s="53"/>
      <c r="AP258" s="53" t="s">
        <v>2914</v>
      </c>
      <c r="AQ258" s="53">
        <v>9</v>
      </c>
      <c r="AR258" s="83">
        <v>46165</v>
      </c>
      <c r="AS258" s="53"/>
      <c r="AT258" s="53"/>
    </row>
    <row r="259" spans="3:46" ht="14.25" hidden="1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8"/>
        <v>9</v>
      </c>
      <c r="M259" s="26">
        <f t="shared" si="9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67" t="e">
        <f>SUMIFS([1]Up!$J:$J,[1]Up!$D:$D,D259)</f>
        <v>#VALUE!</v>
      </c>
      <c r="AJ259" s="82"/>
      <c r="AK259" s="82" t="str">
        <f t="shared" si="10"/>
        <v>PL12</v>
      </c>
      <c r="AL259" s="53" t="str">
        <f t="shared" si="11"/>
        <v/>
      </c>
      <c r="AM259" s="53" t="s">
        <v>50</v>
      </c>
      <c r="AN259" s="84" t="s">
        <v>2722</v>
      </c>
      <c r="AO259" s="53"/>
      <c r="AP259" s="53" t="s">
        <v>2723</v>
      </c>
      <c r="AQ259" s="53">
        <v>9</v>
      </c>
      <c r="AR259" s="83">
        <v>46165</v>
      </c>
      <c r="AS259" s="53"/>
      <c r="AT259" s="53"/>
    </row>
    <row r="260" spans="3:46" ht="14.25" hidden="1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8"/>
        <v>2</v>
      </c>
      <c r="M260" s="26">
        <f t="shared" si="9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67" t="e">
        <f>SUMIFS([1]Up!$J:$J,[1]Up!$D:$D,D260)</f>
        <v>#VALUE!</v>
      </c>
      <c r="AJ260" s="82"/>
      <c r="AK260" s="82" t="str">
        <f t="shared" si="10"/>
        <v>PL6</v>
      </c>
      <c r="AL260" s="53" t="str">
        <f t="shared" si="11"/>
        <v/>
      </c>
      <c r="AM260" s="53" t="s">
        <v>61</v>
      </c>
      <c r="AN260" s="84" t="s">
        <v>2703</v>
      </c>
      <c r="AO260" s="53"/>
      <c r="AP260" s="53" t="s">
        <v>2704</v>
      </c>
      <c r="AQ260" s="53">
        <v>2</v>
      </c>
      <c r="AR260" s="83">
        <v>46165</v>
      </c>
      <c r="AS260" s="53"/>
      <c r="AT260" s="53"/>
    </row>
    <row r="261" spans="3:46" ht="14.25" hidden="1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8"/>
        <v>1</v>
      </c>
      <c r="M261" s="26">
        <f t="shared" si="9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67" t="e">
        <f>SUMIFS([1]Up!$J:$J,[1]Up!$D:$D,D261)</f>
        <v>#VALUE!</v>
      </c>
      <c r="AJ261" s="82" t="s">
        <v>82</v>
      </c>
      <c r="AK261" s="82" t="str">
        <f t="shared" si="10"/>
        <v>PL6</v>
      </c>
      <c r="AL261" s="53" t="str">
        <f t="shared" si="11"/>
        <v>Thừa 1</v>
      </c>
      <c r="AM261" s="53" t="s">
        <v>61</v>
      </c>
      <c r="AN261" s="84"/>
      <c r="AO261" s="53"/>
      <c r="AP261" s="53" t="s">
        <v>1681</v>
      </c>
      <c r="AQ261" s="53">
        <v>1</v>
      </c>
      <c r="AR261" s="83"/>
      <c r="AS261" s="53"/>
      <c r="AT261" s="53"/>
    </row>
    <row r="262" spans="3:46" ht="14.25" hidden="1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8"/>
        <v>0</v>
      </c>
      <c r="M262" s="26">
        <f t="shared" si="9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67" t="e">
        <f>SUMIFS([1]Up!$J:$J,[1]Up!$D:$D,D262)</f>
        <v>#VALUE!</v>
      </c>
      <c r="AJ262" s="82"/>
      <c r="AK262" s="82" t="str">
        <f t="shared" si="10"/>
        <v>PL3</v>
      </c>
      <c r="AL262" s="53" t="str">
        <f t="shared" si="11"/>
        <v/>
      </c>
      <c r="AM262" s="53" t="s">
        <v>61</v>
      </c>
      <c r="AN262" s="84" t="s">
        <v>2934</v>
      </c>
      <c r="AO262" s="53"/>
      <c r="AP262" s="53" t="s">
        <v>2935</v>
      </c>
      <c r="AQ262" s="53">
        <v>2</v>
      </c>
      <c r="AR262" s="83">
        <v>46165</v>
      </c>
      <c r="AS262" s="53"/>
      <c r="AT262" s="53"/>
    </row>
    <row r="263" spans="3:46" ht="14.25" hidden="1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8"/>
        <v>4</v>
      </c>
      <c r="M263" s="26">
        <f t="shared" si="9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67" t="e">
        <f>SUMIFS([1]Up!$J:$J,[1]Up!$D:$D,D263)</f>
        <v>#VALUE!</v>
      </c>
      <c r="AJ263" s="82"/>
      <c r="AK263" s="82" t="str">
        <f t="shared" si="10"/>
        <v/>
      </c>
      <c r="AL263" s="53" t="str">
        <f t="shared" si="11"/>
        <v/>
      </c>
      <c r="AM263" s="53" t="s">
        <v>50</v>
      </c>
      <c r="AN263" s="84" t="s">
        <v>2634</v>
      </c>
      <c r="AO263" s="53"/>
      <c r="AP263" s="53" t="s">
        <v>2635</v>
      </c>
      <c r="AQ263" s="53">
        <v>4</v>
      </c>
      <c r="AR263" s="83">
        <v>46151</v>
      </c>
      <c r="AS263" s="53"/>
      <c r="AT263" s="53"/>
    </row>
    <row r="264" spans="3:46" ht="14.25" hidden="1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8"/>
        <v>4</v>
      </c>
      <c r="M264" s="26">
        <f t="shared" si="9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67" t="e">
        <f>SUMIFS([1]Up!$J:$J,[1]Up!$D:$D,D264)</f>
        <v>#VALUE!</v>
      </c>
      <c r="AJ264" s="82"/>
      <c r="AK264" s="82" t="str">
        <f t="shared" si="10"/>
        <v/>
      </c>
      <c r="AL264" s="53" t="str">
        <f t="shared" si="11"/>
        <v/>
      </c>
      <c r="AM264" s="53" t="s">
        <v>50</v>
      </c>
      <c r="AN264" s="84" t="s">
        <v>2634</v>
      </c>
      <c r="AO264" s="53"/>
      <c r="AP264" s="53" t="s">
        <v>2635</v>
      </c>
      <c r="AQ264" s="53">
        <v>4</v>
      </c>
      <c r="AR264" s="83">
        <v>46151</v>
      </c>
      <c r="AS264" s="53"/>
      <c r="AT264" s="53"/>
    </row>
    <row r="265" spans="3:46" ht="14.25" hidden="1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8"/>
        <v>1</v>
      </c>
      <c r="M265" s="26">
        <f t="shared" si="9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67" t="e">
        <f>SUMIFS([1]Up!$J:$J,[1]Up!$D:$D,D265)</f>
        <v>#VALUE!</v>
      </c>
      <c r="AJ265" s="82"/>
      <c r="AK265" s="82" t="str">
        <f t="shared" si="10"/>
        <v/>
      </c>
      <c r="AL265" s="53" t="str">
        <f t="shared" si="11"/>
        <v/>
      </c>
      <c r="AM265" s="53" t="s">
        <v>50</v>
      </c>
      <c r="AN265" s="84" t="s">
        <v>2639</v>
      </c>
      <c r="AO265" s="53"/>
      <c r="AP265" s="53" t="s">
        <v>2640</v>
      </c>
      <c r="AQ265" s="53">
        <v>1</v>
      </c>
      <c r="AR265" s="83">
        <v>46151</v>
      </c>
      <c r="AS265" s="53"/>
      <c r="AT265" s="53"/>
    </row>
    <row r="266" spans="3:46" ht="14.25" hidden="1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8"/>
        <v>0</v>
      </c>
      <c r="M266" s="26">
        <f t="shared" si="9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67" t="e">
        <f>SUMIFS([1]Up!$J:$J,[1]Up!$D:$D,D266)</f>
        <v>#VALUE!</v>
      </c>
      <c r="AJ266" s="82"/>
      <c r="AK266" s="82" t="str">
        <f t="shared" si="10"/>
        <v/>
      </c>
      <c r="AL266" s="53" t="str">
        <f t="shared" si="11"/>
        <v/>
      </c>
      <c r="AM266" s="53" t="s">
        <v>75</v>
      </c>
      <c r="AN266" s="84"/>
      <c r="AO266" s="53"/>
      <c r="AP266" s="53"/>
      <c r="AQ266" s="53"/>
      <c r="AR266" s="83"/>
      <c r="AS266" s="53"/>
      <c r="AT266" s="53"/>
    </row>
    <row r="267" spans="3:46" ht="14.25" hidden="1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8"/>
        <v>9</v>
      </c>
      <c r="M267" s="26">
        <f t="shared" si="9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67" t="e">
        <f>SUMIFS([1]Up!$J:$J,[1]Up!$D:$D,D267)</f>
        <v>#VALUE!</v>
      </c>
      <c r="AJ267" s="82"/>
      <c r="AK267" s="82" t="str">
        <f t="shared" si="10"/>
        <v>PL12</v>
      </c>
      <c r="AL267" s="53" t="str">
        <f t="shared" si="11"/>
        <v/>
      </c>
      <c r="AM267" s="53" t="s">
        <v>50</v>
      </c>
      <c r="AN267" s="84" t="s">
        <v>2680</v>
      </c>
      <c r="AO267" s="53"/>
      <c r="AP267" s="53" t="s">
        <v>2681</v>
      </c>
      <c r="AQ267" s="53">
        <v>9</v>
      </c>
      <c r="AR267" s="83">
        <v>46151</v>
      </c>
      <c r="AS267" s="53"/>
      <c r="AT267" s="53"/>
    </row>
    <row r="268" spans="3:46" ht="14.25" hidden="1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8"/>
        <v>0</v>
      </c>
      <c r="M268" s="26">
        <f t="shared" si="9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67" t="e">
        <f>SUMIFS([1]Up!$J:$J,[1]Up!$D:$D,D268)</f>
        <v>#VALUE!</v>
      </c>
      <c r="AJ268" s="82"/>
      <c r="AK268" s="82" t="str">
        <f t="shared" si="10"/>
        <v>PL3</v>
      </c>
      <c r="AL268" s="53" t="str">
        <f t="shared" si="11"/>
        <v/>
      </c>
      <c r="AM268" s="53" t="s">
        <v>61</v>
      </c>
      <c r="AN268" s="84" t="s">
        <v>2943</v>
      </c>
      <c r="AO268" s="53"/>
      <c r="AP268" s="53" t="s">
        <v>2944</v>
      </c>
      <c r="AQ268" s="53">
        <v>1</v>
      </c>
      <c r="AR268" s="83">
        <v>46151</v>
      </c>
      <c r="AS268" s="53"/>
      <c r="AT268" s="53"/>
    </row>
    <row r="269" spans="3:46" ht="14.25" hidden="1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8"/>
        <v>0</v>
      </c>
      <c r="M269" s="26">
        <f t="shared" si="9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67" t="e">
        <f>SUMIFS([1]Up!$J:$J,[1]Up!$D:$D,D269)</f>
        <v>#VALUE!</v>
      </c>
      <c r="AJ269" s="82"/>
      <c r="AK269" s="82" t="str">
        <f t="shared" si="10"/>
        <v>PL3</v>
      </c>
      <c r="AL269" s="53" t="str">
        <f t="shared" si="11"/>
        <v/>
      </c>
      <c r="AM269" s="53" t="s">
        <v>61</v>
      </c>
      <c r="AN269" s="84" t="s">
        <v>2943</v>
      </c>
      <c r="AO269" s="53"/>
      <c r="AP269" s="53" t="s">
        <v>2944</v>
      </c>
      <c r="AQ269" s="53">
        <v>1</v>
      </c>
      <c r="AR269" s="83">
        <v>46151</v>
      </c>
      <c r="AS269" s="53"/>
      <c r="AT269" s="53"/>
    </row>
    <row r="270" spans="3:46" ht="14.25" hidden="1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8"/>
        <v>0</v>
      </c>
      <c r="M270" s="26">
        <f t="shared" si="9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67" t="e">
        <f>SUMIFS([1]Up!$J:$J,[1]Up!$D:$D,D270)</f>
        <v>#VALUE!</v>
      </c>
      <c r="AJ270" s="82"/>
      <c r="AK270" s="82" t="str">
        <f t="shared" si="10"/>
        <v>PL3</v>
      </c>
      <c r="AL270" s="53" t="str">
        <f t="shared" si="11"/>
        <v/>
      </c>
      <c r="AM270" s="53" t="s">
        <v>61</v>
      </c>
      <c r="AN270" s="84" t="s">
        <v>2943</v>
      </c>
      <c r="AO270" s="53"/>
      <c r="AP270" s="53" t="s">
        <v>2944</v>
      </c>
      <c r="AQ270" s="53">
        <v>1</v>
      </c>
      <c r="AR270" s="83">
        <v>46151</v>
      </c>
      <c r="AS270" s="53"/>
      <c r="AT270" s="53"/>
    </row>
    <row r="271" spans="3:46" ht="14.25" hidden="1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8"/>
        <v>4</v>
      </c>
      <c r="M271" s="26">
        <f t="shared" si="9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67" t="e">
        <f>SUMIFS([1]Up!$J:$J,[1]Up!$D:$D,D271)</f>
        <v>#VALUE!</v>
      </c>
      <c r="AJ271" s="82"/>
      <c r="AK271" s="82" t="str">
        <f t="shared" si="10"/>
        <v>PL6</v>
      </c>
      <c r="AL271" s="53" t="str">
        <f t="shared" si="11"/>
        <v/>
      </c>
      <c r="AM271" s="53" t="s">
        <v>61</v>
      </c>
      <c r="AN271" s="84" t="s">
        <v>2652</v>
      </c>
      <c r="AO271" s="53"/>
      <c r="AP271" s="53" t="s">
        <v>2653</v>
      </c>
      <c r="AQ271" s="53">
        <v>4</v>
      </c>
      <c r="AR271" s="83">
        <v>46151</v>
      </c>
      <c r="AS271" s="53"/>
      <c r="AT271" s="53"/>
    </row>
    <row r="272" spans="3:46" ht="14.25" hidden="1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8"/>
        <v>2</v>
      </c>
      <c r="M272" s="26">
        <f t="shared" si="9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67" t="e">
        <f>SUMIFS([1]Up!$J:$J,[1]Up!$D:$D,D272)</f>
        <v>#VALUE!</v>
      </c>
      <c r="AJ272" s="82"/>
      <c r="AK272" s="82" t="str">
        <f t="shared" si="10"/>
        <v>PL25</v>
      </c>
      <c r="AL272" s="53" t="str">
        <f t="shared" si="11"/>
        <v/>
      </c>
      <c r="AM272" s="53" t="s">
        <v>61</v>
      </c>
      <c r="AN272" s="84" t="s">
        <v>2662</v>
      </c>
      <c r="AO272" s="53"/>
      <c r="AP272" s="53" t="s">
        <v>2663</v>
      </c>
      <c r="AQ272" s="53">
        <v>2</v>
      </c>
      <c r="AR272" s="83">
        <v>46151</v>
      </c>
      <c r="AS272" s="53"/>
      <c r="AT272" s="53"/>
    </row>
    <row r="273" spans="3:46" ht="14.25" hidden="1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8"/>
        <v>0</v>
      </c>
      <c r="M273" s="26">
        <f t="shared" si="9"/>
        <v>60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67" t="e">
        <f>SUMIFS([1]Up!$J:$J,[1]Up!$D:$D,D273)</f>
        <v>#VALUE!</v>
      </c>
      <c r="AJ273" s="82"/>
      <c r="AK273" s="82" t="str">
        <f t="shared" si="10"/>
        <v/>
      </c>
      <c r="AL273" s="53" t="str">
        <f t="shared" si="11"/>
        <v/>
      </c>
      <c r="AM273" s="53" t="s">
        <v>75</v>
      </c>
      <c r="AN273" s="84"/>
      <c r="AO273" s="53"/>
      <c r="AP273" s="53"/>
      <c r="AQ273" s="53"/>
      <c r="AR273" s="83"/>
      <c r="AS273" s="53"/>
      <c r="AT273" s="53"/>
    </row>
    <row r="274" spans="3:46" ht="14.25" hidden="1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8"/>
        <v>0</v>
      </c>
      <c r="M274" s="26">
        <f t="shared" si="9"/>
        <v>120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67" t="e">
        <f>SUMIFS([1]Up!$J:$J,[1]Up!$D:$D,D274)</f>
        <v>#VALUE!</v>
      </c>
      <c r="AJ274" s="82"/>
      <c r="AK274" s="82" t="str">
        <f t="shared" si="10"/>
        <v/>
      </c>
      <c r="AL274" s="53" t="str">
        <f t="shared" si="11"/>
        <v/>
      </c>
      <c r="AM274" s="53" t="s">
        <v>75</v>
      </c>
      <c r="AN274" s="84"/>
      <c r="AO274" s="53"/>
      <c r="AP274" s="53"/>
      <c r="AQ274" s="53"/>
      <c r="AR274" s="83"/>
      <c r="AS274" s="53"/>
      <c r="AT274" s="53"/>
    </row>
    <row r="275" spans="3:46" ht="14.25" hidden="1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8"/>
        <v>0</v>
      </c>
      <c r="M275" s="26">
        <f t="shared" si="9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67" t="e">
        <f>SUMIFS([1]Up!$J:$J,[1]Up!$D:$D,D275)</f>
        <v>#VALUE!</v>
      </c>
      <c r="AJ275" s="82"/>
      <c r="AK275" s="82" t="str">
        <f t="shared" si="10"/>
        <v/>
      </c>
      <c r="AL275" s="53" t="str">
        <f t="shared" si="11"/>
        <v/>
      </c>
      <c r="AM275" s="53" t="s">
        <v>75</v>
      </c>
      <c r="AN275" s="84"/>
      <c r="AO275" s="53"/>
      <c r="AP275" s="53"/>
      <c r="AQ275" s="53"/>
      <c r="AR275" s="83"/>
      <c r="AS275" s="53"/>
      <c r="AT275" s="53"/>
    </row>
    <row r="276" spans="3:46" ht="14.25" hidden="1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8"/>
        <v>9</v>
      </c>
      <c r="M276" s="26">
        <f t="shared" si="9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67" t="e">
        <f>SUMIFS([1]Up!$J:$J,[1]Up!$D:$D,D276)</f>
        <v>#VALUE!</v>
      </c>
      <c r="AJ276" s="82"/>
      <c r="AK276" s="82" t="str">
        <f t="shared" si="10"/>
        <v>PL12</v>
      </c>
      <c r="AL276" s="53" t="str">
        <f t="shared" si="11"/>
        <v/>
      </c>
      <c r="AM276" s="53" t="s">
        <v>50</v>
      </c>
      <c r="AN276" s="84" t="s">
        <v>2680</v>
      </c>
      <c r="AO276" s="53"/>
      <c r="AP276" s="53" t="s">
        <v>2681</v>
      </c>
      <c r="AQ276" s="53">
        <v>9</v>
      </c>
      <c r="AR276" s="83">
        <v>46151</v>
      </c>
      <c r="AS276" s="53"/>
      <c r="AT276" s="53"/>
    </row>
    <row r="277" spans="3:46" ht="14.25" hidden="1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8"/>
        <v>9</v>
      </c>
      <c r="M277" s="26">
        <f t="shared" si="9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67" t="e">
        <f>SUMIFS([1]Up!$J:$J,[1]Up!$D:$D,D277)</f>
        <v>#VALUE!</v>
      </c>
      <c r="AJ277" s="82"/>
      <c r="AK277" s="82" t="str">
        <f t="shared" si="10"/>
        <v>PL12</v>
      </c>
      <c r="AL277" s="53" t="str">
        <f t="shared" si="11"/>
        <v/>
      </c>
      <c r="AM277" s="53" t="s">
        <v>50</v>
      </c>
      <c r="AN277" s="84" t="s">
        <v>2680</v>
      </c>
      <c r="AO277" s="53"/>
      <c r="AP277" s="53" t="s">
        <v>2681</v>
      </c>
      <c r="AQ277" s="53">
        <v>9</v>
      </c>
      <c r="AR277" s="83">
        <v>46151</v>
      </c>
      <c r="AS277" s="53"/>
      <c r="AT277" s="53"/>
    </row>
    <row r="278" spans="3:46" ht="14.25" hidden="1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8"/>
        <v>9</v>
      </c>
      <c r="M278" s="26">
        <f t="shared" si="9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67" t="e">
        <f>SUMIFS([1]Up!$J:$J,[1]Up!$D:$D,D278)</f>
        <v>#VALUE!</v>
      </c>
      <c r="AJ278" s="82"/>
      <c r="AK278" s="82" t="str">
        <f t="shared" si="10"/>
        <v>PL12</v>
      </c>
      <c r="AL278" s="53" t="str">
        <f t="shared" si="11"/>
        <v/>
      </c>
      <c r="AM278" s="53" t="s">
        <v>50</v>
      </c>
      <c r="AN278" s="84" t="s">
        <v>2680</v>
      </c>
      <c r="AO278" s="53"/>
      <c r="AP278" s="53" t="s">
        <v>2681</v>
      </c>
      <c r="AQ278" s="53">
        <v>9</v>
      </c>
      <c r="AR278" s="83">
        <v>46151</v>
      </c>
      <c r="AS278" s="53"/>
      <c r="AT278" s="53"/>
    </row>
    <row r="279" spans="3:46" ht="14.25" hidden="1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8"/>
        <v>0</v>
      </c>
      <c r="M279" s="26">
        <f t="shared" si="9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67" t="e">
        <f>SUMIFS([1]Up!$J:$J,[1]Up!$D:$D,D279)</f>
        <v>#VALUE!</v>
      </c>
      <c r="AJ279" s="82"/>
      <c r="AK279" s="82" t="str">
        <f t="shared" si="10"/>
        <v>PL6</v>
      </c>
      <c r="AL279" s="53" t="str">
        <f t="shared" si="11"/>
        <v/>
      </c>
      <c r="AM279" s="53" t="s">
        <v>61</v>
      </c>
      <c r="AN279" s="84"/>
      <c r="AO279" s="53"/>
      <c r="AP279" s="53" t="s">
        <v>1681</v>
      </c>
      <c r="AQ279" s="53">
        <v>1</v>
      </c>
      <c r="AR279" s="83"/>
      <c r="AS279" s="53"/>
      <c r="AT279" s="53"/>
    </row>
    <row r="280" spans="3:46" ht="14.25" hidden="1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8"/>
        <v>2</v>
      </c>
      <c r="M280" s="26">
        <f t="shared" si="9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67" t="e">
        <f>SUMIFS([1]Up!$J:$J,[1]Up!$D:$D,D280)</f>
        <v>#VALUE!</v>
      </c>
      <c r="AJ280" s="82"/>
      <c r="AK280" s="82" t="str">
        <f t="shared" si="10"/>
        <v>PL6</v>
      </c>
      <c r="AL280" s="53" t="str">
        <f t="shared" si="11"/>
        <v/>
      </c>
      <c r="AM280" s="53" t="s">
        <v>61</v>
      </c>
      <c r="AN280" s="84" t="s">
        <v>2652</v>
      </c>
      <c r="AO280" s="53"/>
      <c r="AP280" s="53" t="s">
        <v>2653</v>
      </c>
      <c r="AQ280" s="53">
        <v>2</v>
      </c>
      <c r="AR280" s="83">
        <v>46151</v>
      </c>
      <c r="AS280" s="53"/>
      <c r="AT280" s="53"/>
    </row>
    <row r="281" spans="3:46" ht="14.25" hidden="1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8"/>
        <v>4</v>
      </c>
      <c r="M281" s="26">
        <f t="shared" si="9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67" t="e">
        <f>SUMIFS([1]Up!$J:$J,[1]Up!$D:$D,D281)</f>
        <v>#VALUE!</v>
      </c>
      <c r="AJ281" s="82"/>
      <c r="AK281" s="82" t="str">
        <f t="shared" si="10"/>
        <v/>
      </c>
      <c r="AL281" s="53" t="str">
        <f t="shared" si="11"/>
        <v/>
      </c>
      <c r="AM281" s="53" t="s">
        <v>50</v>
      </c>
      <c r="AN281" s="84" t="s">
        <v>2691</v>
      </c>
      <c r="AO281" s="53"/>
      <c r="AP281" s="53" t="s">
        <v>2692</v>
      </c>
      <c r="AQ281" s="53">
        <v>4</v>
      </c>
      <c r="AR281" s="83">
        <v>46165</v>
      </c>
      <c r="AS281" s="53"/>
      <c r="AT281" s="53"/>
    </row>
    <row r="282" spans="3:46" ht="14.25" hidden="1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8"/>
        <v>4</v>
      </c>
      <c r="M282" s="26">
        <f t="shared" si="9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67" t="e">
        <f>SUMIFS([1]Up!$J:$J,[1]Up!$D:$D,D282)</f>
        <v>#VALUE!</v>
      </c>
      <c r="AJ282" s="82"/>
      <c r="AK282" s="82" t="str">
        <f t="shared" si="10"/>
        <v/>
      </c>
      <c r="AL282" s="53" t="str">
        <f t="shared" si="11"/>
        <v/>
      </c>
      <c r="AM282" s="53" t="s">
        <v>50</v>
      </c>
      <c r="AN282" s="84" t="s">
        <v>2691</v>
      </c>
      <c r="AO282" s="53"/>
      <c r="AP282" s="53" t="s">
        <v>2692</v>
      </c>
      <c r="AQ282" s="53">
        <v>4</v>
      </c>
      <c r="AR282" s="83">
        <v>46165</v>
      </c>
      <c r="AS282" s="53"/>
      <c r="AT282" s="53"/>
    </row>
    <row r="283" spans="3:46" ht="14.25" hidden="1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8"/>
        <v>1</v>
      </c>
      <c r="M283" s="26">
        <f t="shared" si="9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67" t="e">
        <f>SUMIFS([1]Up!$J:$J,[1]Up!$D:$D,D283)</f>
        <v>#VALUE!</v>
      </c>
      <c r="AJ283" s="82"/>
      <c r="AK283" s="82" t="str">
        <f t="shared" si="10"/>
        <v/>
      </c>
      <c r="AL283" s="53" t="str">
        <f t="shared" si="11"/>
        <v/>
      </c>
      <c r="AM283" s="53" t="s">
        <v>50</v>
      </c>
      <c r="AN283" s="84" t="s">
        <v>2639</v>
      </c>
      <c r="AO283" s="53"/>
      <c r="AP283" s="53" t="s">
        <v>2695</v>
      </c>
      <c r="AQ283" s="53">
        <v>1</v>
      </c>
      <c r="AR283" s="83">
        <v>46165</v>
      </c>
      <c r="AS283" s="53"/>
      <c r="AT283" s="53"/>
    </row>
    <row r="284" spans="3:46" ht="14.25" hidden="1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8"/>
        <v>0</v>
      </c>
      <c r="M284" s="26">
        <f t="shared" si="9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67" t="e">
        <f>SUMIFS([1]Up!$J:$J,[1]Up!$D:$D,D284)</f>
        <v>#VALUE!</v>
      </c>
      <c r="AJ284" s="82"/>
      <c r="AK284" s="82" t="str">
        <f t="shared" si="10"/>
        <v/>
      </c>
      <c r="AL284" s="53" t="str">
        <f t="shared" si="11"/>
        <v/>
      </c>
      <c r="AM284" s="53" t="s">
        <v>75</v>
      </c>
      <c r="AN284" s="84"/>
      <c r="AO284" s="53"/>
      <c r="AP284" s="53"/>
      <c r="AQ284" s="53"/>
      <c r="AR284" s="83"/>
      <c r="AS284" s="53"/>
      <c r="AT284" s="53"/>
    </row>
    <row r="285" spans="3:46" ht="14.25" hidden="1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2">MIN(SUM(N285:AH285),I285)</f>
        <v>9</v>
      </c>
      <c r="M285" s="26">
        <f t="shared" ref="M285:M298" si="13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67" t="e">
        <f>SUMIFS([1]Up!$J:$J,[1]Up!$D:$D,D285)</f>
        <v>#VALUE!</v>
      </c>
      <c r="AJ285" s="82"/>
      <c r="AK285" s="82" t="str">
        <f t="shared" ref="AK285:AK298" si="14">IFERROR(IF(C285="Plate",LEFT(E285,FIND("*",E285,1)-1),""),IF(C285="Plate",LEFT(E285,FIND("x",E285,1)-1),""))</f>
        <v>PL12</v>
      </c>
      <c r="AL285" s="53" t="str">
        <f t="shared" ref="AL285:AL298" si="15">IF(ROUND(SUM(N285:AH285)-I285,0)&gt;0,"Thừa "&amp;SUM(N285:AH285)-I285,"")</f>
        <v/>
      </c>
      <c r="AM285" s="53" t="s">
        <v>50</v>
      </c>
      <c r="AN285" s="84" t="s">
        <v>2722</v>
      </c>
      <c r="AO285" s="53"/>
      <c r="AP285" s="53" t="s">
        <v>2723</v>
      </c>
      <c r="AQ285" s="53">
        <v>9</v>
      </c>
      <c r="AR285" s="83">
        <v>46165</v>
      </c>
      <c r="AS285" s="53"/>
      <c r="AT285" s="53"/>
    </row>
    <row r="286" spans="3:46" ht="14.25" hidden="1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2"/>
        <v>0</v>
      </c>
      <c r="M286" s="26">
        <f t="shared" si="13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67" t="e">
        <f>SUMIFS([1]Up!$J:$J,[1]Up!$D:$D,D286)</f>
        <v>#VALUE!</v>
      </c>
      <c r="AJ286" s="82"/>
      <c r="AK286" s="82" t="str">
        <f t="shared" si="14"/>
        <v>PL3</v>
      </c>
      <c r="AL286" s="53" t="str">
        <f t="shared" si="15"/>
        <v/>
      </c>
      <c r="AM286" s="53" t="s">
        <v>61</v>
      </c>
      <c r="AN286" s="84" t="s">
        <v>2943</v>
      </c>
      <c r="AO286" s="53"/>
      <c r="AP286" s="53" t="s">
        <v>2966</v>
      </c>
      <c r="AQ286" s="53">
        <v>1</v>
      </c>
      <c r="AR286" s="83">
        <v>46165</v>
      </c>
      <c r="AS286" s="53"/>
      <c r="AT286" s="53"/>
    </row>
    <row r="287" spans="3:46" ht="14.25" hidden="1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2"/>
        <v>0</v>
      </c>
      <c r="M287" s="26">
        <f t="shared" si="13"/>
        <v>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67" t="e">
        <f>SUMIFS([1]Up!$J:$J,[1]Up!$D:$D,D287)</f>
        <v>#VALUE!</v>
      </c>
      <c r="AJ287" s="82"/>
      <c r="AK287" s="82" t="str">
        <f t="shared" si="14"/>
        <v>PL3</v>
      </c>
      <c r="AL287" s="53" t="str">
        <f t="shared" si="15"/>
        <v/>
      </c>
      <c r="AM287" s="53" t="s">
        <v>61</v>
      </c>
      <c r="AN287" s="84" t="s">
        <v>2943</v>
      </c>
      <c r="AO287" s="53"/>
      <c r="AP287" s="53" t="s">
        <v>2966</v>
      </c>
      <c r="AQ287" s="53">
        <v>1</v>
      </c>
      <c r="AR287" s="83">
        <v>46165</v>
      </c>
      <c r="AS287" s="53"/>
      <c r="AT287" s="53"/>
    </row>
    <row r="288" spans="3:46" ht="14.25" hidden="1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2"/>
        <v>0</v>
      </c>
      <c r="M288" s="26">
        <f t="shared" si="13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67" t="e">
        <f>SUMIFS([1]Up!$J:$J,[1]Up!$D:$D,D288)</f>
        <v>#VALUE!</v>
      </c>
      <c r="AJ288" s="82"/>
      <c r="AK288" s="82" t="str">
        <f t="shared" si="14"/>
        <v>PL3</v>
      </c>
      <c r="AL288" s="53" t="str">
        <f t="shared" si="15"/>
        <v/>
      </c>
      <c r="AM288" s="53" t="s">
        <v>61</v>
      </c>
      <c r="AN288" s="84" t="s">
        <v>2943</v>
      </c>
      <c r="AO288" s="53"/>
      <c r="AP288" s="53" t="s">
        <v>2966</v>
      </c>
      <c r="AQ288" s="53">
        <v>1</v>
      </c>
      <c r="AR288" s="83">
        <v>46165</v>
      </c>
      <c r="AS288" s="53"/>
      <c r="AT288" s="53"/>
    </row>
    <row r="289" spans="3:46" ht="14.25" hidden="1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2"/>
        <v>4</v>
      </c>
      <c r="M289" s="26">
        <f t="shared" si="13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67" t="e">
        <f>SUMIFS([1]Up!$J:$J,[1]Up!$D:$D,D289)</f>
        <v>#VALUE!</v>
      </c>
      <c r="AJ289" s="82"/>
      <c r="AK289" s="82" t="str">
        <f t="shared" si="14"/>
        <v>PL6</v>
      </c>
      <c r="AL289" s="53" t="str">
        <f t="shared" si="15"/>
        <v/>
      </c>
      <c r="AM289" s="53" t="s">
        <v>61</v>
      </c>
      <c r="AN289" s="84" t="s">
        <v>2703</v>
      </c>
      <c r="AO289" s="53"/>
      <c r="AP289" s="53" t="s">
        <v>2704</v>
      </c>
      <c r="AQ289" s="53">
        <v>4</v>
      </c>
      <c r="AR289" s="83">
        <v>46165</v>
      </c>
      <c r="AS289" s="53"/>
      <c r="AT289" s="53"/>
    </row>
    <row r="290" spans="3:46" ht="14.25" hidden="1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2"/>
        <v>0</v>
      </c>
      <c r="M290" s="26">
        <f t="shared" si="13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67" t="e">
        <f>SUMIFS([1]Up!$J:$J,[1]Up!$D:$D,D290)</f>
        <v>#VALUE!</v>
      </c>
      <c r="AJ290" s="82"/>
      <c r="AK290" s="82" t="str">
        <f t="shared" si="14"/>
        <v>PL19</v>
      </c>
      <c r="AL290" s="53" t="str">
        <f t="shared" si="15"/>
        <v/>
      </c>
      <c r="AM290" s="53" t="s">
        <v>61</v>
      </c>
      <c r="AN290" s="84" t="s">
        <v>2711</v>
      </c>
      <c r="AO290" s="53"/>
      <c r="AP290" s="53" t="s">
        <v>2712</v>
      </c>
      <c r="AQ290" s="53">
        <v>2</v>
      </c>
      <c r="AR290" s="83">
        <v>46165</v>
      </c>
      <c r="AS290" s="53"/>
      <c r="AT290" s="53"/>
    </row>
    <row r="291" spans="3:46" ht="14.25" hidden="1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2"/>
        <v>0</v>
      </c>
      <c r="M291" s="26">
        <f t="shared" si="13"/>
        <v>60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67" t="e">
        <f>SUMIFS([1]Up!$J:$J,[1]Up!$D:$D,D291)</f>
        <v>#VALUE!</v>
      </c>
      <c r="AJ291" s="82"/>
      <c r="AK291" s="82" t="str">
        <f t="shared" si="14"/>
        <v/>
      </c>
      <c r="AL291" s="53" t="str">
        <f t="shared" si="15"/>
        <v/>
      </c>
      <c r="AM291" s="53" t="s">
        <v>75</v>
      </c>
      <c r="AN291" s="84"/>
      <c r="AO291" s="53"/>
      <c r="AP291" s="53"/>
      <c r="AQ291" s="53"/>
      <c r="AR291" s="83"/>
      <c r="AS291" s="53"/>
      <c r="AT291" s="53"/>
    </row>
    <row r="292" spans="3:46" ht="14.25" hidden="1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2"/>
        <v>0</v>
      </c>
      <c r="M292" s="26">
        <f t="shared" si="13"/>
        <v>120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67" t="e">
        <f>SUMIFS([1]Up!$J:$J,[1]Up!$D:$D,D292)</f>
        <v>#VALUE!</v>
      </c>
      <c r="AJ292" s="82"/>
      <c r="AK292" s="82" t="str">
        <f t="shared" si="14"/>
        <v/>
      </c>
      <c r="AL292" s="53" t="str">
        <f t="shared" si="15"/>
        <v/>
      </c>
      <c r="AM292" s="53" t="s">
        <v>75</v>
      </c>
      <c r="AN292" s="84"/>
      <c r="AO292" s="53"/>
      <c r="AP292" s="53"/>
      <c r="AQ292" s="53"/>
      <c r="AR292" s="83"/>
      <c r="AS292" s="53"/>
      <c r="AT292" s="53"/>
    </row>
    <row r="293" spans="3:46" ht="14.25" hidden="1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2"/>
        <v>0</v>
      </c>
      <c r="M293" s="26">
        <f t="shared" si="13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67" t="e">
        <f>SUMIFS([1]Up!$J:$J,[1]Up!$D:$D,D293)</f>
        <v>#VALUE!</v>
      </c>
      <c r="AJ293" s="82"/>
      <c r="AK293" s="82" t="str">
        <f t="shared" si="14"/>
        <v/>
      </c>
      <c r="AL293" s="53" t="str">
        <f t="shared" si="15"/>
        <v/>
      </c>
      <c r="AM293" s="53" t="s">
        <v>75</v>
      </c>
      <c r="AN293" s="84"/>
      <c r="AO293" s="53"/>
      <c r="AP293" s="53"/>
      <c r="AQ293" s="53"/>
      <c r="AR293" s="83"/>
      <c r="AS293" s="53"/>
      <c r="AT293" s="53"/>
    </row>
    <row r="294" spans="3:46" ht="14.25" hidden="1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2"/>
        <v>9</v>
      </c>
      <c r="M294" s="26">
        <f t="shared" si="13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67" t="e">
        <f>SUMIFS([1]Up!$J:$J,[1]Up!$D:$D,D294)</f>
        <v>#VALUE!</v>
      </c>
      <c r="AJ294" s="82"/>
      <c r="AK294" s="82" t="str">
        <f t="shared" si="14"/>
        <v>PL12</v>
      </c>
      <c r="AL294" s="53" t="str">
        <f t="shared" si="15"/>
        <v/>
      </c>
      <c r="AM294" s="53" t="s">
        <v>50</v>
      </c>
      <c r="AN294" s="84" t="s">
        <v>2722</v>
      </c>
      <c r="AO294" s="53"/>
      <c r="AP294" s="53" t="s">
        <v>2723</v>
      </c>
      <c r="AQ294" s="53">
        <v>9</v>
      </c>
      <c r="AR294" s="83">
        <v>46165</v>
      </c>
      <c r="AS294" s="53"/>
      <c r="AT294" s="53"/>
    </row>
    <row r="295" spans="3:46" ht="24" hidden="1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2"/>
        <v>9</v>
      </c>
      <c r="M295" s="26">
        <f t="shared" si="13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67" t="e">
        <f>SUMIFS([1]Up!$J:$J,[1]Up!$D:$D,D295)</f>
        <v>#VALUE!</v>
      </c>
      <c r="AJ295" s="82"/>
      <c r="AK295" s="82" t="str">
        <f t="shared" si="14"/>
        <v>PL12</v>
      </c>
      <c r="AL295" s="53" t="str">
        <f t="shared" si="15"/>
        <v/>
      </c>
      <c r="AM295" s="53" t="s">
        <v>50</v>
      </c>
      <c r="AN295" s="84" t="s">
        <v>2722</v>
      </c>
      <c r="AO295" s="53"/>
      <c r="AP295" s="53" t="s">
        <v>2723</v>
      </c>
      <c r="AQ295" s="53">
        <v>9</v>
      </c>
      <c r="AR295" s="83">
        <v>46165</v>
      </c>
      <c r="AS295" s="53"/>
      <c r="AT295" s="53"/>
    </row>
    <row r="296" spans="3:46" ht="24" hidden="1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2"/>
        <v>9</v>
      </c>
      <c r="M296" s="26">
        <f t="shared" si="13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67" t="e">
        <f>SUMIFS([1]Up!$J:$J,[1]Up!$D:$D,D296)</f>
        <v>#VALUE!</v>
      </c>
      <c r="AJ296" s="82"/>
      <c r="AK296" s="82" t="str">
        <f t="shared" si="14"/>
        <v>PL12</v>
      </c>
      <c r="AL296" s="53" t="str">
        <f t="shared" si="15"/>
        <v/>
      </c>
      <c r="AM296" s="53" t="s">
        <v>50</v>
      </c>
      <c r="AN296" s="84" t="s">
        <v>2722</v>
      </c>
      <c r="AO296" s="53"/>
      <c r="AP296" s="53" t="s">
        <v>2723</v>
      </c>
      <c r="AQ296" s="170">
        <v>9</v>
      </c>
      <c r="AR296" s="53">
        <v>46165</v>
      </c>
      <c r="AS296" s="53"/>
      <c r="AT296" s="53"/>
    </row>
    <row r="297" spans="3:46" ht="24" hidden="1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2"/>
        <v>1</v>
      </c>
      <c r="M297" s="26">
        <f t="shared" si="13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67" t="e">
        <f>SUMIFS([1]Up!$J:$J,[1]Up!$D:$D,D297)</f>
        <v>#VALUE!</v>
      </c>
      <c r="AJ297" s="82" t="s">
        <v>82</v>
      </c>
      <c r="AK297" s="82" t="str">
        <f t="shared" si="14"/>
        <v>PL6</v>
      </c>
      <c r="AL297" s="53" t="str">
        <f t="shared" si="15"/>
        <v>Thừa 1</v>
      </c>
      <c r="AM297" s="53" t="s">
        <v>61</v>
      </c>
      <c r="AN297" s="53"/>
      <c r="AO297" s="53"/>
      <c r="AP297" s="53" t="s">
        <v>1681</v>
      </c>
      <c r="AQ297" s="170">
        <v>1</v>
      </c>
      <c r="AR297" s="53"/>
      <c r="AS297" s="53"/>
      <c r="AT297" s="53"/>
    </row>
    <row r="298" spans="3:46" ht="24" hidden="1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2"/>
        <v>2</v>
      </c>
      <c r="M298" s="26">
        <f t="shared" si="13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67" t="e">
        <f>SUMIFS([1]Up!$J:$J,[1]Up!$D:$D,D298)</f>
        <v>#VALUE!</v>
      </c>
      <c r="AJ298" s="82"/>
      <c r="AK298" s="82" t="str">
        <f t="shared" si="14"/>
        <v>PL6</v>
      </c>
      <c r="AL298" s="53" t="str">
        <f t="shared" si="15"/>
        <v/>
      </c>
      <c r="AM298" s="53" t="s">
        <v>61</v>
      </c>
      <c r="AN298" s="84" t="s">
        <v>2703</v>
      </c>
      <c r="AO298" s="53"/>
      <c r="AP298" s="53" t="s">
        <v>2704</v>
      </c>
      <c r="AQ298" s="170">
        <v>2</v>
      </c>
      <c r="AR298" s="53">
        <v>46165</v>
      </c>
      <c r="AS298" s="53"/>
      <c r="AT298" s="53"/>
    </row>
    <row r="299" spans="3:46" hidden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67"/>
      <c r="AJ299" s="82"/>
      <c r="AK299" s="82"/>
      <c r="AL299" s="53"/>
      <c r="AM299" s="53"/>
      <c r="AN299" s="53"/>
      <c r="AO299" s="53"/>
      <c r="AP299" s="53"/>
      <c r="AQ299" s="170"/>
      <c r="AR299" s="53"/>
      <c r="AS299" s="53"/>
      <c r="AT299" s="53"/>
    </row>
    <row r="300" spans="3:46" hidden="1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67"/>
      <c r="AJ300" s="82"/>
      <c r="AK300" s="82"/>
      <c r="AL300" s="53"/>
      <c r="AM300" s="53"/>
      <c r="AN300" s="53"/>
      <c r="AO300" s="53"/>
      <c r="AP300" s="53"/>
      <c r="AQ300" s="170"/>
      <c r="AR300" s="53"/>
      <c r="AS300" s="53"/>
      <c r="AT300" s="53"/>
    </row>
    <row r="301" spans="3:46" hidden="1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67"/>
      <c r="AJ301" s="82"/>
      <c r="AK301" s="82"/>
      <c r="AL301" s="53"/>
      <c r="AM301" s="53"/>
      <c r="AN301" s="53"/>
      <c r="AO301" s="53"/>
      <c r="AP301" s="53"/>
      <c r="AQ301" s="170"/>
      <c r="AR301" s="53"/>
      <c r="AS301" s="53"/>
      <c r="AT301" s="53"/>
    </row>
  </sheetData>
  <autoFilter ref="C29:AT301" xr:uid="{B5DE6D30-F474-449D-82A7-1262A8A8C8BB}">
    <filterColumn colId="30">
      <customFilters>
        <customFilter operator="notEqual" val=" "/>
      </customFilters>
    </filterColumn>
  </autoFilter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30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t="e" cm="1">
        <f t="array" ref="AG27">SUMPRODUCT($J$30:$J$301,AG30:AG301,--(AG30:AG301&lt;&gt;""))</f>
        <v>#VALUE!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 t="e">
        <f t="shared" ref="AG28" si="6">SUM(AG30:AG301)</f>
        <v>#VALUE!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 t="e">
        <f>SUMIFS([1]Up!$J:$J,[1]Up!$D:$D,D30)</f>
        <v>#VALUE!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 t="e">
        <f>SUMIFS([1]Up!$J:$J,[1]Up!$D:$D,D31)</f>
        <v>#VALUE!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 t="e">
        <f>SUMIFS([1]Up!$J:$J,[1]Up!$D:$D,D32)</f>
        <v>#VALUE!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 t="e">
        <f>SUMIFS([1]Up!$J:$J,[1]Up!$D:$D,D33)</f>
        <v>#VALUE!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 t="e">
        <f>SUMIFS([1]Up!$J:$J,[1]Up!$D:$D,D34)</f>
        <v>#VALUE!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 t="e">
        <f>SUMIFS([1]Up!$J:$J,[1]Up!$D:$D,D35)</f>
        <v>#VALUE!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 t="e">
        <f>SUMIFS([1]Up!$J:$J,[1]Up!$D:$D,D36)</f>
        <v>#VALUE!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 t="e">
        <f>SUMIFS([1]Up!$J:$J,[1]Up!$D:$D,D37)</f>
        <v>#VALUE!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 t="e">
        <f>SUMIFS([1]Up!$J:$J,[1]Up!$D:$D,D38)</f>
        <v>#VALUE!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 t="e">
        <f>SUMIFS([1]Up!$J:$J,[1]Up!$D:$D,D39)</f>
        <v>#VALUE!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 t="e">
        <f>SUMIFS([1]Up!$J:$J,[1]Up!$D:$D,D40)</f>
        <v>#VALUE!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 t="e">
        <f>SUMIFS([1]Up!$J:$J,[1]Up!$D:$D,D41)</f>
        <v>#VALUE!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 t="e">
        <f>SUMIFS([1]Up!$J:$J,[1]Up!$D:$D,D42)</f>
        <v>#VALUE!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 t="e">
        <f>SUMIFS([1]Up!$J:$J,[1]Up!$D:$D,D43)</f>
        <v>#VALUE!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 t="e">
        <f>SUMIFS([1]Up!$J:$J,[1]Up!$D:$D,D44)</f>
        <v>#VALUE!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 t="e">
        <f>SUMIFS([1]Up!$J:$J,[1]Up!$D:$D,D45)</f>
        <v>#VALUE!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 t="e">
        <f>SUMIFS([1]Up!$J:$J,[1]Up!$D:$D,D46)</f>
        <v>#VALUE!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 t="e">
        <f>SUMIFS([1]Up!$J:$J,[1]Up!$D:$D,D47)</f>
        <v>#VALUE!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 t="e">
        <f>SUMIFS([1]Up!$J:$J,[1]Up!$D:$D,D48)</f>
        <v>#VALUE!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 t="e">
        <f>SUMIFS([1]Up!$J:$J,[1]Up!$D:$D,D49)</f>
        <v>#VALUE!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 t="e">
        <f>SUMIFS([1]Up!$J:$J,[1]Up!$D:$D,D50)</f>
        <v>#VALUE!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 t="e">
        <f>SUMIFS([1]Up!$J:$J,[1]Up!$D:$D,D51)</f>
        <v>#VALUE!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 t="e">
        <f>SUMIFS([1]Up!$J:$J,[1]Up!$D:$D,D52)</f>
        <v>#VALUE!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 t="e">
        <f>SUMIFS([1]Up!$J:$J,[1]Up!$D:$D,D53)</f>
        <v>#VALUE!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 t="e">
        <f>SUMIFS([1]Up!$J:$J,[1]Up!$D:$D,D54)</f>
        <v>#VALUE!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 t="e">
        <f>SUMIFS([1]Up!$J:$J,[1]Up!$D:$D,D55)</f>
        <v>#VALUE!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 t="e">
        <f>SUMIFS([1]Up!$J:$J,[1]Up!$D:$D,D56)</f>
        <v>#VALUE!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 t="e">
        <f>SUMIFS([1]Up!$J:$J,[1]Up!$D:$D,D57)</f>
        <v>#VALUE!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 t="e">
        <f>SUMIFS([1]Up!$J:$J,[1]Up!$D:$D,D58)</f>
        <v>#VALUE!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 t="e">
        <f>SUMIFS([1]Up!$J:$J,[1]Up!$D:$D,D59)</f>
        <v>#VALUE!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 t="e">
        <f>SUMIFS([1]Up!$J:$J,[1]Up!$D:$D,D60)</f>
        <v>#VALUE!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 t="e">
        <f>SUMIFS([1]Up!$J:$J,[1]Up!$D:$D,D61)</f>
        <v>#VALUE!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 t="e">
        <f>SUMIFS([1]Up!$J:$J,[1]Up!$D:$D,D62)</f>
        <v>#VALUE!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 t="e">
        <f>SUMIFS([1]Up!$J:$J,[1]Up!$D:$D,D63)</f>
        <v>#VALUE!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 t="e">
        <f>SUMIFS([1]Up!$J:$J,[1]Up!$D:$D,D64)</f>
        <v>#VALUE!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 t="e">
        <f>SUMIFS([1]Up!$J:$J,[1]Up!$D:$D,D65)</f>
        <v>#VALUE!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 t="e">
        <f>SUMIFS([1]Up!$J:$J,[1]Up!$D:$D,D66)</f>
        <v>#VALUE!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 t="e">
        <f>SUMIFS([1]Up!$J:$J,[1]Up!$D:$D,D67)</f>
        <v>#VALUE!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 t="e">
        <f>SUMIFS([1]Up!$J:$J,[1]Up!$D:$D,D68)</f>
        <v>#VALUE!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 t="e">
        <f>SUMIFS([1]Up!$J:$J,[1]Up!$D:$D,D69)</f>
        <v>#VALUE!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 t="e">
        <f>SUMIFS([1]Up!$J:$J,[1]Up!$D:$D,D70)</f>
        <v>#VALUE!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 t="e">
        <f>SUMIFS([1]Up!$J:$J,[1]Up!$D:$D,D71)</f>
        <v>#VALUE!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 t="e">
        <f>SUMIFS([1]Up!$J:$J,[1]Up!$D:$D,D72)</f>
        <v>#VALUE!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 t="e">
        <f>SUMIFS([1]Up!$J:$J,[1]Up!$D:$D,D73)</f>
        <v>#VALUE!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 t="e">
        <f>SUMIFS([1]Up!$J:$J,[1]Up!$D:$D,D74)</f>
        <v>#VALUE!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 t="e">
        <f>SUMIFS([1]Up!$J:$J,[1]Up!$D:$D,D75)</f>
        <v>#VALUE!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 t="e">
        <f>SUMIFS([1]Up!$J:$J,[1]Up!$D:$D,D76)</f>
        <v>#VALUE!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 t="e">
        <f>SUMIFS([1]Up!$J:$J,[1]Up!$D:$D,D77)</f>
        <v>#VALUE!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 t="e">
        <f>SUMIFS([1]Up!$J:$J,[1]Up!$D:$D,D78)</f>
        <v>#VALUE!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 t="e">
        <f>SUMIFS([1]Up!$J:$J,[1]Up!$D:$D,D79)</f>
        <v>#VALUE!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 t="e">
        <f>SUMIFS([1]Up!$J:$J,[1]Up!$D:$D,D80)</f>
        <v>#VALUE!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 t="e">
        <f>SUMIFS([1]Up!$J:$J,[1]Up!$D:$D,D81)</f>
        <v>#VALUE!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 t="e">
        <f>SUMIFS([1]Up!$J:$J,[1]Up!$D:$D,D82)</f>
        <v>#VALUE!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 t="e">
        <f>SUMIFS([1]Up!$J:$J,[1]Up!$D:$D,D83)</f>
        <v>#VALUE!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 t="e">
        <f>SUMIFS([1]Up!$J:$J,[1]Up!$D:$D,D84)</f>
        <v>#VALUE!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 t="e">
        <f>SUMIFS([1]Up!$J:$J,[1]Up!$D:$D,D85)</f>
        <v>#VALUE!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 t="e">
        <f>SUMIFS([1]Up!$J:$J,[1]Up!$D:$D,D86)</f>
        <v>#VALUE!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 t="e">
        <f>SUMIFS([1]Up!$J:$J,[1]Up!$D:$D,D87)</f>
        <v>#VALUE!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 t="e">
        <f>SUMIFS([1]Up!$J:$J,[1]Up!$D:$D,D88)</f>
        <v>#VALUE!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 t="e">
        <f>SUMIFS([1]Up!$J:$J,[1]Up!$D:$D,D89)</f>
        <v>#VALUE!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 t="e">
        <f>SUMIFS([1]Up!$J:$J,[1]Up!$D:$D,D90)</f>
        <v>#VALUE!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 t="e">
        <f>SUMIFS([1]Up!$J:$J,[1]Up!$D:$D,D91)</f>
        <v>#VALUE!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 t="e">
        <f>SUMIFS([1]Up!$J:$J,[1]Up!$D:$D,D92)</f>
        <v>#VALUE!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 t="e">
        <f>SUMIFS([1]Up!$J:$J,[1]Up!$D:$D,D93)</f>
        <v>#VALUE!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 t="e">
        <f>SUMIFS([1]Up!$J:$J,[1]Up!$D:$D,D94)</f>
        <v>#VALUE!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 t="e">
        <f>SUMIFS([1]Up!$J:$J,[1]Up!$D:$D,D95)</f>
        <v>#VALUE!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 t="e">
        <f>SUMIFS([1]Up!$J:$J,[1]Up!$D:$D,D96)</f>
        <v>#VALUE!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 t="e">
        <f>SUMIFS([1]Up!$J:$J,[1]Up!$D:$D,D97)</f>
        <v>#VALUE!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 t="e">
        <f>SUMIFS([1]Up!$J:$J,[1]Up!$D:$D,D98)</f>
        <v>#VALUE!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 t="e">
        <f>SUMIFS([1]Up!$J:$J,[1]Up!$D:$D,D99)</f>
        <v>#VALUE!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 t="e">
        <f>SUMIFS([1]Up!$J:$J,[1]Up!$D:$D,D100)</f>
        <v>#VALUE!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 t="e">
        <f>SUMIFS([1]Up!$J:$J,[1]Up!$D:$D,D101)</f>
        <v>#VALUE!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 t="e">
        <f>SUMIFS([1]Up!$J:$J,[1]Up!$D:$D,D102)</f>
        <v>#VALUE!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 t="e">
        <f>SUMIFS([1]Up!$J:$J,[1]Up!$D:$D,D103)</f>
        <v>#VALUE!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 t="e">
        <f>SUMIFS([1]Up!$J:$J,[1]Up!$D:$D,D104)</f>
        <v>#VALUE!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 t="e">
        <f>SUMIFS([1]Up!$J:$J,[1]Up!$D:$D,D105)</f>
        <v>#VALUE!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 t="e">
        <f>SUMIFS([1]Up!$J:$J,[1]Up!$D:$D,D106)</f>
        <v>#VALUE!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 t="e">
        <f>SUMIFS([1]Up!$J:$J,[1]Up!$D:$D,D107)</f>
        <v>#VALUE!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 t="e">
        <f>SUMIFS([1]Up!$J:$J,[1]Up!$D:$D,D108)</f>
        <v>#VALUE!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 t="e">
        <f>SUMIFS([1]Up!$J:$J,[1]Up!$D:$D,D109)</f>
        <v>#VALUE!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 t="e">
        <f>SUMIFS([1]Up!$J:$J,[1]Up!$D:$D,D110)</f>
        <v>#VALUE!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 t="e">
        <f>SUMIFS([1]Up!$J:$J,[1]Up!$D:$D,D111)</f>
        <v>#VALUE!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 t="e">
        <f>SUMIFS([1]Up!$J:$J,[1]Up!$D:$D,D112)</f>
        <v>#VALUE!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 t="e">
        <f>SUMIFS([1]Up!$J:$J,[1]Up!$D:$D,D113)</f>
        <v>#VALUE!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 t="e">
        <f>SUMIFS([1]Up!$J:$J,[1]Up!$D:$D,D114)</f>
        <v>#VALUE!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 t="e">
        <f>SUMIFS([1]Up!$J:$J,[1]Up!$D:$D,D115)</f>
        <v>#VALUE!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 t="e">
        <f>SUMIFS([1]Up!$J:$J,[1]Up!$D:$D,D116)</f>
        <v>#VALUE!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 t="e">
        <f>SUMIFS([1]Up!$J:$J,[1]Up!$D:$D,D117)</f>
        <v>#VALUE!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 t="e">
        <f>SUMIFS([1]Up!$J:$J,[1]Up!$D:$D,D118)</f>
        <v>#VALUE!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 t="e">
        <f>SUMIFS([1]Up!$J:$J,[1]Up!$D:$D,D119)</f>
        <v>#VALUE!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 t="e">
        <f>SUMIFS([1]Up!$J:$J,[1]Up!$D:$D,D120)</f>
        <v>#VALUE!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 t="e">
        <f>SUMIFS([1]Up!$J:$J,[1]Up!$D:$D,D121)</f>
        <v>#VALUE!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 t="e">
        <f>SUMIFS([1]Up!$J:$J,[1]Up!$D:$D,D122)</f>
        <v>#VALUE!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 t="e">
        <f>SUMIFS([1]Up!$J:$J,[1]Up!$D:$D,D123)</f>
        <v>#VALUE!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 t="e">
        <f>SUMIFS([1]Up!$J:$J,[1]Up!$D:$D,D124)</f>
        <v>#VALUE!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 t="e">
        <f>SUMIFS([1]Up!$J:$J,[1]Up!$D:$D,D125)</f>
        <v>#VALUE!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 t="e">
        <f>SUMIFS([1]Up!$J:$J,[1]Up!$D:$D,D126)</f>
        <v>#VALUE!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 t="e">
        <f>SUMIFS([1]Up!$J:$J,[1]Up!$D:$D,D127)</f>
        <v>#VALUE!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 t="e">
        <f>SUMIFS([1]Up!$J:$J,[1]Up!$D:$D,D128)</f>
        <v>#VALUE!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 t="e">
        <f>SUMIFS([1]Up!$J:$J,[1]Up!$D:$D,D129)</f>
        <v>#VALUE!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 t="e">
        <f>SUMIFS([1]Up!$J:$J,[1]Up!$D:$D,D130)</f>
        <v>#VALUE!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 t="e">
        <f>SUMIFS([1]Up!$J:$J,[1]Up!$D:$D,D131)</f>
        <v>#VALUE!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 t="e">
        <f>SUMIFS([1]Up!$J:$J,[1]Up!$D:$D,D132)</f>
        <v>#VALUE!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 t="e">
        <f>SUMIFS([1]Up!$J:$J,[1]Up!$D:$D,D133)</f>
        <v>#VALUE!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 t="e">
        <f>SUMIFS([1]Up!$J:$J,[1]Up!$D:$D,D134)</f>
        <v>#VALUE!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 t="e">
        <f>SUMIFS([1]Up!$J:$J,[1]Up!$D:$D,D135)</f>
        <v>#VALUE!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 t="e">
        <f>SUMIFS([1]Up!$J:$J,[1]Up!$D:$D,D136)</f>
        <v>#VALUE!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 t="e">
        <f>SUMIFS([1]Up!$J:$J,[1]Up!$D:$D,D137)</f>
        <v>#VALUE!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 t="e">
        <f>SUMIFS([1]Up!$J:$J,[1]Up!$D:$D,D138)</f>
        <v>#VALUE!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 t="e">
        <f>SUMIFS([1]Up!$J:$J,[1]Up!$D:$D,D139)</f>
        <v>#VALUE!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 t="e">
        <f>SUMIFS([1]Up!$J:$J,[1]Up!$D:$D,D140)</f>
        <v>#VALUE!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 t="e">
        <f>SUMIFS([1]Up!$J:$J,[1]Up!$D:$D,D141)</f>
        <v>#VALUE!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 t="e">
        <f>SUMIFS([1]Up!$J:$J,[1]Up!$D:$D,D142)</f>
        <v>#VALUE!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 t="e">
        <f>SUMIFS([1]Up!$J:$J,[1]Up!$D:$D,D143)</f>
        <v>#VALUE!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 t="e">
        <f>SUMIFS([1]Up!$J:$J,[1]Up!$D:$D,D144)</f>
        <v>#VALUE!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 t="e">
        <f>SUMIFS([1]Up!$J:$J,[1]Up!$D:$D,D145)</f>
        <v>#VALUE!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 t="e">
        <f>SUMIFS([1]Up!$J:$J,[1]Up!$D:$D,D146)</f>
        <v>#VALUE!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 t="e">
        <f>SUMIFS([1]Up!$J:$J,[1]Up!$D:$D,D147)</f>
        <v>#VALUE!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 t="e">
        <f>SUMIFS([1]Up!$J:$J,[1]Up!$D:$D,D148)</f>
        <v>#VALUE!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 t="e">
        <f>SUMIFS([1]Up!$J:$J,[1]Up!$D:$D,D149)</f>
        <v>#VALUE!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 t="e">
        <f>SUMIFS([1]Up!$J:$J,[1]Up!$D:$D,D150)</f>
        <v>#VALUE!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 t="e">
        <f>SUMIFS([1]Up!$J:$J,[1]Up!$D:$D,D151)</f>
        <v>#VALUE!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 t="e">
        <f>SUMIFS([1]Up!$J:$J,[1]Up!$D:$D,D152)</f>
        <v>#VALUE!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 t="e">
        <f>SUMIFS([1]Up!$J:$J,[1]Up!$D:$D,D153)</f>
        <v>#VALUE!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 t="e">
        <f>SUMIFS([1]Up!$J:$J,[1]Up!$D:$D,D154)</f>
        <v>#VALUE!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 t="e">
        <f>SUMIFS([1]Up!$J:$J,[1]Up!$D:$D,D155)</f>
        <v>#VALUE!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 t="e">
        <f>SUMIFS([1]Up!$J:$J,[1]Up!$D:$D,D156)</f>
        <v>#VALUE!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 t="e">
        <f>SUMIFS([1]Up!$J:$J,[1]Up!$D:$D,D157)</f>
        <v>#VALUE!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 t="e">
        <f>SUMIFS([1]Up!$J:$J,[1]Up!$D:$D,D158)</f>
        <v>#VALUE!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 t="e">
        <f>SUMIFS([1]Up!$J:$J,[1]Up!$D:$D,D159)</f>
        <v>#VALUE!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 t="e">
        <f>SUMIFS([1]Up!$J:$J,[1]Up!$D:$D,D160)</f>
        <v>#VALUE!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 t="e">
        <f>SUMIFS([1]Up!$J:$J,[1]Up!$D:$D,D161)</f>
        <v>#VALUE!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 t="e">
        <f>SUMIFS([1]Up!$J:$J,[1]Up!$D:$D,D162)</f>
        <v>#VALUE!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 t="e">
        <f>SUMIFS([1]Up!$J:$J,[1]Up!$D:$D,D163)</f>
        <v>#VALUE!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 t="e">
        <f>SUMIFS([1]Up!$J:$J,[1]Up!$D:$D,D164)</f>
        <v>#VALUE!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 t="e">
        <f>SUMIFS([1]Up!$J:$J,[1]Up!$D:$D,D165)</f>
        <v>#VALUE!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 t="e">
        <f>SUMIFS([1]Up!$J:$J,[1]Up!$D:$D,D166)</f>
        <v>#VALUE!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 t="e">
        <f>SUMIFS([1]Up!$J:$J,[1]Up!$D:$D,D167)</f>
        <v>#VALUE!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 t="e">
        <f>SUMIFS([1]Up!$J:$J,[1]Up!$D:$D,D168)</f>
        <v>#VALUE!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 t="e">
        <f>SUMIFS([1]Up!$J:$J,[1]Up!$D:$D,D169)</f>
        <v>#VALUE!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 t="e">
        <f>SUMIFS([1]Up!$J:$J,[1]Up!$D:$D,D170)</f>
        <v>#VALUE!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 t="e">
        <f>SUMIFS([1]Up!$J:$J,[1]Up!$D:$D,D171)</f>
        <v>#VALUE!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 t="e">
        <f>SUMIFS([1]Up!$J:$J,[1]Up!$D:$D,D172)</f>
        <v>#VALUE!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 t="e">
        <f>SUMIFS([1]Up!$J:$J,[1]Up!$D:$D,D173)</f>
        <v>#VALUE!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 t="e">
        <f>SUMIFS([1]Up!$J:$J,[1]Up!$D:$D,D174)</f>
        <v>#VALUE!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 t="e">
        <f>SUMIFS([1]Up!$J:$J,[1]Up!$D:$D,D175)</f>
        <v>#VALUE!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 t="e">
        <f>SUMIFS([1]Up!$J:$J,[1]Up!$D:$D,D176)</f>
        <v>#VALUE!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 t="e">
        <f>SUMIFS([1]Up!$J:$J,[1]Up!$D:$D,D177)</f>
        <v>#VALUE!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 t="e">
        <f>SUMIFS([1]Up!$J:$J,[1]Up!$D:$D,D178)</f>
        <v>#VALUE!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 t="e">
        <f>SUMIFS([1]Up!$J:$J,[1]Up!$D:$D,D179)</f>
        <v>#VALUE!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 t="e">
        <f>SUMIFS([1]Up!$J:$J,[1]Up!$D:$D,D180)</f>
        <v>#VALUE!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 t="e">
        <f>SUMIFS([1]Up!$J:$J,[1]Up!$D:$D,D181)</f>
        <v>#VALUE!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 t="e">
        <f>SUMIFS([1]Up!$J:$J,[1]Up!$D:$D,D182)</f>
        <v>#VALUE!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 t="e">
        <f>SUMIFS([1]Up!$J:$J,[1]Up!$D:$D,D183)</f>
        <v>#VALUE!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 t="e">
        <f>SUMIFS([1]Up!$J:$J,[1]Up!$D:$D,D184)</f>
        <v>#VALUE!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 t="e">
        <f>SUMIFS([1]Up!$J:$J,[1]Up!$D:$D,D185)</f>
        <v>#VALUE!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 t="e">
        <f>SUMIFS([1]Up!$J:$J,[1]Up!$D:$D,D186)</f>
        <v>#VALUE!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 t="e">
        <f>SUMIFS([1]Up!$J:$J,[1]Up!$D:$D,D187)</f>
        <v>#VALUE!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 t="e">
        <f>SUMIFS([1]Up!$J:$J,[1]Up!$D:$D,D188)</f>
        <v>#VALUE!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 t="e">
        <f>SUMIFS([1]Up!$J:$J,[1]Up!$D:$D,D189)</f>
        <v>#VALUE!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 t="e">
        <f>SUMIFS([1]Up!$J:$J,[1]Up!$D:$D,D190)</f>
        <v>#VALUE!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 t="e">
        <f>SUMIFS([1]Up!$J:$J,[1]Up!$D:$D,D191)</f>
        <v>#VALUE!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 t="e">
        <f>SUMIFS([1]Up!$J:$J,[1]Up!$D:$D,D192)</f>
        <v>#VALUE!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 t="e">
        <f>SUMIFS([1]Up!$J:$J,[1]Up!$D:$D,D193)</f>
        <v>#VALUE!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 t="e">
        <f>SUMIFS([1]Up!$J:$J,[1]Up!$D:$D,D194)</f>
        <v>#VALUE!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 t="e">
        <f>SUMIFS([1]Up!$J:$J,[1]Up!$D:$D,D195)</f>
        <v>#VALUE!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 t="e">
        <f>SUMIFS([1]Up!$J:$J,[1]Up!$D:$D,D196)</f>
        <v>#VALUE!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 t="e">
        <f>SUMIFS([1]Up!$J:$J,[1]Up!$D:$D,D197)</f>
        <v>#VALUE!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 t="e">
        <f>SUMIFS([1]Up!$J:$J,[1]Up!$D:$D,D198)</f>
        <v>#VALUE!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 t="e">
        <f>SUMIFS([1]Up!$J:$J,[1]Up!$D:$D,D199)</f>
        <v>#VALUE!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 t="e">
        <f>SUMIFS([1]Up!$J:$J,[1]Up!$D:$D,D200)</f>
        <v>#VALUE!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 t="e">
        <f>SUMIFS([1]Up!$J:$J,[1]Up!$D:$D,D201)</f>
        <v>#VALUE!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 t="e">
        <f>SUMIFS([1]Up!$J:$J,[1]Up!$D:$D,D202)</f>
        <v>#VALUE!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 t="e">
        <f>SUMIFS([1]Up!$J:$J,[1]Up!$D:$D,D203)</f>
        <v>#VALUE!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 t="e">
        <f>SUMIFS([1]Up!$J:$J,[1]Up!$D:$D,D204)</f>
        <v>#VALUE!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 t="e">
        <f>SUMIFS([1]Up!$J:$J,[1]Up!$D:$D,D205)</f>
        <v>#VALUE!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 t="e">
        <f>SUMIFS([1]Up!$J:$J,[1]Up!$D:$D,D206)</f>
        <v>#VALUE!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 t="e">
        <f>SUMIFS([1]Up!$J:$J,[1]Up!$D:$D,D207)</f>
        <v>#VALUE!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 t="e">
        <f>SUMIFS([1]Up!$J:$J,[1]Up!$D:$D,D208)</f>
        <v>#VALUE!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 t="e">
        <f>SUMIFS([1]Up!$J:$J,[1]Up!$D:$D,D209)</f>
        <v>#VALUE!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 t="e">
        <f>SUMIFS([1]Up!$J:$J,[1]Up!$D:$D,D210)</f>
        <v>#VALUE!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 t="e">
        <f>SUMIFS([1]Up!$J:$J,[1]Up!$D:$D,D211)</f>
        <v>#VALUE!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 t="e">
        <f>SUMIFS([1]Up!$J:$J,[1]Up!$D:$D,D212)</f>
        <v>#VALUE!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 t="e">
        <f>SUMIFS([1]Up!$J:$J,[1]Up!$D:$D,D213)</f>
        <v>#VALUE!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 t="e">
        <f>SUMIFS([1]Up!$J:$J,[1]Up!$D:$D,D214)</f>
        <v>#VALUE!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 t="e">
        <f>SUMIFS([1]Up!$J:$J,[1]Up!$D:$D,D215)</f>
        <v>#VALUE!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 t="e">
        <f>SUMIFS([1]Up!$J:$J,[1]Up!$D:$D,D216)</f>
        <v>#VALUE!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 t="e">
        <f>SUMIFS([1]Up!$J:$J,[1]Up!$D:$D,D217)</f>
        <v>#VALUE!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 t="e">
        <f>SUMIFS([1]Up!$J:$J,[1]Up!$D:$D,D218)</f>
        <v>#VALUE!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 t="e">
        <f>SUMIFS([1]Up!$J:$J,[1]Up!$D:$D,D219)</f>
        <v>#VALUE!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 t="e">
        <f>SUMIFS([1]Up!$J:$J,[1]Up!$D:$D,D220)</f>
        <v>#VALUE!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 t="e">
        <f>SUMIFS([1]Up!$J:$J,[1]Up!$D:$D,D221)</f>
        <v>#VALUE!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 t="e">
        <f>SUMIFS([1]Up!$J:$J,[1]Up!$D:$D,D222)</f>
        <v>#VALUE!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 t="e">
        <f>SUMIFS([1]Up!$J:$J,[1]Up!$D:$D,D223)</f>
        <v>#VALUE!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 t="e">
        <f>SUMIFS([1]Up!$J:$J,[1]Up!$D:$D,D224)</f>
        <v>#VALUE!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 t="e">
        <f>SUMIFS([1]Up!$J:$J,[1]Up!$D:$D,D225)</f>
        <v>#VALUE!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 t="e">
        <f>SUMIFS([1]Up!$J:$J,[1]Up!$D:$D,D226)</f>
        <v>#VALUE!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 t="e">
        <f>SUMIFS([1]Up!$J:$J,[1]Up!$D:$D,D227)</f>
        <v>#VALUE!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 t="e">
        <f>SUMIFS([1]Up!$J:$J,[1]Up!$D:$D,D228)</f>
        <v>#VALUE!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 t="e">
        <f>SUMIFS([1]Up!$J:$J,[1]Up!$D:$D,D229)</f>
        <v>#VALUE!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 t="e">
        <f>SUMIFS([1]Up!$J:$J,[1]Up!$D:$D,D230)</f>
        <v>#VALUE!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 t="e">
        <f>SUMIFS([1]Up!$J:$J,[1]Up!$D:$D,D231)</f>
        <v>#VALUE!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 t="e">
        <f>SUMIFS([1]Up!$J:$J,[1]Up!$D:$D,D232)</f>
        <v>#VALUE!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 t="e">
        <f>SUMIFS([1]Up!$J:$J,[1]Up!$D:$D,D233)</f>
        <v>#VALUE!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 t="e">
        <f>SUMIFS([1]Up!$J:$J,[1]Up!$D:$D,D234)</f>
        <v>#VALUE!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 t="e">
        <f>SUMIFS([1]Up!$J:$J,[1]Up!$D:$D,D235)</f>
        <v>#VALUE!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 t="e">
        <f>SUMIFS([1]Up!$J:$J,[1]Up!$D:$D,D236)</f>
        <v>#VALUE!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 t="e">
        <f>SUMIFS([1]Up!$J:$J,[1]Up!$D:$D,D237)</f>
        <v>#VALUE!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 t="e">
        <f>SUMIFS([1]Up!$J:$J,[1]Up!$D:$D,D238)</f>
        <v>#VALUE!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 t="e">
        <f>SUMIFS([1]Up!$J:$J,[1]Up!$D:$D,D239)</f>
        <v>#VALUE!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 t="e">
        <f>SUMIFS([1]Up!$J:$J,[1]Up!$D:$D,D240)</f>
        <v>#VALUE!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 t="e">
        <f>SUMIFS([1]Up!$J:$J,[1]Up!$D:$D,D241)</f>
        <v>#VALUE!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 t="e">
        <f>SUMIFS([1]Up!$J:$J,[1]Up!$D:$D,D242)</f>
        <v>#VALUE!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 t="e">
        <f>SUMIFS([1]Up!$J:$J,[1]Up!$D:$D,D243)</f>
        <v>#VALUE!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 t="e">
        <f>SUMIFS([1]Up!$J:$J,[1]Up!$D:$D,D244)</f>
        <v>#VALUE!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 t="e">
        <f>SUMIFS([1]Up!$J:$J,[1]Up!$D:$D,D245)</f>
        <v>#VALUE!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 t="e">
        <f>SUMIFS([1]Up!$J:$J,[1]Up!$D:$D,D246)</f>
        <v>#VALUE!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 t="e">
        <f>SUMIFS([1]Up!$J:$J,[1]Up!$D:$D,D247)</f>
        <v>#VALUE!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 t="e">
        <f>SUMIFS([1]Up!$J:$J,[1]Up!$D:$D,D248)</f>
        <v>#VALUE!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 t="e">
        <f>SUMIFS([1]Up!$J:$J,[1]Up!$D:$D,D249)</f>
        <v>#VALUE!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 t="e">
        <f>SUMIFS([1]Up!$J:$J,[1]Up!$D:$D,D250)</f>
        <v>#VALUE!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 t="e">
        <f>SUMIFS([1]Up!$J:$J,[1]Up!$D:$D,D251)</f>
        <v>#VALUE!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 t="e">
        <f>SUMIFS([1]Up!$J:$J,[1]Up!$D:$D,D252)</f>
        <v>#VALUE!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 t="e">
        <f>SUMIFS([1]Up!$J:$J,[1]Up!$D:$D,D253)</f>
        <v>#VALUE!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 t="e">
        <f>SUMIFS([1]Up!$J:$J,[1]Up!$D:$D,D254)</f>
        <v>#VALUE!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 t="e">
        <f>SUMIFS([1]Up!$J:$J,[1]Up!$D:$D,D255)</f>
        <v>#VALUE!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 t="e">
        <f>SUMIFS([1]Up!$J:$J,[1]Up!$D:$D,D256)</f>
        <v>#VALUE!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 t="e">
        <f>SUMIFS([1]Up!$J:$J,[1]Up!$D:$D,D257)</f>
        <v>#VALUE!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 t="e">
        <f>SUMIFS([1]Up!$J:$J,[1]Up!$D:$D,D258)</f>
        <v>#VALUE!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 t="e">
        <f>SUMIFS([1]Up!$J:$J,[1]Up!$D:$D,D259)</f>
        <v>#VALUE!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 t="e">
        <f>SUMIFS([1]Up!$J:$J,[1]Up!$D:$D,D260)</f>
        <v>#VALUE!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 t="e">
        <f>SUMIFS([1]Up!$J:$J,[1]Up!$D:$D,D261)</f>
        <v>#VALUE!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 t="e">
        <f>SUMIFS([1]Up!$J:$J,[1]Up!$D:$D,D262)</f>
        <v>#VALUE!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 t="e">
        <f>SUMIFS([1]Up!$J:$J,[1]Up!$D:$D,D263)</f>
        <v>#VALUE!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 t="e">
        <f>SUMIFS([1]Up!$J:$J,[1]Up!$D:$D,D264)</f>
        <v>#VALUE!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 t="e">
        <f>SUMIFS([1]Up!$J:$J,[1]Up!$D:$D,D265)</f>
        <v>#VALUE!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 t="e">
        <f>SUMIFS([1]Up!$J:$J,[1]Up!$D:$D,D266)</f>
        <v>#VALUE!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 t="e">
        <f>SUMIFS([1]Up!$J:$J,[1]Up!$D:$D,D267)</f>
        <v>#VALUE!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 t="e">
        <f>SUMIFS([1]Up!$J:$J,[1]Up!$D:$D,D268)</f>
        <v>#VALUE!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 t="e">
        <f>SUMIFS([1]Up!$J:$J,[1]Up!$D:$D,D269)</f>
        <v>#VALUE!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 t="e">
        <f>SUMIFS([1]Up!$J:$J,[1]Up!$D:$D,D270)</f>
        <v>#VALUE!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 t="e">
        <f>SUMIFS([1]Up!$J:$J,[1]Up!$D:$D,D271)</f>
        <v>#VALUE!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 t="e">
        <f>SUMIFS([1]Up!$J:$J,[1]Up!$D:$D,D272)</f>
        <v>#VALUE!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 t="e">
        <f>SUMIFS([1]Up!$J:$J,[1]Up!$D:$D,D273)</f>
        <v>#VALUE!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 t="e">
        <f>SUMIFS([1]Up!$J:$J,[1]Up!$D:$D,D274)</f>
        <v>#VALUE!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 t="e">
        <f>SUMIFS([1]Up!$J:$J,[1]Up!$D:$D,D275)</f>
        <v>#VALUE!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 t="e">
        <f>SUMIFS([1]Up!$J:$J,[1]Up!$D:$D,D276)</f>
        <v>#VALUE!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 t="e">
        <f>SUMIFS([1]Up!$J:$J,[1]Up!$D:$D,D277)</f>
        <v>#VALUE!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 t="e">
        <f>SUMIFS([1]Up!$J:$J,[1]Up!$D:$D,D278)</f>
        <v>#VALUE!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 t="e">
        <f>SUMIFS([1]Up!$J:$J,[1]Up!$D:$D,D279)</f>
        <v>#VALUE!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 t="e">
        <f>SUMIFS([1]Up!$J:$J,[1]Up!$D:$D,D280)</f>
        <v>#VALUE!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 t="e">
        <f>SUMIFS([1]Up!$J:$J,[1]Up!$D:$D,D281)</f>
        <v>#VALUE!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 t="e">
        <f>SUMIFS([1]Up!$J:$J,[1]Up!$D:$D,D282)</f>
        <v>#VALUE!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 t="e">
        <f>SUMIFS([1]Up!$J:$J,[1]Up!$D:$D,D283)</f>
        <v>#VALUE!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 t="e">
        <f>SUMIFS([1]Up!$J:$J,[1]Up!$D:$D,D284)</f>
        <v>#VALUE!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 t="e">
        <f>SUMIFS([1]Up!$J:$J,[1]Up!$D:$D,D285)</f>
        <v>#VALUE!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 t="e">
        <f>SUMIFS([1]Up!$J:$J,[1]Up!$D:$D,D286)</f>
        <v>#VALUE!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 t="e">
        <f>SUMIFS([1]Up!$J:$J,[1]Up!$D:$D,D287)</f>
        <v>#VALUE!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 t="e">
        <f>SUMIFS([1]Up!$J:$J,[1]Up!$D:$D,D288)</f>
        <v>#VALUE!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 t="e">
        <f>SUMIFS([1]Up!$J:$J,[1]Up!$D:$D,D289)</f>
        <v>#VALUE!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 t="e">
        <f>SUMIFS([1]Up!$J:$J,[1]Up!$D:$D,D290)</f>
        <v>#VALUE!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 t="e">
        <f>SUMIFS([1]Up!$J:$J,[1]Up!$D:$D,D291)</f>
        <v>#VALUE!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 t="e">
        <f>SUMIFS([1]Up!$J:$J,[1]Up!$D:$D,D292)</f>
        <v>#VALUE!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 t="e">
        <f>SUMIFS([1]Up!$J:$J,[1]Up!$D:$D,D293)</f>
        <v>#VALUE!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 t="e">
        <f>SUMIFS([1]Up!$J:$J,[1]Up!$D:$D,D294)</f>
        <v>#VALUE!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 t="e">
        <f>SUMIFS([1]Up!$J:$J,[1]Up!$D:$D,D295)</f>
        <v>#VALUE!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 t="e">
        <f>SUMIFS([1]Up!$J:$J,[1]Up!$D:$D,D296)</f>
        <v>#VALUE!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 t="e">
        <f>SUMIFS([1]Up!$J:$J,[1]Up!$D:$D,D297)</f>
        <v>#VALUE!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 t="e">
        <f>SUMIFS([1]Up!$J:$J,[1]Up!$D:$D,D298)</f>
        <v>#VALUE!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49" t="s">
        <v>1687</v>
      </c>
      <c r="AI6" s="248"/>
      <c r="AJ6" s="249" t="s">
        <v>1688</v>
      </c>
      <c r="AK6" s="248"/>
      <c r="AL6" s="248"/>
      <c r="AM6" s="248"/>
      <c r="AN6" s="248"/>
      <c r="AO6" s="248"/>
      <c r="AP6" s="250"/>
      <c r="AQ6" s="108" t="s">
        <v>1689</v>
      </c>
      <c r="AR6" s="249" t="s">
        <v>1690</v>
      </c>
      <c r="AS6" s="248"/>
      <c r="AT6" s="248"/>
      <c r="AU6" s="248"/>
      <c r="AV6" s="248"/>
      <c r="AW6" s="250"/>
      <c r="AX6" s="249" t="s">
        <v>1690</v>
      </c>
      <c r="AY6" s="248"/>
      <c r="AZ6" s="248"/>
      <c r="BA6" s="248"/>
      <c r="BB6" s="248"/>
      <c r="BC6" s="250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5" t="s">
        <v>1691</v>
      </c>
      <c r="AS7" s="246"/>
      <c r="AT7" s="109" t="s">
        <v>1691</v>
      </c>
      <c r="AU7" s="109" t="s">
        <v>1691</v>
      </c>
      <c r="AV7" s="110" t="s">
        <v>1691</v>
      </c>
      <c r="AW7" s="109" t="s">
        <v>1691</v>
      </c>
      <c r="AX7" s="245" t="s">
        <v>1691</v>
      </c>
      <c r="AY7" s="246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0.4109396914446003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87">
        <f t="shared" ca="1" si="0"/>
        <v>1</v>
      </c>
      <c r="V18" s="187">
        <f t="shared" ca="1" si="1"/>
        <v>0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87">
        <f t="shared" ca="1" si="0"/>
        <v>1</v>
      </c>
      <c r="V19" s="187">
        <f t="shared" ca="1" si="1"/>
        <v>0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87">
        <f t="shared" ca="1" si="0"/>
        <v>1</v>
      </c>
      <c r="V20" s="187">
        <f t="shared" ca="1" si="1"/>
        <v>0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87">
        <f t="shared" ca="1" si="0"/>
        <v>1</v>
      </c>
      <c r="V31" s="187">
        <f t="shared" ca="1" si="1"/>
        <v>0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87">
        <f t="shared" ca="1" si="0"/>
        <v>2</v>
      </c>
      <c r="V32" s="187">
        <f t="shared" ca="1" si="1"/>
        <v>0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87">
        <f t="shared" ca="1" si="0"/>
        <v>2</v>
      </c>
      <c r="V33" s="187">
        <f t="shared" ca="1" si="1"/>
        <v>0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0.33309957924263672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87">
        <f t="shared" ca="1" si="6"/>
        <v>1</v>
      </c>
      <c r="V42" s="187">
        <f t="shared" ca="1" si="7"/>
        <v>0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87">
        <f t="shared" ca="1" si="6"/>
        <v>1</v>
      </c>
      <c r="V43" s="187">
        <f t="shared" ca="1" si="7"/>
        <v>0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0.5</v>
      </c>
      <c r="U44" s="187">
        <f t="shared" ca="1" si="6"/>
        <v>0.5</v>
      </c>
      <c r="V44" s="187">
        <f t="shared" ca="1" si="7"/>
        <v>0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87">
        <f t="shared" ca="1" si="6"/>
        <v>56</v>
      </c>
      <c r="V50" s="187">
        <f t="shared" ca="1" si="7"/>
        <v>0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87">
        <f t="shared" ca="1" si="6"/>
        <v>1</v>
      </c>
      <c r="V56" s="187">
        <f t="shared" ca="1" si="7"/>
        <v>0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87">
        <f t="shared" ca="1" si="6"/>
        <v>2</v>
      </c>
      <c r="V57" s="187">
        <f t="shared" ca="1" si="7"/>
        <v>0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87">
        <f t="shared" ca="1" si="6"/>
        <v>2</v>
      </c>
      <c r="V58" s="187">
        <f t="shared" ca="1" si="7"/>
        <v>0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0.21949509116409538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87">
        <f t="shared" ca="1" si="12"/>
        <v>1</v>
      </c>
      <c r="V67" s="187">
        <f t="shared" ca="1" si="13"/>
        <v>0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87">
        <f t="shared" ca="1" si="12"/>
        <v>1</v>
      </c>
      <c r="V68" s="187">
        <f t="shared" ca="1" si="13"/>
        <v>0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0.5</v>
      </c>
      <c r="U69" s="187">
        <f t="shared" ca="1" si="12"/>
        <v>0.5</v>
      </c>
      <c r="V69" s="187">
        <f t="shared" ca="1" si="13"/>
        <v>0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87">
        <f t="shared" ca="1" si="12"/>
        <v>140</v>
      </c>
      <c r="V74" s="187">
        <f t="shared" ca="1" si="13"/>
        <v>0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87">
        <f t="shared" ca="1" si="12"/>
        <v>1</v>
      </c>
      <c r="V80" s="187">
        <f t="shared" ca="1" si="13"/>
        <v>0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87">
        <f t="shared" ca="1" si="12"/>
        <v>1</v>
      </c>
      <c r="V81" s="187">
        <f t="shared" ca="1" si="13"/>
        <v>0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0.42209856915739269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87">
        <f t="shared" ca="1" si="18"/>
        <v>1</v>
      </c>
      <c r="V91" s="187">
        <f t="shared" ca="1" si="19"/>
        <v>0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187">
        <f t="shared" ca="1" si="18"/>
        <v>1</v>
      </c>
      <c r="V92" s="187">
        <f t="shared" ca="1" si="19"/>
        <v>0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0.5</v>
      </c>
      <c r="U93" s="187">
        <f t="shared" ca="1" si="18"/>
        <v>0.5</v>
      </c>
      <c r="V93" s="187">
        <f t="shared" ca="1" si="19"/>
        <v>0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87">
        <f t="shared" ca="1" si="18"/>
        <v>1</v>
      </c>
      <c r="V104" s="187">
        <f t="shared" ca="1" si="19"/>
        <v>0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87">
        <f t="shared" ca="1" si="18"/>
        <v>2</v>
      </c>
      <c r="V105" s="187">
        <f t="shared" ca="1" si="19"/>
        <v>0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87">
        <f t="shared" ca="1" si="18"/>
        <v>2</v>
      </c>
      <c r="V106" s="187">
        <f t="shared" ca="1" si="19"/>
        <v>0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0.19323308270676692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0.5</v>
      </c>
      <c r="U115" s="187">
        <f t="shared" ca="1" si="24"/>
        <v>0.5</v>
      </c>
      <c r="V115" s="187">
        <f t="shared" ca="1" si="25"/>
        <v>0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0.5</v>
      </c>
      <c r="U116" s="187">
        <f t="shared" ca="1" si="24"/>
        <v>0.5</v>
      </c>
      <c r="V116" s="187">
        <f t="shared" ca="1" si="25"/>
        <v>0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0.5</v>
      </c>
      <c r="U117" s="187">
        <f t="shared" ca="1" si="24"/>
        <v>0.5</v>
      </c>
      <c r="V117" s="187">
        <f t="shared" ca="1" si="25"/>
        <v>0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87">
        <f t="shared" ca="1" si="24"/>
        <v>150</v>
      </c>
      <c r="V123" s="187">
        <f t="shared" ca="1" si="25"/>
        <v>0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87">
        <f t="shared" ca="1" si="24"/>
        <v>1</v>
      </c>
      <c r="V128" s="187">
        <f t="shared" ca="1" si="25"/>
        <v>0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87">
        <f t="shared" ca="1" si="24"/>
        <v>2</v>
      </c>
      <c r="V129" s="187">
        <f t="shared" ca="1" si="25"/>
        <v>0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87">
        <f t="shared" ca="1" si="24"/>
        <v>2</v>
      </c>
      <c r="V130" s="187">
        <f t="shared" ca="1" si="25"/>
        <v>0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8.8480801335559259E-2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87">
        <f t="shared" ca="1" si="30"/>
        <v>1</v>
      </c>
      <c r="V137" s="187">
        <f t="shared" ca="1" si="31"/>
        <v>0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87">
        <f t="shared" ca="1" si="30"/>
        <v>1</v>
      </c>
      <c r="V138" s="187">
        <f t="shared" ca="1" si="31"/>
        <v>0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87">
        <f t="shared" ca="1" si="30"/>
        <v>1</v>
      </c>
      <c r="V139" s="187">
        <f t="shared" ca="1" si="31"/>
        <v>0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87">
        <f t="shared" ca="1" si="30"/>
        <v>60</v>
      </c>
      <c r="V142" s="187">
        <f t="shared" ca="1" si="31"/>
        <v>0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87">
        <f t="shared" ca="1" si="30"/>
        <v>120</v>
      </c>
      <c r="V143" s="187">
        <f t="shared" ca="1" si="31"/>
        <v>0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87">
        <f t="shared" ca="1" si="30"/>
        <v>1</v>
      </c>
      <c r="V148" s="187">
        <f t="shared" ca="1" si="31"/>
        <v>0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0.41935483870967744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87">
        <f t="shared" ca="1" si="34"/>
        <v>2</v>
      </c>
      <c r="V162" s="187">
        <f t="shared" ca="1" si="35"/>
        <v>0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0.34081346423562414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87">
        <f t="shared" ca="1" si="40"/>
        <v>2</v>
      </c>
      <c r="V186" s="187">
        <f t="shared" ca="1" si="41"/>
        <v>0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87">
        <f t="shared" ca="1" si="40"/>
        <v>56</v>
      </c>
      <c r="V190" s="187">
        <f t="shared" ca="1" si="41"/>
        <v>0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0.22300140252454417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187">
        <f t="shared" ca="1" si="46"/>
        <v>2</v>
      </c>
      <c r="V211" s="187">
        <f t="shared" ca="1" si="47"/>
        <v>0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187">
        <f t="shared" ca="1" si="46"/>
        <v>140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0.43084260731319557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87">
        <f t="shared" ca="1" si="52"/>
        <v>2</v>
      </c>
      <c r="V235" s="187">
        <f t="shared" ca="1" si="53"/>
        <v>0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0.23909774436090225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87">
        <f t="shared" ca="1" si="58"/>
        <v>1</v>
      </c>
      <c r="V256" s="187">
        <f t="shared" ca="1" si="59"/>
        <v>0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0.5</v>
      </c>
      <c r="U257" s="187">
        <f t="shared" ca="1" si="58"/>
        <v>0.5</v>
      </c>
      <c r="V257" s="187">
        <f t="shared" ca="1" si="59"/>
        <v>0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0.5</v>
      </c>
      <c r="U258" s="187">
        <f t="shared" ca="1" si="58"/>
        <v>0.5</v>
      </c>
      <c r="V258" s="187">
        <f t="shared" ca="1" si="59"/>
        <v>0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87">
        <f t="shared" ca="1" si="58"/>
        <v>2</v>
      </c>
      <c r="V260" s="187">
        <f t="shared" ca="1" si="59"/>
        <v>0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87">
        <f t="shared" ca="1" si="58"/>
        <v>120</v>
      </c>
      <c r="V264" s="187">
        <f t="shared" ca="1" si="59"/>
        <v>0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87">
        <f t="shared" ca="1" si="58"/>
        <v>2</v>
      </c>
      <c r="V271" s="187">
        <f t="shared" ca="1" si="59"/>
        <v>0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8.681135225375626E-2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87">
        <f t="shared" ca="1" si="64"/>
        <v>1</v>
      </c>
      <c r="V278" s="187">
        <f t="shared" ca="1" si="65"/>
        <v>0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87">
        <f t="shared" ca="1" si="64"/>
        <v>1</v>
      </c>
      <c r="V279" s="187">
        <f t="shared" ca="1" si="65"/>
        <v>0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187">
        <f t="shared" ca="1" si="64"/>
        <v>1</v>
      </c>
      <c r="V280" s="187">
        <f t="shared" ca="1" si="65"/>
        <v>0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87">
        <f t="shared" ca="1" si="64"/>
        <v>2</v>
      </c>
      <c r="V282" s="187">
        <f t="shared" ca="1" si="65"/>
        <v>0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87">
        <f t="shared" ca="1" si="64"/>
        <v>60</v>
      </c>
      <c r="V283" s="187">
        <f t="shared" ca="1" si="65"/>
        <v>0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87">
        <f t="shared" ca="1" si="64"/>
        <v>120</v>
      </c>
      <c r="V284" s="187">
        <f t="shared" ca="1" si="65"/>
        <v>0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49" t="s">
        <v>1687</v>
      </c>
      <c r="AI6" s="248"/>
      <c r="AJ6" s="249" t="s">
        <v>1688</v>
      </c>
      <c r="AK6" s="248"/>
      <c r="AL6" s="248"/>
      <c r="AM6" s="248"/>
      <c r="AN6" s="248"/>
      <c r="AO6" s="248"/>
      <c r="AP6" s="250"/>
      <c r="AQ6" s="108" t="s">
        <v>1689</v>
      </c>
      <c r="AR6" s="249" t="s">
        <v>1690</v>
      </c>
      <c r="AS6" s="248"/>
      <c r="AT6" s="248"/>
      <c r="AU6" s="248"/>
      <c r="AV6" s="248"/>
      <c r="AW6" s="250"/>
      <c r="AX6" s="249" t="s">
        <v>1690</v>
      </c>
      <c r="AY6" s="248"/>
      <c r="AZ6" s="248"/>
      <c r="BA6" s="248"/>
      <c r="BB6" s="248"/>
      <c r="BC6" s="250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5" t="s">
        <v>1691</v>
      </c>
      <c r="AS7" s="246"/>
      <c r="AT7" s="109" t="s">
        <v>1691</v>
      </c>
      <c r="AU7" s="109" t="s">
        <v>1691</v>
      </c>
      <c r="AV7" s="110" t="s">
        <v>1691</v>
      </c>
      <c r="AW7" s="109" t="s">
        <v>1691</v>
      </c>
      <c r="AX7" s="245" t="s">
        <v>1691</v>
      </c>
      <c r="AY7" s="246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5" t="s">
        <v>1702</v>
      </c>
      <c r="F8" s="247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2026-09-09T06:52:04Z</dcterms:modified>
</cp:coreProperties>
</file>